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ks22fs01\200_国土情報部\NS201360\精密測地課\物件\2021\21A-0113640_ニュートリノ一次ビームライン精密測量\008_CD-ROM\02_測量データ\03_成果表\"/>
    </mc:Choice>
  </mc:AlternateContent>
  <bookViews>
    <workbookView xWindow="120" yWindow="135" windowWidth="13860" windowHeight="6900"/>
  </bookViews>
  <sheets>
    <sheet name="【成果表】" sheetId="14" r:id="rId1"/>
    <sheet name="基準点成果表 (側壁fit) " sheetId="5" r:id="rId2"/>
    <sheet name="【座標変換】" sheetId="15" r:id="rId3"/>
    <sheet name="座標変換一覧" sheetId="6" r:id="rId4"/>
    <sheet name="【過去成果との比較】" sheetId="16" r:id="rId5"/>
    <sheet name="前段部" sheetId="7" r:id="rId6"/>
    <sheet name="前段部図" sheetId="8" r:id="rId7"/>
    <sheet name="ARC部" sheetId="9" r:id="rId8"/>
    <sheet name="ARC部図" sheetId="10" r:id="rId9"/>
    <sheet name="最終収束部" sheetId="11" r:id="rId10"/>
    <sheet name="最終収束部図" sheetId="12" r:id="rId11"/>
  </sheets>
  <definedNames>
    <definedName name="_xlnm.Print_Area" localSheetId="4">【過去成果との比較】!$A$1:$D$18</definedName>
    <definedName name="_xlnm.Print_Area" localSheetId="2">【座標変換】!$A$1:$D$18</definedName>
    <definedName name="_xlnm.Print_Area" localSheetId="0">【成果表】!$A$1:$D$18</definedName>
    <definedName name="_xlnm.Print_Area" localSheetId="7">ARC部!$A$1:$O$139</definedName>
    <definedName name="_xlnm.Print_Area" localSheetId="1">'基準点成果表 (側壁fit) '!$B$1:$P$323</definedName>
    <definedName name="_xlnm.Print_Area" localSheetId="3">座標変換一覧!$A$1:$K$325</definedName>
    <definedName name="_xlnm.Print_Area" localSheetId="9">最終収束部!$A$1:$O$40</definedName>
    <definedName name="_xlnm.Print_Area" localSheetId="5">前段部!$A$1:$O$53</definedName>
    <definedName name="_xlnm.Print_Titles" localSheetId="7">ARC部!$1:$4</definedName>
    <definedName name="_xlnm.Print_Titles" localSheetId="1">'基準点成果表 (側壁fit) '!$1:$4</definedName>
    <definedName name="_xlnm.Print_Titles" localSheetId="3">座標変換一覧!$1:$8</definedName>
    <definedName name="_xlnm.Print_Titles" localSheetId="9">最終収束部!$1:$4</definedName>
    <definedName name="_xlnm.Print_Titles" localSheetId="5">前段部!$1:$4</definedName>
  </definedNames>
  <calcPr calcId="162913"/>
</workbook>
</file>

<file path=xl/calcChain.xml><?xml version="1.0" encoding="utf-8"?>
<calcChain xmlns="http://schemas.openxmlformats.org/spreadsheetml/2006/main">
  <c r="H325" i="6" l="1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M58" i="5"/>
  <c r="N58" i="5"/>
  <c r="O58" i="5"/>
  <c r="M59" i="5"/>
  <c r="N59" i="5"/>
  <c r="O59" i="5"/>
  <c r="M60" i="5"/>
  <c r="N60" i="5"/>
  <c r="O60" i="5"/>
  <c r="M61" i="5"/>
  <c r="N61" i="5"/>
  <c r="O61" i="5"/>
  <c r="M62" i="5"/>
  <c r="N62" i="5"/>
  <c r="O62" i="5"/>
  <c r="M63" i="5"/>
  <c r="N63" i="5"/>
  <c r="O63" i="5"/>
  <c r="M64" i="5"/>
  <c r="N64" i="5"/>
  <c r="O64" i="5"/>
  <c r="M65" i="5"/>
  <c r="N65" i="5"/>
  <c r="O65" i="5"/>
  <c r="M66" i="5"/>
  <c r="N66" i="5"/>
  <c r="O66" i="5"/>
  <c r="M67" i="5"/>
  <c r="N67" i="5"/>
  <c r="O67" i="5"/>
  <c r="M68" i="5"/>
  <c r="N68" i="5"/>
  <c r="O68" i="5"/>
  <c r="M69" i="5"/>
  <c r="N69" i="5"/>
  <c r="O69" i="5"/>
  <c r="M70" i="5"/>
  <c r="N70" i="5"/>
  <c r="O70" i="5"/>
  <c r="M71" i="5"/>
  <c r="N71" i="5"/>
  <c r="O71" i="5"/>
  <c r="M72" i="5"/>
  <c r="N72" i="5"/>
  <c r="O72" i="5"/>
  <c r="M73" i="5"/>
  <c r="N73" i="5"/>
  <c r="O73" i="5"/>
  <c r="M74" i="5"/>
  <c r="N74" i="5"/>
  <c r="O74" i="5"/>
  <c r="M75" i="5"/>
  <c r="N75" i="5"/>
  <c r="O75" i="5"/>
  <c r="M76" i="5"/>
  <c r="N76" i="5"/>
  <c r="O76" i="5"/>
  <c r="M77" i="5"/>
  <c r="N77" i="5"/>
  <c r="O77" i="5"/>
  <c r="M78" i="5"/>
  <c r="N78" i="5"/>
  <c r="O78" i="5"/>
  <c r="M79" i="5"/>
  <c r="N79" i="5"/>
  <c r="O79" i="5"/>
  <c r="M80" i="5"/>
  <c r="N80" i="5"/>
  <c r="O80" i="5"/>
  <c r="M81" i="5"/>
  <c r="N81" i="5"/>
  <c r="O81" i="5"/>
  <c r="M82" i="5"/>
  <c r="N82" i="5"/>
  <c r="O82" i="5"/>
  <c r="M85" i="5"/>
  <c r="N85" i="5"/>
  <c r="O85" i="5"/>
  <c r="M86" i="5"/>
  <c r="N86" i="5"/>
  <c r="O86" i="5"/>
  <c r="M87" i="5"/>
  <c r="N87" i="5"/>
  <c r="O87" i="5"/>
  <c r="M88" i="5"/>
  <c r="N88" i="5"/>
  <c r="O88" i="5"/>
  <c r="M89" i="5"/>
  <c r="N89" i="5"/>
  <c r="O89" i="5"/>
  <c r="M90" i="5"/>
  <c r="N90" i="5"/>
  <c r="O90" i="5"/>
  <c r="M91" i="5"/>
  <c r="N91" i="5"/>
  <c r="O91" i="5"/>
  <c r="M92" i="5"/>
  <c r="N92" i="5"/>
  <c r="O92" i="5"/>
  <c r="M93" i="5"/>
  <c r="N93" i="5"/>
  <c r="O93" i="5"/>
  <c r="M94" i="5"/>
  <c r="N94" i="5"/>
  <c r="O94" i="5"/>
  <c r="M95" i="5"/>
  <c r="N95" i="5"/>
  <c r="O95" i="5"/>
  <c r="M96" i="5"/>
  <c r="N96" i="5"/>
  <c r="O96" i="5"/>
  <c r="M97" i="5"/>
  <c r="N97" i="5"/>
  <c r="O97" i="5"/>
  <c r="M98" i="5"/>
  <c r="N98" i="5"/>
  <c r="O98" i="5"/>
  <c r="M99" i="5"/>
  <c r="N99" i="5"/>
  <c r="O99" i="5"/>
  <c r="M100" i="5"/>
  <c r="N100" i="5"/>
  <c r="O100" i="5"/>
  <c r="M101" i="5"/>
  <c r="N101" i="5"/>
  <c r="O101" i="5"/>
  <c r="M102" i="5"/>
  <c r="N102" i="5"/>
  <c r="O102" i="5"/>
  <c r="M103" i="5"/>
  <c r="N103" i="5"/>
  <c r="O103" i="5"/>
  <c r="M104" i="5"/>
  <c r="N104" i="5"/>
  <c r="O104" i="5"/>
  <c r="M105" i="5"/>
  <c r="N105" i="5"/>
  <c r="O105" i="5"/>
  <c r="M106" i="5"/>
  <c r="N106" i="5"/>
  <c r="O106" i="5"/>
  <c r="M107" i="5"/>
  <c r="N107" i="5"/>
  <c r="O107" i="5"/>
  <c r="M108" i="5"/>
  <c r="N108" i="5"/>
  <c r="O108" i="5"/>
  <c r="M109" i="5"/>
  <c r="N109" i="5"/>
  <c r="O109" i="5"/>
  <c r="M110" i="5"/>
  <c r="N110" i="5"/>
  <c r="O110" i="5"/>
  <c r="M111" i="5"/>
  <c r="N111" i="5"/>
  <c r="O111" i="5"/>
  <c r="M112" i="5"/>
  <c r="N112" i="5"/>
  <c r="O112" i="5"/>
  <c r="M113" i="5"/>
  <c r="N113" i="5"/>
  <c r="O113" i="5"/>
  <c r="M114" i="5"/>
  <c r="N114" i="5"/>
  <c r="O114" i="5"/>
  <c r="M115" i="5"/>
  <c r="N115" i="5"/>
  <c r="O115" i="5"/>
  <c r="M116" i="5"/>
  <c r="N116" i="5"/>
  <c r="O116" i="5"/>
  <c r="M117" i="5"/>
  <c r="N117" i="5"/>
  <c r="O117" i="5"/>
  <c r="M118" i="5"/>
  <c r="N118" i="5"/>
  <c r="O118" i="5"/>
  <c r="M119" i="5"/>
  <c r="N119" i="5"/>
  <c r="O119" i="5"/>
  <c r="M120" i="5"/>
  <c r="N120" i="5"/>
  <c r="O120" i="5"/>
  <c r="M121" i="5"/>
  <c r="N121" i="5"/>
  <c r="O121" i="5"/>
  <c r="M122" i="5"/>
  <c r="N122" i="5"/>
  <c r="O122" i="5"/>
  <c r="M123" i="5"/>
  <c r="N123" i="5"/>
  <c r="O123" i="5"/>
  <c r="M124" i="5"/>
  <c r="N124" i="5"/>
  <c r="O124" i="5"/>
  <c r="M125" i="5"/>
  <c r="N125" i="5"/>
  <c r="O125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M154" i="5"/>
  <c r="N154" i="5"/>
  <c r="O154" i="5"/>
  <c r="M155" i="5"/>
  <c r="N155" i="5"/>
  <c r="O155" i="5"/>
  <c r="M156" i="5"/>
  <c r="N156" i="5"/>
  <c r="O156" i="5"/>
  <c r="M157" i="5"/>
  <c r="N157" i="5"/>
  <c r="O157" i="5"/>
  <c r="M158" i="5"/>
  <c r="N158" i="5"/>
  <c r="O158" i="5"/>
  <c r="M159" i="5"/>
  <c r="N159" i="5"/>
  <c r="O159" i="5"/>
  <c r="M160" i="5"/>
  <c r="N160" i="5"/>
  <c r="O160" i="5"/>
  <c r="M161" i="5"/>
  <c r="N161" i="5"/>
  <c r="O161" i="5"/>
  <c r="M162" i="5"/>
  <c r="N162" i="5"/>
  <c r="O162" i="5"/>
  <c r="M163" i="5"/>
  <c r="N163" i="5"/>
  <c r="O163" i="5"/>
  <c r="M164" i="5"/>
  <c r="N164" i="5"/>
  <c r="O164" i="5"/>
  <c r="M165" i="5"/>
  <c r="N165" i="5"/>
  <c r="O165" i="5"/>
  <c r="M166" i="5"/>
  <c r="N166" i="5"/>
  <c r="O166" i="5"/>
  <c r="M167" i="5"/>
  <c r="N167" i="5"/>
  <c r="O167" i="5"/>
  <c r="M168" i="5"/>
  <c r="N168" i="5"/>
  <c r="O168" i="5"/>
  <c r="M169" i="5"/>
  <c r="N169" i="5"/>
  <c r="O169" i="5"/>
  <c r="M170" i="5"/>
  <c r="N170" i="5"/>
  <c r="O170" i="5"/>
  <c r="M171" i="5"/>
  <c r="N171" i="5"/>
  <c r="O171" i="5"/>
  <c r="M172" i="5"/>
  <c r="N172" i="5"/>
  <c r="O172" i="5"/>
  <c r="M173" i="5"/>
  <c r="N173" i="5"/>
  <c r="O173" i="5"/>
  <c r="M174" i="5"/>
  <c r="N174" i="5"/>
  <c r="O174" i="5"/>
  <c r="M175" i="5"/>
  <c r="N175" i="5"/>
  <c r="O175" i="5"/>
  <c r="M176" i="5"/>
  <c r="N176" i="5"/>
  <c r="O176" i="5"/>
  <c r="M177" i="5"/>
  <c r="N177" i="5"/>
  <c r="O177" i="5"/>
  <c r="M178" i="5"/>
  <c r="N178" i="5"/>
  <c r="O178" i="5"/>
  <c r="M179" i="5"/>
  <c r="N179" i="5"/>
  <c r="O179" i="5"/>
  <c r="M180" i="5"/>
  <c r="N180" i="5"/>
  <c r="O180" i="5"/>
  <c r="M181" i="5"/>
  <c r="N181" i="5"/>
  <c r="O181" i="5"/>
  <c r="M182" i="5"/>
  <c r="N182" i="5"/>
  <c r="O182" i="5"/>
  <c r="M183" i="5"/>
  <c r="N183" i="5"/>
  <c r="O183" i="5"/>
  <c r="M184" i="5"/>
  <c r="N184" i="5"/>
  <c r="O184" i="5"/>
  <c r="M185" i="5"/>
  <c r="N185" i="5"/>
  <c r="O185" i="5"/>
  <c r="M186" i="5"/>
  <c r="N186" i="5"/>
  <c r="O186" i="5"/>
  <c r="M187" i="5"/>
  <c r="N187" i="5"/>
  <c r="O187" i="5"/>
  <c r="M188" i="5"/>
  <c r="N188" i="5"/>
  <c r="O188" i="5"/>
  <c r="M189" i="5"/>
  <c r="N189" i="5"/>
  <c r="O189" i="5"/>
  <c r="M190" i="5"/>
  <c r="N190" i="5"/>
  <c r="O190" i="5"/>
  <c r="M191" i="5"/>
  <c r="N191" i="5"/>
  <c r="O191" i="5"/>
  <c r="M192" i="5"/>
  <c r="N192" i="5"/>
  <c r="O192" i="5"/>
  <c r="M193" i="5"/>
  <c r="N193" i="5"/>
  <c r="O193" i="5"/>
  <c r="M194" i="5"/>
  <c r="N194" i="5"/>
  <c r="O194" i="5"/>
  <c r="M195" i="5"/>
  <c r="N195" i="5"/>
  <c r="O195" i="5"/>
  <c r="M196" i="5"/>
  <c r="N196" i="5"/>
  <c r="O196" i="5"/>
  <c r="M197" i="5"/>
  <c r="N197" i="5"/>
  <c r="O197" i="5"/>
  <c r="M198" i="5"/>
  <c r="N198" i="5"/>
  <c r="O198" i="5"/>
  <c r="M199" i="5"/>
  <c r="N199" i="5"/>
  <c r="O199" i="5"/>
  <c r="M200" i="5"/>
  <c r="N200" i="5"/>
  <c r="O200" i="5"/>
  <c r="M201" i="5"/>
  <c r="N201" i="5"/>
  <c r="O201" i="5"/>
  <c r="M202" i="5"/>
  <c r="N202" i="5"/>
  <c r="O202" i="5"/>
  <c r="M203" i="5"/>
  <c r="N203" i="5"/>
  <c r="O203" i="5"/>
  <c r="M204" i="5"/>
  <c r="N204" i="5"/>
  <c r="O204" i="5"/>
  <c r="M205" i="5"/>
  <c r="N205" i="5"/>
  <c r="O205" i="5"/>
  <c r="M206" i="5"/>
  <c r="N206" i="5"/>
  <c r="O206" i="5"/>
  <c r="M207" i="5"/>
  <c r="N207" i="5"/>
  <c r="O207" i="5"/>
  <c r="M208" i="5"/>
  <c r="N208" i="5"/>
  <c r="O208" i="5"/>
  <c r="M209" i="5"/>
  <c r="N209" i="5"/>
  <c r="O209" i="5"/>
  <c r="M210" i="5"/>
  <c r="N210" i="5"/>
  <c r="O210" i="5"/>
  <c r="M211" i="5"/>
  <c r="N211" i="5"/>
  <c r="O211" i="5"/>
  <c r="M212" i="5"/>
  <c r="N212" i="5"/>
  <c r="O212" i="5"/>
  <c r="M213" i="5"/>
  <c r="N213" i="5"/>
  <c r="O213" i="5"/>
  <c r="M214" i="5"/>
  <c r="N214" i="5"/>
  <c r="O214" i="5"/>
  <c r="M215" i="5"/>
  <c r="N215" i="5"/>
  <c r="O215" i="5"/>
  <c r="M216" i="5"/>
  <c r="N216" i="5"/>
  <c r="O216" i="5"/>
  <c r="M217" i="5"/>
  <c r="N217" i="5"/>
  <c r="O217" i="5"/>
  <c r="M218" i="5"/>
  <c r="N218" i="5"/>
  <c r="O218" i="5"/>
  <c r="M219" i="5"/>
  <c r="N219" i="5"/>
  <c r="O219" i="5"/>
  <c r="M220" i="5"/>
  <c r="N220" i="5"/>
  <c r="O220" i="5"/>
  <c r="M221" i="5"/>
  <c r="N221" i="5"/>
  <c r="O221" i="5"/>
  <c r="M222" i="5"/>
  <c r="N222" i="5"/>
  <c r="O222" i="5"/>
  <c r="M223" i="5"/>
  <c r="N223" i="5"/>
  <c r="O223" i="5"/>
  <c r="M224" i="5"/>
  <c r="N224" i="5"/>
  <c r="O224" i="5"/>
  <c r="M225" i="5"/>
  <c r="N225" i="5"/>
  <c r="O225" i="5"/>
  <c r="M226" i="5"/>
  <c r="N226" i="5"/>
  <c r="O226" i="5"/>
  <c r="M227" i="5"/>
  <c r="N227" i="5"/>
  <c r="O227" i="5"/>
  <c r="M228" i="5"/>
  <c r="N228" i="5"/>
  <c r="O228" i="5"/>
  <c r="M229" i="5"/>
  <c r="N229" i="5"/>
  <c r="O229" i="5"/>
  <c r="M230" i="5"/>
  <c r="N230" i="5"/>
  <c r="O230" i="5"/>
  <c r="M231" i="5"/>
  <c r="N231" i="5"/>
  <c r="O231" i="5"/>
  <c r="M232" i="5"/>
  <c r="N232" i="5"/>
  <c r="O232" i="5"/>
  <c r="M233" i="5"/>
  <c r="N233" i="5"/>
  <c r="O233" i="5"/>
  <c r="M234" i="5"/>
  <c r="N234" i="5"/>
  <c r="O234" i="5"/>
  <c r="M235" i="5"/>
  <c r="N235" i="5"/>
  <c r="O235" i="5"/>
  <c r="M236" i="5"/>
  <c r="N236" i="5"/>
  <c r="O236" i="5"/>
  <c r="M237" i="5"/>
  <c r="N237" i="5"/>
  <c r="O237" i="5"/>
  <c r="M238" i="5"/>
  <c r="N238" i="5"/>
  <c r="O238" i="5"/>
  <c r="M239" i="5"/>
  <c r="N239" i="5"/>
  <c r="O239" i="5"/>
  <c r="M240" i="5"/>
  <c r="N240" i="5"/>
  <c r="O240" i="5"/>
  <c r="M241" i="5"/>
  <c r="N241" i="5"/>
  <c r="O241" i="5"/>
  <c r="M242" i="5"/>
  <c r="N242" i="5"/>
  <c r="O242" i="5"/>
  <c r="M243" i="5"/>
  <c r="N243" i="5"/>
  <c r="O243" i="5"/>
  <c r="M244" i="5"/>
  <c r="N244" i="5"/>
  <c r="O244" i="5"/>
  <c r="M245" i="5"/>
  <c r="N245" i="5"/>
  <c r="O245" i="5"/>
  <c r="M246" i="5"/>
  <c r="N246" i="5"/>
  <c r="O246" i="5"/>
  <c r="M247" i="5"/>
  <c r="N247" i="5"/>
  <c r="O247" i="5"/>
  <c r="M248" i="5"/>
  <c r="N248" i="5"/>
  <c r="O248" i="5"/>
  <c r="M249" i="5"/>
  <c r="N249" i="5"/>
  <c r="O249" i="5"/>
  <c r="M250" i="5"/>
  <c r="N250" i="5"/>
  <c r="O250" i="5"/>
  <c r="M251" i="5"/>
  <c r="N251" i="5"/>
  <c r="O251" i="5"/>
  <c r="M252" i="5"/>
  <c r="N252" i="5"/>
  <c r="O252" i="5"/>
  <c r="M253" i="5"/>
  <c r="N253" i="5"/>
  <c r="O253" i="5"/>
  <c r="M254" i="5"/>
  <c r="N254" i="5"/>
  <c r="O254" i="5"/>
  <c r="M255" i="5"/>
  <c r="N255" i="5"/>
  <c r="O255" i="5"/>
  <c r="M256" i="5"/>
  <c r="N256" i="5"/>
  <c r="O256" i="5"/>
  <c r="M257" i="5"/>
  <c r="N257" i="5"/>
  <c r="O257" i="5"/>
  <c r="M258" i="5"/>
  <c r="N258" i="5"/>
  <c r="O258" i="5"/>
  <c r="M259" i="5"/>
  <c r="N259" i="5"/>
  <c r="O259" i="5"/>
  <c r="M260" i="5"/>
  <c r="N260" i="5"/>
  <c r="O260" i="5"/>
  <c r="M261" i="5"/>
  <c r="N261" i="5"/>
  <c r="O261" i="5"/>
  <c r="M262" i="5"/>
  <c r="N262" i="5"/>
  <c r="O262" i="5"/>
  <c r="M263" i="5"/>
  <c r="N263" i="5"/>
  <c r="O263" i="5"/>
  <c r="M264" i="5"/>
  <c r="N264" i="5"/>
  <c r="O264" i="5"/>
  <c r="M265" i="5"/>
  <c r="N265" i="5"/>
  <c r="O265" i="5"/>
  <c r="M266" i="5"/>
  <c r="N266" i="5"/>
  <c r="O266" i="5"/>
  <c r="M267" i="5"/>
  <c r="N267" i="5"/>
  <c r="O267" i="5"/>
  <c r="M268" i="5"/>
  <c r="N268" i="5"/>
  <c r="O268" i="5"/>
  <c r="M269" i="5"/>
  <c r="N269" i="5"/>
  <c r="O269" i="5"/>
  <c r="M270" i="5"/>
  <c r="N270" i="5"/>
  <c r="O270" i="5"/>
  <c r="M271" i="5"/>
  <c r="N271" i="5"/>
  <c r="O271" i="5"/>
  <c r="M272" i="5"/>
  <c r="N272" i="5"/>
  <c r="O272" i="5"/>
  <c r="M273" i="5"/>
  <c r="N273" i="5"/>
  <c r="O273" i="5"/>
  <c r="M274" i="5"/>
  <c r="N274" i="5"/>
  <c r="O274" i="5"/>
  <c r="M275" i="5"/>
  <c r="N275" i="5"/>
  <c r="O275" i="5"/>
  <c r="M276" i="5"/>
  <c r="N276" i="5"/>
  <c r="O276" i="5"/>
  <c r="M277" i="5"/>
  <c r="N277" i="5"/>
  <c r="O277" i="5"/>
  <c r="M278" i="5"/>
  <c r="N278" i="5"/>
  <c r="O278" i="5"/>
  <c r="M279" i="5"/>
  <c r="N279" i="5"/>
  <c r="O279" i="5"/>
  <c r="M280" i="5"/>
  <c r="N280" i="5"/>
  <c r="O280" i="5"/>
  <c r="M281" i="5"/>
  <c r="N281" i="5"/>
  <c r="O281" i="5"/>
  <c r="M282" i="5"/>
  <c r="N282" i="5"/>
  <c r="O282" i="5"/>
  <c r="M283" i="5"/>
  <c r="N283" i="5"/>
  <c r="O283" i="5"/>
  <c r="M284" i="5"/>
  <c r="N284" i="5"/>
  <c r="O284" i="5"/>
  <c r="M285" i="5"/>
  <c r="N285" i="5"/>
  <c r="O285" i="5"/>
  <c r="M286" i="5"/>
  <c r="N286" i="5"/>
  <c r="O286" i="5"/>
  <c r="M287" i="5"/>
  <c r="N287" i="5"/>
  <c r="O287" i="5"/>
  <c r="M288" i="5"/>
  <c r="N288" i="5"/>
  <c r="O288" i="5"/>
  <c r="M289" i="5"/>
  <c r="N289" i="5"/>
  <c r="O289" i="5"/>
  <c r="M290" i="5"/>
  <c r="N290" i="5"/>
  <c r="O290" i="5"/>
  <c r="M291" i="5"/>
  <c r="N291" i="5"/>
  <c r="O291" i="5"/>
  <c r="M292" i="5"/>
  <c r="N292" i="5"/>
  <c r="O292" i="5"/>
  <c r="M293" i="5"/>
  <c r="N293" i="5"/>
  <c r="O293" i="5"/>
  <c r="M294" i="5"/>
  <c r="N294" i="5"/>
  <c r="O294" i="5"/>
  <c r="M295" i="5"/>
  <c r="N295" i="5"/>
  <c r="O295" i="5"/>
  <c r="M296" i="5"/>
  <c r="N296" i="5"/>
  <c r="O296" i="5"/>
  <c r="M297" i="5"/>
  <c r="N297" i="5"/>
  <c r="O297" i="5"/>
  <c r="M298" i="5"/>
  <c r="N298" i="5"/>
  <c r="O298" i="5"/>
  <c r="M299" i="5"/>
  <c r="N299" i="5"/>
  <c r="O299" i="5"/>
  <c r="M300" i="5"/>
  <c r="N300" i="5"/>
  <c r="O300" i="5"/>
  <c r="M301" i="5"/>
  <c r="N301" i="5"/>
  <c r="O301" i="5"/>
  <c r="M302" i="5"/>
  <c r="N302" i="5"/>
  <c r="O302" i="5"/>
  <c r="M303" i="5"/>
  <c r="N303" i="5"/>
  <c r="O303" i="5"/>
  <c r="M304" i="5"/>
  <c r="N304" i="5"/>
  <c r="O304" i="5"/>
  <c r="M305" i="5"/>
  <c r="N305" i="5"/>
  <c r="O305" i="5"/>
  <c r="M306" i="5"/>
  <c r="N306" i="5"/>
  <c r="O306" i="5"/>
  <c r="M307" i="5"/>
  <c r="N307" i="5"/>
  <c r="O307" i="5"/>
  <c r="M308" i="5"/>
  <c r="N308" i="5"/>
  <c r="O308" i="5"/>
  <c r="M309" i="5"/>
  <c r="N309" i="5"/>
  <c r="O309" i="5"/>
  <c r="M310" i="5"/>
  <c r="N310" i="5"/>
  <c r="O310" i="5"/>
  <c r="M311" i="5"/>
  <c r="N311" i="5"/>
  <c r="O311" i="5"/>
  <c r="M312" i="5"/>
  <c r="N312" i="5"/>
  <c r="O312" i="5"/>
  <c r="M313" i="5"/>
  <c r="N313" i="5"/>
  <c r="O313" i="5"/>
  <c r="M314" i="5"/>
  <c r="N314" i="5"/>
  <c r="O314" i="5"/>
  <c r="M315" i="5"/>
  <c r="N315" i="5"/>
  <c r="O315" i="5"/>
  <c r="M316" i="5"/>
  <c r="N316" i="5"/>
  <c r="O316" i="5"/>
  <c r="M317" i="5"/>
  <c r="N317" i="5"/>
  <c r="O317" i="5"/>
  <c r="M318" i="5"/>
  <c r="N318" i="5"/>
  <c r="O318" i="5"/>
  <c r="M319" i="5"/>
  <c r="N319" i="5"/>
  <c r="O319" i="5"/>
  <c r="M320" i="5"/>
  <c r="N320" i="5"/>
  <c r="O320" i="5"/>
  <c r="M321" i="5"/>
  <c r="N321" i="5"/>
  <c r="O321" i="5"/>
  <c r="M322" i="5"/>
  <c r="N322" i="5"/>
  <c r="O322" i="5"/>
  <c r="M323" i="5"/>
  <c r="N323" i="5"/>
  <c r="O323" i="5"/>
  <c r="N5" i="5"/>
  <c r="O5" i="5"/>
  <c r="M5" i="5"/>
  <c r="H40" i="11" l="1"/>
  <c r="O40" i="11" s="1"/>
  <c r="G40" i="11"/>
  <c r="J40" i="11" s="1"/>
  <c r="F40" i="11"/>
  <c r="I40" i="11" s="1"/>
  <c r="H39" i="11"/>
  <c r="O39" i="11" s="1"/>
  <c r="G39" i="11"/>
  <c r="J39" i="11" s="1"/>
  <c r="F39" i="11"/>
  <c r="I39" i="11" s="1"/>
  <c r="H38" i="11"/>
  <c r="G38" i="11"/>
  <c r="F38" i="11"/>
  <c r="H37" i="11"/>
  <c r="O37" i="11" s="1"/>
  <c r="G37" i="11"/>
  <c r="J37" i="11" s="1"/>
  <c r="F37" i="11"/>
  <c r="I37" i="11" s="1"/>
  <c r="H36" i="11"/>
  <c r="K36" i="11" s="1"/>
  <c r="G36" i="11"/>
  <c r="J36" i="11" s="1"/>
  <c r="F36" i="11"/>
  <c r="I36" i="11" s="1"/>
  <c r="H35" i="11"/>
  <c r="G35" i="11"/>
  <c r="F35" i="11"/>
  <c r="H34" i="11"/>
  <c r="O34" i="11" s="1"/>
  <c r="G34" i="11"/>
  <c r="J34" i="11" s="1"/>
  <c r="F34" i="11"/>
  <c r="I34" i="11" s="1"/>
  <c r="H33" i="11"/>
  <c r="K33" i="11" s="1"/>
  <c r="G33" i="11"/>
  <c r="J33" i="11" s="1"/>
  <c r="F33" i="11"/>
  <c r="I33" i="11" s="1"/>
  <c r="H32" i="11"/>
  <c r="O32" i="11" s="1"/>
  <c r="G32" i="11"/>
  <c r="J32" i="11" s="1"/>
  <c r="F32" i="11"/>
  <c r="I32" i="11" s="1"/>
  <c r="H31" i="11"/>
  <c r="O31" i="11" s="1"/>
  <c r="G31" i="11"/>
  <c r="J31" i="11" s="1"/>
  <c r="F31" i="11"/>
  <c r="I31" i="11" s="1"/>
  <c r="H30" i="11"/>
  <c r="O30" i="11" s="1"/>
  <c r="G30" i="11"/>
  <c r="J30" i="11" s="1"/>
  <c r="F30" i="11"/>
  <c r="I30" i="11" s="1"/>
  <c r="H29" i="11"/>
  <c r="G29" i="11"/>
  <c r="J29" i="11" s="1"/>
  <c r="F29" i="11"/>
  <c r="I29" i="11" s="1"/>
  <c r="H28" i="11"/>
  <c r="K28" i="11" s="1"/>
  <c r="G28" i="11"/>
  <c r="J28" i="11" s="1"/>
  <c r="F28" i="11"/>
  <c r="I28" i="11" s="1"/>
  <c r="H27" i="11"/>
  <c r="K27" i="11" s="1"/>
  <c r="G27" i="11"/>
  <c r="J27" i="11" s="1"/>
  <c r="F27" i="11"/>
  <c r="I27" i="11" s="1"/>
  <c r="H26" i="11"/>
  <c r="O26" i="11" s="1"/>
  <c r="G26" i="11"/>
  <c r="J26" i="11" s="1"/>
  <c r="F26" i="11"/>
  <c r="I26" i="11" s="1"/>
  <c r="H25" i="11"/>
  <c r="K25" i="11" s="1"/>
  <c r="G25" i="11"/>
  <c r="J25" i="11" s="1"/>
  <c r="F25" i="11"/>
  <c r="I25" i="11" s="1"/>
  <c r="H24" i="11"/>
  <c r="O24" i="11" s="1"/>
  <c r="G24" i="11"/>
  <c r="J24" i="11" s="1"/>
  <c r="F24" i="11"/>
  <c r="I24" i="11" s="1"/>
  <c r="H23" i="11"/>
  <c r="O23" i="11" s="1"/>
  <c r="G23" i="11"/>
  <c r="J23" i="11" s="1"/>
  <c r="F23" i="11"/>
  <c r="I23" i="11" s="1"/>
  <c r="H22" i="11"/>
  <c r="O22" i="11" s="1"/>
  <c r="G22" i="11"/>
  <c r="J22" i="11" s="1"/>
  <c r="F22" i="11"/>
  <c r="I22" i="11" s="1"/>
  <c r="H21" i="11"/>
  <c r="G21" i="11"/>
  <c r="J21" i="11" s="1"/>
  <c r="F21" i="11"/>
  <c r="I21" i="11" s="1"/>
  <c r="H20" i="11"/>
  <c r="K20" i="11" s="1"/>
  <c r="G20" i="11"/>
  <c r="J20" i="11" s="1"/>
  <c r="F20" i="11"/>
  <c r="I20" i="11" s="1"/>
  <c r="H19" i="11"/>
  <c r="O19" i="11" s="1"/>
  <c r="G19" i="11"/>
  <c r="J19" i="11" s="1"/>
  <c r="F19" i="11"/>
  <c r="I19" i="11" s="1"/>
  <c r="H18" i="11"/>
  <c r="K18" i="11" s="1"/>
  <c r="G18" i="11"/>
  <c r="J18" i="11" s="1"/>
  <c r="F18" i="11"/>
  <c r="I18" i="11" s="1"/>
  <c r="H17" i="11"/>
  <c r="K17" i="11" s="1"/>
  <c r="G17" i="11"/>
  <c r="J17" i="11" s="1"/>
  <c r="F17" i="11"/>
  <c r="I17" i="11" s="1"/>
  <c r="H16" i="11"/>
  <c r="O16" i="11" s="1"/>
  <c r="G16" i="11"/>
  <c r="J16" i="11" s="1"/>
  <c r="F16" i="11"/>
  <c r="I16" i="11" s="1"/>
  <c r="H15" i="11"/>
  <c r="K15" i="11" s="1"/>
  <c r="G15" i="11"/>
  <c r="J15" i="11" s="1"/>
  <c r="F15" i="11"/>
  <c r="I15" i="11" s="1"/>
  <c r="H14" i="11"/>
  <c r="O14" i="11" s="1"/>
  <c r="G14" i="11"/>
  <c r="J14" i="11" s="1"/>
  <c r="F14" i="11"/>
  <c r="I14" i="11" s="1"/>
  <c r="H13" i="11"/>
  <c r="G13" i="11"/>
  <c r="J13" i="11" s="1"/>
  <c r="F13" i="11"/>
  <c r="I13" i="11" s="1"/>
  <c r="H12" i="11"/>
  <c r="O12" i="11" s="1"/>
  <c r="G12" i="11"/>
  <c r="J12" i="11" s="1"/>
  <c r="F12" i="11"/>
  <c r="I12" i="11" s="1"/>
  <c r="H11" i="11"/>
  <c r="O11" i="11" s="1"/>
  <c r="G11" i="11"/>
  <c r="J11" i="11" s="1"/>
  <c r="F11" i="11"/>
  <c r="I11" i="11" s="1"/>
  <c r="H10" i="11"/>
  <c r="K10" i="11" s="1"/>
  <c r="G10" i="11"/>
  <c r="J10" i="11" s="1"/>
  <c r="F10" i="11"/>
  <c r="I10" i="11" s="1"/>
  <c r="H9" i="11"/>
  <c r="K9" i="11" s="1"/>
  <c r="G9" i="11"/>
  <c r="J9" i="11" s="1"/>
  <c r="F9" i="11"/>
  <c r="I9" i="11" s="1"/>
  <c r="H8" i="11"/>
  <c r="K8" i="11" s="1"/>
  <c r="G8" i="11"/>
  <c r="J8" i="11" s="1"/>
  <c r="F8" i="11"/>
  <c r="I8" i="11" s="1"/>
  <c r="H7" i="11"/>
  <c r="K7" i="11" s="1"/>
  <c r="G7" i="11"/>
  <c r="J7" i="11" s="1"/>
  <c r="F7" i="11"/>
  <c r="I7" i="11" s="1"/>
  <c r="H6" i="11"/>
  <c r="K6" i="11" s="1"/>
  <c r="G6" i="11"/>
  <c r="J6" i="11" s="1"/>
  <c r="F6" i="11"/>
  <c r="I6" i="11" s="1"/>
  <c r="H5" i="11"/>
  <c r="O5" i="11" s="1"/>
  <c r="G5" i="11"/>
  <c r="J5" i="11" s="1"/>
  <c r="F5" i="11"/>
  <c r="I5" i="11" s="1"/>
  <c r="H138" i="9"/>
  <c r="O138" i="9" s="1"/>
  <c r="G138" i="9"/>
  <c r="J138" i="9" s="1"/>
  <c r="F138" i="9"/>
  <c r="I138" i="9" s="1"/>
  <c r="H137" i="9"/>
  <c r="O137" i="9" s="1"/>
  <c r="G137" i="9"/>
  <c r="J137" i="9" s="1"/>
  <c r="F137" i="9"/>
  <c r="I137" i="9" s="1"/>
  <c r="H136" i="9"/>
  <c r="G136" i="9"/>
  <c r="J136" i="9" s="1"/>
  <c r="F136" i="9"/>
  <c r="I136" i="9" s="1"/>
  <c r="H135" i="9"/>
  <c r="G135" i="9"/>
  <c r="J135" i="9" s="1"/>
  <c r="F135" i="9"/>
  <c r="I135" i="9" s="1"/>
  <c r="H134" i="9"/>
  <c r="K134" i="9" s="1"/>
  <c r="G134" i="9"/>
  <c r="J134" i="9" s="1"/>
  <c r="F134" i="9"/>
  <c r="I134" i="9" s="1"/>
  <c r="H133" i="9"/>
  <c r="K133" i="9" s="1"/>
  <c r="G133" i="9"/>
  <c r="J133" i="9" s="1"/>
  <c r="F133" i="9"/>
  <c r="I133" i="9" s="1"/>
  <c r="H132" i="9"/>
  <c r="O132" i="9" s="1"/>
  <c r="G132" i="9"/>
  <c r="J132" i="9" s="1"/>
  <c r="F132" i="9"/>
  <c r="I132" i="9" s="1"/>
  <c r="H131" i="9"/>
  <c r="G131" i="9"/>
  <c r="J131" i="9" s="1"/>
  <c r="F131" i="9"/>
  <c r="I131" i="9" s="1"/>
  <c r="H130" i="9"/>
  <c r="G130" i="9"/>
  <c r="J130" i="9" s="1"/>
  <c r="F130" i="9"/>
  <c r="I130" i="9" s="1"/>
  <c r="H129" i="9"/>
  <c r="K129" i="9" s="1"/>
  <c r="G129" i="9"/>
  <c r="J129" i="9" s="1"/>
  <c r="F129" i="9"/>
  <c r="I129" i="9" s="1"/>
  <c r="H128" i="9"/>
  <c r="K128" i="9" s="1"/>
  <c r="G128" i="9"/>
  <c r="J128" i="9" s="1"/>
  <c r="F128" i="9"/>
  <c r="I128" i="9" s="1"/>
  <c r="H127" i="9"/>
  <c r="K127" i="9" s="1"/>
  <c r="G127" i="9"/>
  <c r="J127" i="9" s="1"/>
  <c r="F127" i="9"/>
  <c r="I127" i="9" s="1"/>
  <c r="H126" i="9"/>
  <c r="O126" i="9" s="1"/>
  <c r="G126" i="9"/>
  <c r="J126" i="9" s="1"/>
  <c r="F126" i="9"/>
  <c r="I126" i="9" s="1"/>
  <c r="H125" i="9"/>
  <c r="G125" i="9"/>
  <c r="J125" i="9" s="1"/>
  <c r="F125" i="9"/>
  <c r="I125" i="9" s="1"/>
  <c r="H124" i="9"/>
  <c r="K124" i="9" s="1"/>
  <c r="G124" i="9"/>
  <c r="J124" i="9" s="1"/>
  <c r="F124" i="9"/>
  <c r="I124" i="9" s="1"/>
  <c r="H123" i="9"/>
  <c r="O123" i="9" s="1"/>
  <c r="G123" i="9"/>
  <c r="J123" i="9" s="1"/>
  <c r="F123" i="9"/>
  <c r="I123" i="9" s="1"/>
  <c r="H122" i="9"/>
  <c r="G122" i="9"/>
  <c r="J122" i="9" s="1"/>
  <c r="F122" i="9"/>
  <c r="I122" i="9" s="1"/>
  <c r="H121" i="9"/>
  <c r="O121" i="9" s="1"/>
  <c r="G121" i="9"/>
  <c r="J121" i="9" s="1"/>
  <c r="F121" i="9"/>
  <c r="I121" i="9" s="1"/>
  <c r="H119" i="9"/>
  <c r="O119" i="9" s="1"/>
  <c r="G119" i="9"/>
  <c r="J119" i="9" s="1"/>
  <c r="F119" i="9"/>
  <c r="I119" i="9" s="1"/>
  <c r="H118" i="9"/>
  <c r="O118" i="9" s="1"/>
  <c r="G118" i="9"/>
  <c r="J118" i="9" s="1"/>
  <c r="F118" i="9"/>
  <c r="I118" i="9" s="1"/>
  <c r="H117" i="9"/>
  <c r="K117" i="9" s="1"/>
  <c r="G117" i="9"/>
  <c r="J117" i="9" s="1"/>
  <c r="F117" i="9"/>
  <c r="I117" i="9" s="1"/>
  <c r="H116" i="9"/>
  <c r="O116" i="9" s="1"/>
  <c r="G116" i="9"/>
  <c r="J116" i="9" s="1"/>
  <c r="F116" i="9"/>
  <c r="I116" i="9" s="1"/>
  <c r="H115" i="9"/>
  <c r="O115" i="9" s="1"/>
  <c r="G115" i="9"/>
  <c r="J115" i="9" s="1"/>
  <c r="F115" i="9"/>
  <c r="I115" i="9" s="1"/>
  <c r="H114" i="9"/>
  <c r="O114" i="9" s="1"/>
  <c r="G114" i="9"/>
  <c r="J114" i="9" s="1"/>
  <c r="F114" i="9"/>
  <c r="I114" i="9" s="1"/>
  <c r="H113" i="9"/>
  <c r="O113" i="9" s="1"/>
  <c r="G113" i="9"/>
  <c r="J113" i="9" s="1"/>
  <c r="F113" i="9"/>
  <c r="I113" i="9" s="1"/>
  <c r="H112" i="9"/>
  <c r="K112" i="9" s="1"/>
  <c r="G112" i="9"/>
  <c r="J112" i="9" s="1"/>
  <c r="F112" i="9"/>
  <c r="I112" i="9" s="1"/>
  <c r="H110" i="9"/>
  <c r="G110" i="9"/>
  <c r="J110" i="9" s="1"/>
  <c r="F110" i="9"/>
  <c r="I110" i="9" s="1"/>
  <c r="H109" i="9"/>
  <c r="O109" i="9" s="1"/>
  <c r="G109" i="9"/>
  <c r="J109" i="9" s="1"/>
  <c r="F109" i="9"/>
  <c r="I109" i="9" s="1"/>
  <c r="H108" i="9"/>
  <c r="O108" i="9" s="1"/>
  <c r="G108" i="9"/>
  <c r="J108" i="9" s="1"/>
  <c r="F108" i="9"/>
  <c r="I108" i="9" s="1"/>
  <c r="H107" i="9"/>
  <c r="O107" i="9" s="1"/>
  <c r="G107" i="9"/>
  <c r="J107" i="9" s="1"/>
  <c r="F107" i="9"/>
  <c r="I107" i="9" s="1"/>
  <c r="H106" i="9"/>
  <c r="O106" i="9" s="1"/>
  <c r="G106" i="9"/>
  <c r="J106" i="9" s="1"/>
  <c r="F106" i="9"/>
  <c r="I106" i="9" s="1"/>
  <c r="H105" i="9"/>
  <c r="O105" i="9" s="1"/>
  <c r="G105" i="9"/>
  <c r="J105" i="9" s="1"/>
  <c r="F105" i="9"/>
  <c r="I105" i="9" s="1"/>
  <c r="H104" i="9"/>
  <c r="K104" i="9" s="1"/>
  <c r="G104" i="9"/>
  <c r="J104" i="9" s="1"/>
  <c r="F104" i="9"/>
  <c r="I104" i="9" s="1"/>
  <c r="H103" i="9"/>
  <c r="K103" i="9" s="1"/>
  <c r="G103" i="9"/>
  <c r="J103" i="9" s="1"/>
  <c r="F103" i="9"/>
  <c r="I103" i="9" s="1"/>
  <c r="H102" i="9"/>
  <c r="K102" i="9" s="1"/>
  <c r="G102" i="9"/>
  <c r="J102" i="9" s="1"/>
  <c r="F102" i="9"/>
  <c r="I102" i="9" s="1"/>
  <c r="H101" i="9"/>
  <c r="G101" i="9"/>
  <c r="J101" i="9" s="1"/>
  <c r="F101" i="9"/>
  <c r="I101" i="9" s="1"/>
  <c r="H100" i="9"/>
  <c r="K100" i="9" s="1"/>
  <c r="G100" i="9"/>
  <c r="J100" i="9" s="1"/>
  <c r="F100" i="9"/>
  <c r="I100" i="9" s="1"/>
  <c r="H99" i="9"/>
  <c r="O99" i="9" s="1"/>
  <c r="G99" i="9"/>
  <c r="J99" i="9" s="1"/>
  <c r="F99" i="9"/>
  <c r="I99" i="9" s="1"/>
  <c r="H98" i="9"/>
  <c r="O98" i="9" s="1"/>
  <c r="G98" i="9"/>
  <c r="J98" i="9" s="1"/>
  <c r="F98" i="9"/>
  <c r="I98" i="9" s="1"/>
  <c r="H97" i="9"/>
  <c r="K97" i="9" s="1"/>
  <c r="G97" i="9"/>
  <c r="J97" i="9" s="1"/>
  <c r="F97" i="9"/>
  <c r="I97" i="9" s="1"/>
  <c r="H96" i="9"/>
  <c r="K96" i="9" s="1"/>
  <c r="G96" i="9"/>
  <c r="J96" i="9" s="1"/>
  <c r="F96" i="9"/>
  <c r="I96" i="9" s="1"/>
  <c r="H95" i="9"/>
  <c r="K95" i="9" s="1"/>
  <c r="G95" i="9"/>
  <c r="J95" i="9" s="1"/>
  <c r="F95" i="9"/>
  <c r="I95" i="9" s="1"/>
  <c r="H94" i="9"/>
  <c r="O94" i="9" s="1"/>
  <c r="G94" i="9"/>
  <c r="J94" i="9" s="1"/>
  <c r="F94" i="9"/>
  <c r="I94" i="9" s="1"/>
  <c r="H93" i="9"/>
  <c r="G93" i="9"/>
  <c r="J93" i="9" s="1"/>
  <c r="F93" i="9"/>
  <c r="I93" i="9" s="1"/>
  <c r="H91" i="9"/>
  <c r="G91" i="9"/>
  <c r="J91" i="9" s="1"/>
  <c r="F91" i="9"/>
  <c r="I91" i="9" s="1"/>
  <c r="H90" i="9"/>
  <c r="O90" i="9" s="1"/>
  <c r="G90" i="9"/>
  <c r="J90" i="9" s="1"/>
  <c r="F90" i="9"/>
  <c r="I90" i="9" s="1"/>
  <c r="H89" i="9"/>
  <c r="K89" i="9" s="1"/>
  <c r="G89" i="9"/>
  <c r="J89" i="9" s="1"/>
  <c r="F89" i="9"/>
  <c r="I89" i="9" s="1"/>
  <c r="H88" i="9"/>
  <c r="K88" i="9" s="1"/>
  <c r="G88" i="9"/>
  <c r="J88" i="9" s="1"/>
  <c r="F88" i="9"/>
  <c r="I88" i="9" s="1"/>
  <c r="H87" i="9"/>
  <c r="O87" i="9" s="1"/>
  <c r="G87" i="9"/>
  <c r="J87" i="9" s="1"/>
  <c r="F87" i="9"/>
  <c r="I87" i="9" s="1"/>
  <c r="H86" i="9"/>
  <c r="O86" i="9" s="1"/>
  <c r="G86" i="9"/>
  <c r="J86" i="9" s="1"/>
  <c r="F86" i="9"/>
  <c r="I86" i="9" s="1"/>
  <c r="H85" i="9"/>
  <c r="O85" i="9" s="1"/>
  <c r="G85" i="9"/>
  <c r="J85" i="9" s="1"/>
  <c r="F85" i="9"/>
  <c r="I85" i="9" s="1"/>
  <c r="H84" i="9"/>
  <c r="O84" i="9" s="1"/>
  <c r="G84" i="9"/>
  <c r="J84" i="9" s="1"/>
  <c r="F84" i="9"/>
  <c r="I84" i="9" s="1"/>
  <c r="H83" i="9"/>
  <c r="G83" i="9"/>
  <c r="J83" i="9" s="1"/>
  <c r="F83" i="9"/>
  <c r="I83" i="9" s="1"/>
  <c r="H82" i="9"/>
  <c r="O82" i="9" s="1"/>
  <c r="G82" i="9"/>
  <c r="J82" i="9" s="1"/>
  <c r="F82" i="9"/>
  <c r="I82" i="9" s="1"/>
  <c r="H81" i="9"/>
  <c r="O81" i="9" s="1"/>
  <c r="G81" i="9"/>
  <c r="J81" i="9" s="1"/>
  <c r="F81" i="9"/>
  <c r="I81" i="9" s="1"/>
  <c r="H80" i="9"/>
  <c r="O80" i="9" s="1"/>
  <c r="G80" i="9"/>
  <c r="J80" i="9" s="1"/>
  <c r="F80" i="9"/>
  <c r="I80" i="9" s="1"/>
  <c r="H79" i="9"/>
  <c r="G79" i="9"/>
  <c r="J79" i="9" s="1"/>
  <c r="F79" i="9"/>
  <c r="I79" i="9" s="1"/>
  <c r="H78" i="9"/>
  <c r="G78" i="9"/>
  <c r="J78" i="9" s="1"/>
  <c r="F78" i="9"/>
  <c r="I78" i="9" s="1"/>
  <c r="H77" i="9"/>
  <c r="K77" i="9" s="1"/>
  <c r="G77" i="9"/>
  <c r="J77" i="9" s="1"/>
  <c r="F77" i="9"/>
  <c r="I77" i="9" s="1"/>
  <c r="H76" i="9"/>
  <c r="K76" i="9" s="1"/>
  <c r="G76" i="9"/>
  <c r="J76" i="9" s="1"/>
  <c r="F76" i="9"/>
  <c r="I76" i="9" s="1"/>
  <c r="H75" i="9"/>
  <c r="K75" i="9" s="1"/>
  <c r="G75" i="9"/>
  <c r="J75" i="9" s="1"/>
  <c r="F75" i="9"/>
  <c r="I75" i="9" s="1"/>
  <c r="H74" i="9"/>
  <c r="O74" i="9" s="1"/>
  <c r="G74" i="9"/>
  <c r="J74" i="9" s="1"/>
  <c r="F74" i="9"/>
  <c r="I74" i="9" s="1"/>
  <c r="H73" i="9"/>
  <c r="O73" i="9" s="1"/>
  <c r="G73" i="9"/>
  <c r="J73" i="9" s="1"/>
  <c r="F73" i="9"/>
  <c r="I73" i="9" s="1"/>
  <c r="H72" i="9"/>
  <c r="K72" i="9" s="1"/>
  <c r="G72" i="9"/>
  <c r="J72" i="9" s="1"/>
  <c r="F72" i="9"/>
  <c r="I72" i="9" s="1"/>
  <c r="H71" i="9"/>
  <c r="K71" i="9" s="1"/>
  <c r="G71" i="9"/>
  <c r="J71" i="9" s="1"/>
  <c r="F71" i="9"/>
  <c r="I71" i="9" s="1"/>
  <c r="H70" i="9"/>
  <c r="K70" i="9" s="1"/>
  <c r="G70" i="9"/>
  <c r="J70" i="9" s="1"/>
  <c r="F70" i="9"/>
  <c r="I70" i="9" s="1"/>
  <c r="H69" i="9"/>
  <c r="O69" i="9" s="1"/>
  <c r="G69" i="9"/>
  <c r="J69" i="9" s="1"/>
  <c r="F69" i="9"/>
  <c r="I69" i="9" s="1"/>
  <c r="H68" i="9"/>
  <c r="O68" i="9" s="1"/>
  <c r="G68" i="9"/>
  <c r="J68" i="9" s="1"/>
  <c r="F68" i="9"/>
  <c r="I68" i="9" s="1"/>
  <c r="H67" i="9"/>
  <c r="O67" i="9" s="1"/>
  <c r="G67" i="9"/>
  <c r="J67" i="9" s="1"/>
  <c r="F67" i="9"/>
  <c r="I67" i="9" s="1"/>
  <c r="H66" i="9"/>
  <c r="O66" i="9" s="1"/>
  <c r="G66" i="9"/>
  <c r="J66" i="9" s="1"/>
  <c r="F66" i="9"/>
  <c r="I66" i="9" s="1"/>
  <c r="H65" i="9"/>
  <c r="K65" i="9" s="1"/>
  <c r="G65" i="9"/>
  <c r="J65" i="9" s="1"/>
  <c r="F65" i="9"/>
  <c r="I65" i="9" s="1"/>
  <c r="H64" i="9"/>
  <c r="O64" i="9" s="1"/>
  <c r="G64" i="9"/>
  <c r="J64" i="9" s="1"/>
  <c r="F64" i="9"/>
  <c r="I64" i="9" s="1"/>
  <c r="H63" i="9"/>
  <c r="O63" i="9" s="1"/>
  <c r="G63" i="9"/>
  <c r="J63" i="9" s="1"/>
  <c r="F63" i="9"/>
  <c r="I63" i="9" s="1"/>
  <c r="H62" i="9"/>
  <c r="O62" i="9" s="1"/>
  <c r="G62" i="9"/>
  <c r="J62" i="9" s="1"/>
  <c r="F62" i="9"/>
  <c r="I62" i="9" s="1"/>
  <c r="H61" i="9"/>
  <c r="K61" i="9" s="1"/>
  <c r="G61" i="9"/>
  <c r="J61" i="9" s="1"/>
  <c r="F61" i="9"/>
  <c r="I61" i="9" s="1"/>
  <c r="H60" i="9"/>
  <c r="K60" i="9" s="1"/>
  <c r="G60" i="9"/>
  <c r="J60" i="9" s="1"/>
  <c r="F60" i="9"/>
  <c r="I60" i="9" s="1"/>
  <c r="H59" i="9"/>
  <c r="O59" i="9" s="1"/>
  <c r="G59" i="9"/>
  <c r="J59" i="9" s="1"/>
  <c r="F59" i="9"/>
  <c r="I59" i="9" s="1"/>
  <c r="H58" i="9"/>
  <c r="G58" i="9"/>
  <c r="J58" i="9" s="1"/>
  <c r="F58" i="9"/>
  <c r="I58" i="9" s="1"/>
  <c r="H57" i="9"/>
  <c r="O57" i="9" s="1"/>
  <c r="G57" i="9"/>
  <c r="J57" i="9" s="1"/>
  <c r="F57" i="9"/>
  <c r="I57" i="9" s="1"/>
  <c r="H56" i="9"/>
  <c r="K56" i="9" s="1"/>
  <c r="G56" i="9"/>
  <c r="J56" i="9" s="1"/>
  <c r="F56" i="9"/>
  <c r="I56" i="9" s="1"/>
  <c r="H55" i="9"/>
  <c r="K55" i="9" s="1"/>
  <c r="G55" i="9"/>
  <c r="J55" i="9" s="1"/>
  <c r="F55" i="9"/>
  <c r="I55" i="9" s="1"/>
  <c r="H54" i="9"/>
  <c r="O54" i="9" s="1"/>
  <c r="G54" i="9"/>
  <c r="J54" i="9" s="1"/>
  <c r="F54" i="9"/>
  <c r="I54" i="9" s="1"/>
  <c r="H52" i="9"/>
  <c r="G52" i="9"/>
  <c r="J52" i="9" s="1"/>
  <c r="F52" i="9"/>
  <c r="I52" i="9" s="1"/>
  <c r="H51" i="9"/>
  <c r="O51" i="9" s="1"/>
  <c r="G51" i="9"/>
  <c r="J51" i="9" s="1"/>
  <c r="F51" i="9"/>
  <c r="I51" i="9" s="1"/>
  <c r="H50" i="9"/>
  <c r="K50" i="9" s="1"/>
  <c r="G50" i="9"/>
  <c r="J50" i="9" s="1"/>
  <c r="F50" i="9"/>
  <c r="I50" i="9" s="1"/>
  <c r="H49" i="9"/>
  <c r="K49" i="9" s="1"/>
  <c r="G49" i="9"/>
  <c r="J49" i="9" s="1"/>
  <c r="F49" i="9"/>
  <c r="I49" i="9" s="1"/>
  <c r="H48" i="9"/>
  <c r="K48" i="9" s="1"/>
  <c r="G48" i="9"/>
  <c r="J48" i="9" s="1"/>
  <c r="F48" i="9"/>
  <c r="I48" i="9" s="1"/>
  <c r="H47" i="9"/>
  <c r="K47" i="9" s="1"/>
  <c r="G47" i="9"/>
  <c r="J47" i="9" s="1"/>
  <c r="F47" i="9"/>
  <c r="I47" i="9" s="1"/>
  <c r="H46" i="9"/>
  <c r="O46" i="9" s="1"/>
  <c r="G46" i="9"/>
  <c r="J46" i="9" s="1"/>
  <c r="F46" i="9"/>
  <c r="I46" i="9" s="1"/>
  <c r="H45" i="9"/>
  <c r="G45" i="9"/>
  <c r="J45" i="9" s="1"/>
  <c r="F45" i="9"/>
  <c r="I45" i="9" s="1"/>
  <c r="H44" i="9"/>
  <c r="K44" i="9" s="1"/>
  <c r="G44" i="9"/>
  <c r="J44" i="9" s="1"/>
  <c r="F44" i="9"/>
  <c r="I44" i="9" s="1"/>
  <c r="H43" i="9"/>
  <c r="O43" i="9" s="1"/>
  <c r="G43" i="9"/>
  <c r="J43" i="9" s="1"/>
  <c r="F43" i="9"/>
  <c r="I43" i="9" s="1"/>
  <c r="H42" i="9"/>
  <c r="G42" i="9"/>
  <c r="J42" i="9" s="1"/>
  <c r="F42" i="9"/>
  <c r="I42" i="9" s="1"/>
  <c r="H41" i="9"/>
  <c r="K41" i="9" s="1"/>
  <c r="G41" i="9"/>
  <c r="J41" i="9" s="1"/>
  <c r="F41" i="9"/>
  <c r="I41" i="9" s="1"/>
  <c r="H40" i="9"/>
  <c r="G40" i="9"/>
  <c r="J40" i="9" s="1"/>
  <c r="F40" i="9"/>
  <c r="I40" i="9" s="1"/>
  <c r="H39" i="9"/>
  <c r="K39" i="9" s="1"/>
  <c r="G39" i="9"/>
  <c r="J39" i="9" s="1"/>
  <c r="F39" i="9"/>
  <c r="I39" i="9" s="1"/>
  <c r="H38" i="9"/>
  <c r="O38" i="9" s="1"/>
  <c r="G38" i="9"/>
  <c r="J38" i="9" s="1"/>
  <c r="F38" i="9"/>
  <c r="I38" i="9" s="1"/>
  <c r="H37" i="9"/>
  <c r="O37" i="9" s="1"/>
  <c r="G37" i="9"/>
  <c r="J37" i="9" s="1"/>
  <c r="F37" i="9"/>
  <c r="I37" i="9" s="1"/>
  <c r="H36" i="9"/>
  <c r="K36" i="9" s="1"/>
  <c r="G36" i="9"/>
  <c r="J36" i="9" s="1"/>
  <c r="F36" i="9"/>
  <c r="I36" i="9" s="1"/>
  <c r="H35" i="9"/>
  <c r="K35" i="9" s="1"/>
  <c r="G35" i="9"/>
  <c r="J35" i="9" s="1"/>
  <c r="F35" i="9"/>
  <c r="I35" i="9" s="1"/>
  <c r="H34" i="9"/>
  <c r="K34" i="9" s="1"/>
  <c r="G34" i="9"/>
  <c r="J34" i="9" s="1"/>
  <c r="F34" i="9"/>
  <c r="I34" i="9" s="1"/>
  <c r="H33" i="9"/>
  <c r="G33" i="9"/>
  <c r="J33" i="9" s="1"/>
  <c r="F33" i="9"/>
  <c r="I33" i="9" s="1"/>
  <c r="H32" i="9"/>
  <c r="K32" i="9" s="1"/>
  <c r="G32" i="9"/>
  <c r="J32" i="9" s="1"/>
  <c r="F32" i="9"/>
  <c r="I32" i="9" s="1"/>
  <c r="H31" i="9"/>
  <c r="K31" i="9" s="1"/>
  <c r="G31" i="9"/>
  <c r="J31" i="9" s="1"/>
  <c r="F31" i="9"/>
  <c r="I31" i="9" s="1"/>
  <c r="H30" i="9"/>
  <c r="O30" i="9" s="1"/>
  <c r="G30" i="9"/>
  <c r="J30" i="9" s="1"/>
  <c r="F30" i="9"/>
  <c r="I30" i="9" s="1"/>
  <c r="H29" i="9"/>
  <c r="K29" i="9" s="1"/>
  <c r="G29" i="9"/>
  <c r="J29" i="9" s="1"/>
  <c r="F29" i="9"/>
  <c r="I29" i="9" s="1"/>
  <c r="H28" i="9"/>
  <c r="O28" i="9" s="1"/>
  <c r="G28" i="9"/>
  <c r="J28" i="9" s="1"/>
  <c r="F28" i="9"/>
  <c r="I28" i="9" s="1"/>
  <c r="H27" i="9"/>
  <c r="K27" i="9" s="1"/>
  <c r="G27" i="9"/>
  <c r="J27" i="9" s="1"/>
  <c r="F27" i="9"/>
  <c r="I27" i="9" s="1"/>
  <c r="H26" i="9"/>
  <c r="O26" i="9" s="1"/>
  <c r="G26" i="9"/>
  <c r="J26" i="9" s="1"/>
  <c r="F26" i="9"/>
  <c r="I26" i="9" s="1"/>
  <c r="H25" i="9"/>
  <c r="K25" i="9" s="1"/>
  <c r="G25" i="9"/>
  <c r="J25" i="9" s="1"/>
  <c r="F25" i="9"/>
  <c r="I25" i="9" s="1"/>
  <c r="H23" i="9"/>
  <c r="K23" i="9" s="1"/>
  <c r="G23" i="9"/>
  <c r="J23" i="9" s="1"/>
  <c r="F23" i="9"/>
  <c r="I23" i="9" s="1"/>
  <c r="H22" i="9"/>
  <c r="O22" i="9" s="1"/>
  <c r="G22" i="9"/>
  <c r="J22" i="9" s="1"/>
  <c r="F22" i="9"/>
  <c r="I22" i="9" s="1"/>
  <c r="H21" i="9"/>
  <c r="O21" i="9" s="1"/>
  <c r="G21" i="9"/>
  <c r="J21" i="9" s="1"/>
  <c r="F21" i="9"/>
  <c r="I21" i="9" s="1"/>
  <c r="H20" i="9"/>
  <c r="K20" i="9" s="1"/>
  <c r="G20" i="9"/>
  <c r="J20" i="9" s="1"/>
  <c r="F20" i="9"/>
  <c r="I20" i="9" s="1"/>
  <c r="H19" i="9"/>
  <c r="K19" i="9" s="1"/>
  <c r="G19" i="9"/>
  <c r="J19" i="9" s="1"/>
  <c r="F19" i="9"/>
  <c r="I19" i="9" s="1"/>
  <c r="H18" i="9"/>
  <c r="O18" i="9" s="1"/>
  <c r="G18" i="9"/>
  <c r="J18" i="9" s="1"/>
  <c r="F18" i="9"/>
  <c r="I18" i="9" s="1"/>
  <c r="H17" i="9"/>
  <c r="G17" i="9"/>
  <c r="J17" i="9" s="1"/>
  <c r="F17" i="9"/>
  <c r="I17" i="9" s="1"/>
  <c r="H16" i="9"/>
  <c r="O16" i="9" s="1"/>
  <c r="G16" i="9"/>
  <c r="J16" i="9" s="1"/>
  <c r="F16" i="9"/>
  <c r="I16" i="9" s="1"/>
  <c r="H15" i="9"/>
  <c r="O15" i="9" s="1"/>
  <c r="G15" i="9"/>
  <c r="J15" i="9" s="1"/>
  <c r="F15" i="9"/>
  <c r="I15" i="9" s="1"/>
  <c r="H14" i="9"/>
  <c r="G14" i="9"/>
  <c r="J14" i="9" s="1"/>
  <c r="F14" i="9"/>
  <c r="I14" i="9" s="1"/>
  <c r="H13" i="9"/>
  <c r="K13" i="9" s="1"/>
  <c r="G13" i="9"/>
  <c r="J13" i="9" s="1"/>
  <c r="F13" i="9"/>
  <c r="I13" i="9" s="1"/>
  <c r="H12" i="9"/>
  <c r="K12" i="9" s="1"/>
  <c r="G12" i="9"/>
  <c r="J12" i="9" s="1"/>
  <c r="F12" i="9"/>
  <c r="I12" i="9" s="1"/>
  <c r="H11" i="9"/>
  <c r="G11" i="9"/>
  <c r="J11" i="9" s="1"/>
  <c r="F11" i="9"/>
  <c r="I11" i="9" s="1"/>
  <c r="H10" i="9"/>
  <c r="K10" i="9" s="1"/>
  <c r="G10" i="9"/>
  <c r="J10" i="9" s="1"/>
  <c r="F10" i="9"/>
  <c r="I10" i="9" s="1"/>
  <c r="H9" i="9"/>
  <c r="K9" i="9" s="1"/>
  <c r="G9" i="9"/>
  <c r="J9" i="9" s="1"/>
  <c r="F9" i="9"/>
  <c r="I9" i="9" s="1"/>
  <c r="H8" i="9"/>
  <c r="O8" i="9" s="1"/>
  <c r="G8" i="9"/>
  <c r="J8" i="9" s="1"/>
  <c r="F8" i="9"/>
  <c r="I8" i="9" s="1"/>
  <c r="H7" i="9"/>
  <c r="G7" i="9"/>
  <c r="J7" i="9" s="1"/>
  <c r="F7" i="9"/>
  <c r="I7" i="9" s="1"/>
  <c r="H6" i="9"/>
  <c r="G6" i="9"/>
  <c r="J6" i="9" s="1"/>
  <c r="F6" i="9"/>
  <c r="I6" i="9" s="1"/>
  <c r="H53" i="7"/>
  <c r="K53" i="7" s="1"/>
  <c r="G53" i="7"/>
  <c r="J53" i="7" s="1"/>
  <c r="F53" i="7"/>
  <c r="I53" i="7" s="1"/>
  <c r="H52" i="7"/>
  <c r="O52" i="7" s="1"/>
  <c r="G52" i="7"/>
  <c r="J52" i="7" s="1"/>
  <c r="F52" i="7"/>
  <c r="I52" i="7" s="1"/>
  <c r="H51" i="7"/>
  <c r="G51" i="7"/>
  <c r="J51" i="7" s="1"/>
  <c r="F51" i="7"/>
  <c r="I51" i="7" s="1"/>
  <c r="H50" i="7"/>
  <c r="K50" i="7" s="1"/>
  <c r="G50" i="7"/>
  <c r="J50" i="7" s="1"/>
  <c r="F50" i="7"/>
  <c r="I50" i="7" s="1"/>
  <c r="H49" i="7"/>
  <c r="K49" i="7" s="1"/>
  <c r="G49" i="7"/>
  <c r="J49" i="7" s="1"/>
  <c r="F49" i="7"/>
  <c r="I49" i="7" s="1"/>
  <c r="H48" i="7"/>
  <c r="G48" i="7"/>
  <c r="J48" i="7" s="1"/>
  <c r="F48" i="7"/>
  <c r="I48" i="7" s="1"/>
  <c r="H47" i="7"/>
  <c r="K47" i="7" s="1"/>
  <c r="G47" i="7"/>
  <c r="J47" i="7" s="1"/>
  <c r="F47" i="7"/>
  <c r="I47" i="7" s="1"/>
  <c r="H46" i="7"/>
  <c r="K46" i="7" s="1"/>
  <c r="G46" i="7"/>
  <c r="J46" i="7" s="1"/>
  <c r="F46" i="7"/>
  <c r="I46" i="7" s="1"/>
  <c r="H45" i="7"/>
  <c r="K45" i="7" s="1"/>
  <c r="G45" i="7"/>
  <c r="J45" i="7" s="1"/>
  <c r="F45" i="7"/>
  <c r="I45" i="7" s="1"/>
  <c r="H44" i="7"/>
  <c r="O44" i="7" s="1"/>
  <c r="G44" i="7"/>
  <c r="J44" i="7" s="1"/>
  <c r="F44" i="7"/>
  <c r="I44" i="7" s="1"/>
  <c r="H43" i="7"/>
  <c r="K43" i="7" s="1"/>
  <c r="G43" i="7"/>
  <c r="J43" i="7" s="1"/>
  <c r="F43" i="7"/>
  <c r="I43" i="7" s="1"/>
  <c r="H42" i="7"/>
  <c r="K42" i="7" s="1"/>
  <c r="G42" i="7"/>
  <c r="J42" i="7" s="1"/>
  <c r="F42" i="7"/>
  <c r="I42" i="7" s="1"/>
  <c r="H41" i="7"/>
  <c r="O41" i="7" s="1"/>
  <c r="G41" i="7"/>
  <c r="J41" i="7" s="1"/>
  <c r="F41" i="7"/>
  <c r="I41" i="7" s="1"/>
  <c r="H40" i="7"/>
  <c r="G40" i="7"/>
  <c r="J40" i="7" s="1"/>
  <c r="F40" i="7"/>
  <c r="I40" i="7" s="1"/>
  <c r="H39" i="7"/>
  <c r="K39" i="7" s="1"/>
  <c r="G39" i="7"/>
  <c r="J39" i="7" s="1"/>
  <c r="F39" i="7"/>
  <c r="I39" i="7" s="1"/>
  <c r="H38" i="7"/>
  <c r="O38" i="7" s="1"/>
  <c r="G38" i="7"/>
  <c r="J38" i="7" s="1"/>
  <c r="F38" i="7"/>
  <c r="I38" i="7" s="1"/>
  <c r="H37" i="7"/>
  <c r="K37" i="7" s="1"/>
  <c r="G37" i="7"/>
  <c r="J37" i="7" s="1"/>
  <c r="F37" i="7"/>
  <c r="I37" i="7" s="1"/>
  <c r="H36" i="7"/>
  <c r="O36" i="7" s="1"/>
  <c r="G36" i="7"/>
  <c r="J36" i="7" s="1"/>
  <c r="F36" i="7"/>
  <c r="I36" i="7" s="1"/>
  <c r="H35" i="7"/>
  <c r="O35" i="7" s="1"/>
  <c r="G35" i="7"/>
  <c r="J35" i="7" s="1"/>
  <c r="F35" i="7"/>
  <c r="I35" i="7" s="1"/>
  <c r="H34" i="7"/>
  <c r="O34" i="7" s="1"/>
  <c r="G34" i="7"/>
  <c r="J34" i="7" s="1"/>
  <c r="F34" i="7"/>
  <c r="I34" i="7" s="1"/>
  <c r="H33" i="7"/>
  <c r="G33" i="7"/>
  <c r="J33" i="7" s="1"/>
  <c r="F33" i="7"/>
  <c r="I33" i="7" s="1"/>
  <c r="H32" i="7"/>
  <c r="G32" i="7"/>
  <c r="J32" i="7" s="1"/>
  <c r="F32" i="7"/>
  <c r="I32" i="7" s="1"/>
  <c r="H31" i="7"/>
  <c r="O31" i="7" s="1"/>
  <c r="G31" i="7"/>
  <c r="J31" i="7" s="1"/>
  <c r="F31" i="7"/>
  <c r="I31" i="7" s="1"/>
  <c r="H30" i="7"/>
  <c r="G30" i="7"/>
  <c r="J30" i="7" s="1"/>
  <c r="F30" i="7"/>
  <c r="I30" i="7" s="1"/>
  <c r="H29" i="7"/>
  <c r="O29" i="7" s="1"/>
  <c r="G29" i="7"/>
  <c r="J29" i="7" s="1"/>
  <c r="F29" i="7"/>
  <c r="I29" i="7" s="1"/>
  <c r="H28" i="7"/>
  <c r="O28" i="7" s="1"/>
  <c r="G28" i="7"/>
  <c r="J28" i="7" s="1"/>
  <c r="F28" i="7"/>
  <c r="I28" i="7" s="1"/>
  <c r="H27" i="7"/>
  <c r="G27" i="7"/>
  <c r="F27" i="7"/>
  <c r="H26" i="7"/>
  <c r="K26" i="7" s="1"/>
  <c r="G26" i="7"/>
  <c r="J26" i="7" s="1"/>
  <c r="F26" i="7"/>
  <c r="I26" i="7" s="1"/>
  <c r="H25" i="7"/>
  <c r="K25" i="7" s="1"/>
  <c r="G25" i="7"/>
  <c r="J25" i="7" s="1"/>
  <c r="F25" i="7"/>
  <c r="I25" i="7" s="1"/>
  <c r="H24" i="7"/>
  <c r="G24" i="7"/>
  <c r="F24" i="7"/>
  <c r="H23" i="7"/>
  <c r="O23" i="7" s="1"/>
  <c r="G23" i="7"/>
  <c r="J23" i="7" s="1"/>
  <c r="F23" i="7"/>
  <c r="I23" i="7" s="1"/>
  <c r="H22" i="7"/>
  <c r="G22" i="7"/>
  <c r="J22" i="7" s="1"/>
  <c r="F22" i="7"/>
  <c r="I22" i="7" s="1"/>
  <c r="H21" i="7"/>
  <c r="K21" i="7" s="1"/>
  <c r="G21" i="7"/>
  <c r="J21" i="7" s="1"/>
  <c r="F21" i="7"/>
  <c r="I21" i="7" s="1"/>
  <c r="H20" i="7"/>
  <c r="O20" i="7" s="1"/>
  <c r="G20" i="7"/>
  <c r="J20" i="7" s="1"/>
  <c r="F20" i="7"/>
  <c r="I20" i="7" s="1"/>
  <c r="H19" i="7"/>
  <c r="O19" i="7" s="1"/>
  <c r="G19" i="7"/>
  <c r="J19" i="7" s="1"/>
  <c r="F19" i="7"/>
  <c r="I19" i="7" s="1"/>
  <c r="H18" i="7"/>
  <c r="G18" i="7"/>
  <c r="J18" i="7" s="1"/>
  <c r="F18" i="7"/>
  <c r="I18" i="7" s="1"/>
  <c r="H17" i="7"/>
  <c r="K17" i="7" s="1"/>
  <c r="G17" i="7"/>
  <c r="J17" i="7" s="1"/>
  <c r="F17" i="7"/>
  <c r="I17" i="7" s="1"/>
  <c r="H16" i="7"/>
  <c r="O16" i="7" s="1"/>
  <c r="G16" i="7"/>
  <c r="J16" i="7" s="1"/>
  <c r="F16" i="7"/>
  <c r="I16" i="7" s="1"/>
  <c r="H15" i="7"/>
  <c r="K15" i="7" s="1"/>
  <c r="G15" i="7"/>
  <c r="J15" i="7" s="1"/>
  <c r="F15" i="7"/>
  <c r="I15" i="7" s="1"/>
  <c r="H14" i="7"/>
  <c r="O14" i="7" s="1"/>
  <c r="G14" i="7"/>
  <c r="J14" i="7" s="1"/>
  <c r="F14" i="7"/>
  <c r="I14" i="7" s="1"/>
  <c r="H13" i="7"/>
  <c r="O13" i="7" s="1"/>
  <c r="G13" i="7"/>
  <c r="J13" i="7" s="1"/>
  <c r="F13" i="7"/>
  <c r="I13" i="7" s="1"/>
  <c r="H12" i="7"/>
  <c r="K12" i="7" s="1"/>
  <c r="G12" i="7"/>
  <c r="J12" i="7" s="1"/>
  <c r="F12" i="7"/>
  <c r="I12" i="7" s="1"/>
  <c r="H11" i="7"/>
  <c r="O11" i="7" s="1"/>
  <c r="G11" i="7"/>
  <c r="J11" i="7" s="1"/>
  <c r="F11" i="7"/>
  <c r="I11" i="7" s="1"/>
  <c r="H10" i="7"/>
  <c r="O10" i="7" s="1"/>
  <c r="G10" i="7"/>
  <c r="J10" i="7" s="1"/>
  <c r="F10" i="7"/>
  <c r="I10" i="7" s="1"/>
  <c r="H9" i="7"/>
  <c r="K9" i="7" s="1"/>
  <c r="G9" i="7"/>
  <c r="J9" i="7" s="1"/>
  <c r="F9" i="7"/>
  <c r="I9" i="7" s="1"/>
  <c r="H8" i="7"/>
  <c r="K8" i="7" s="1"/>
  <c r="G8" i="7"/>
  <c r="J8" i="7" s="1"/>
  <c r="F8" i="7"/>
  <c r="I8" i="7" s="1"/>
  <c r="H7" i="7"/>
  <c r="O7" i="7" s="1"/>
  <c r="G7" i="7"/>
  <c r="J7" i="7" s="1"/>
  <c r="F7" i="7"/>
  <c r="I7" i="7" s="1"/>
  <c r="H6" i="7"/>
  <c r="K6" i="7" s="1"/>
  <c r="G6" i="7"/>
  <c r="J6" i="7" s="1"/>
  <c r="F6" i="7"/>
  <c r="I6" i="7" s="1"/>
  <c r="H5" i="7"/>
  <c r="O5" i="7" s="1"/>
  <c r="G5" i="7"/>
  <c r="J5" i="7" s="1"/>
  <c r="F5" i="7"/>
  <c r="I5" i="7" s="1"/>
  <c r="L36" i="11"/>
  <c r="L37" i="11" s="1"/>
  <c r="L35" i="11"/>
  <c r="L31" i="11"/>
  <c r="L32" i="11"/>
  <c r="L34" i="11" s="1"/>
  <c r="L29" i="11"/>
  <c r="L30" i="11" s="1"/>
  <c r="L27" i="11"/>
  <c r="L28" i="11" s="1"/>
  <c r="L25" i="11"/>
  <c r="L22" i="11"/>
  <c r="L23" i="11" s="1"/>
  <c r="L20" i="11"/>
  <c r="L21" i="11" s="1"/>
  <c r="L15" i="11"/>
  <c r="L14" i="11"/>
  <c r="L12" i="11"/>
  <c r="L13" i="11" s="1"/>
  <c r="L10" i="11"/>
  <c r="L11" i="11" s="1"/>
  <c r="L5" i="11"/>
  <c r="L6" i="11"/>
  <c r="L136" i="9"/>
  <c r="L138" i="9" s="1"/>
  <c r="L135" i="9"/>
  <c r="L137" i="9" s="1"/>
  <c r="L134" i="9"/>
  <c r="L133" i="9"/>
  <c r="L132" i="9"/>
  <c r="L131" i="9"/>
  <c r="L129" i="9"/>
  <c r="L130" i="9" s="1"/>
  <c r="L126" i="9"/>
  <c r="L125" i="9"/>
  <c r="L127" i="9" s="1"/>
  <c r="L123" i="9"/>
  <c r="L122" i="9"/>
  <c r="L124" i="9" s="1"/>
  <c r="L121" i="9"/>
  <c r="L117" i="9"/>
  <c r="L119" i="9" s="1"/>
  <c r="L116" i="9"/>
  <c r="L118" i="9" s="1"/>
  <c r="L113" i="9"/>
  <c r="L115" i="9" s="1"/>
  <c r="L112" i="9"/>
  <c r="L108" i="9"/>
  <c r="L110" i="9" s="1"/>
  <c r="L107" i="9"/>
  <c r="L109" i="9" s="1"/>
  <c r="L104" i="9"/>
  <c r="L106" i="9" s="1"/>
  <c r="L103" i="9"/>
  <c r="L105" i="9" s="1"/>
  <c r="L102" i="9"/>
  <c r="L101" i="9"/>
  <c r="L98" i="9"/>
  <c r="L100" i="9" s="1"/>
  <c r="L97" i="9"/>
  <c r="L94" i="9"/>
  <c r="L96" i="9" s="1"/>
  <c r="L93" i="9"/>
  <c r="L95" i="9" s="1"/>
  <c r="L89" i="9"/>
  <c r="L88" i="9"/>
  <c r="L90" i="9" s="1"/>
  <c r="L85" i="9"/>
  <c r="L84" i="9"/>
  <c r="L86" i="9"/>
  <c r="L82" i="9"/>
  <c r="L79" i="9"/>
  <c r="L78" i="9"/>
  <c r="L80" i="9" s="1"/>
  <c r="L75" i="9"/>
  <c r="L74" i="9"/>
  <c r="L76" i="9"/>
  <c r="L73" i="9"/>
  <c r="L72" i="9"/>
  <c r="L69" i="9"/>
  <c r="L71" i="9"/>
  <c r="L68" i="9"/>
  <c r="L70" i="9" s="1"/>
  <c r="L67" i="9"/>
  <c r="L65" i="9"/>
  <c r="L64" i="9"/>
  <c r="L66" i="9" s="1"/>
  <c r="L62" i="9"/>
  <c r="L63" i="9" s="1"/>
  <c r="L59" i="9"/>
  <c r="L61" i="9" s="1"/>
  <c r="L58" i="9"/>
  <c r="L60" i="9"/>
  <c r="L56" i="9"/>
  <c r="L55" i="9"/>
  <c r="L54" i="9"/>
  <c r="L50" i="9"/>
  <c r="L52" i="9" s="1"/>
  <c r="L49" i="9"/>
  <c r="L51" i="9"/>
  <c r="L47" i="9"/>
  <c r="L46" i="9"/>
  <c r="L48" i="9" s="1"/>
  <c r="L45" i="9"/>
  <c r="L43" i="9"/>
  <c r="L44" i="9"/>
  <c r="L40" i="9"/>
  <c r="L42" i="9" s="1"/>
  <c r="L39" i="9"/>
  <c r="L41" i="9" s="1"/>
  <c r="L36" i="9"/>
  <c r="L38" i="9" s="1"/>
  <c r="L35" i="9"/>
  <c r="L37" i="9" s="1"/>
  <c r="L33" i="9"/>
  <c r="L34" i="9" s="1"/>
  <c r="L31" i="9"/>
  <c r="L30" i="9"/>
  <c r="L32" i="9" s="1"/>
  <c r="L29" i="9"/>
  <c r="L26" i="9"/>
  <c r="L25" i="9"/>
  <c r="L27" i="9" s="1"/>
  <c r="L21" i="9"/>
  <c r="L23" i="9" s="1"/>
  <c r="L20" i="9"/>
  <c r="L22" i="9" s="1"/>
  <c r="L17" i="9"/>
  <c r="L19" i="9" s="1"/>
  <c r="L16" i="9"/>
  <c r="L18" i="9"/>
  <c r="L14" i="9"/>
  <c r="L11" i="9"/>
  <c r="L13" i="9" s="1"/>
  <c r="L10" i="9"/>
  <c r="L12" i="9"/>
  <c r="L8" i="9"/>
  <c r="L7" i="9"/>
  <c r="L9" i="9" s="1"/>
  <c r="L6" i="9"/>
  <c r="L51" i="7"/>
  <c r="L49" i="7"/>
  <c r="L50" i="7" s="1"/>
  <c r="L42" i="7"/>
  <c r="L43" i="7"/>
  <c r="L37" i="7"/>
  <c r="L38" i="7" s="1"/>
  <c r="L41" i="7" s="1"/>
  <c r="L35" i="7"/>
  <c r="L30" i="7" s="1"/>
  <c r="L34" i="7"/>
  <c r="L25" i="7"/>
  <c r="L22" i="7"/>
  <c r="L23" i="7" s="1"/>
  <c r="L17" i="7"/>
  <c r="L18" i="7" s="1"/>
  <c r="L15" i="7"/>
  <c r="L16" i="7" s="1"/>
  <c r="L10" i="7"/>
  <c r="L11" i="7"/>
  <c r="L8" i="7"/>
  <c r="L5" i="7" s="1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C315" i="6" s="1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E40" i="6"/>
  <c r="J79" i="6"/>
  <c r="I79" i="6"/>
  <c r="F79" i="6"/>
  <c r="E79" i="6"/>
  <c r="J78" i="6"/>
  <c r="I78" i="6"/>
  <c r="F78" i="6"/>
  <c r="E78" i="6"/>
  <c r="J77" i="6"/>
  <c r="I77" i="6"/>
  <c r="F77" i="6"/>
  <c r="E77" i="6"/>
  <c r="J76" i="6"/>
  <c r="I76" i="6"/>
  <c r="F76" i="6"/>
  <c r="E76" i="6"/>
  <c r="J75" i="6"/>
  <c r="I75" i="6"/>
  <c r="F75" i="6"/>
  <c r="E75" i="6"/>
  <c r="J74" i="6"/>
  <c r="I74" i="6"/>
  <c r="F74" i="6"/>
  <c r="E74" i="6"/>
  <c r="J73" i="6"/>
  <c r="I73" i="6"/>
  <c r="F73" i="6"/>
  <c r="E73" i="6"/>
  <c r="J72" i="6"/>
  <c r="I72" i="6"/>
  <c r="F72" i="6"/>
  <c r="E72" i="6"/>
  <c r="J71" i="6"/>
  <c r="I71" i="6"/>
  <c r="F71" i="6"/>
  <c r="E71" i="6"/>
  <c r="J70" i="6"/>
  <c r="I70" i="6"/>
  <c r="F70" i="6"/>
  <c r="E70" i="6"/>
  <c r="J69" i="6"/>
  <c r="I69" i="6"/>
  <c r="F69" i="6"/>
  <c r="E69" i="6"/>
  <c r="J68" i="6"/>
  <c r="I68" i="6"/>
  <c r="F68" i="6"/>
  <c r="E68" i="6"/>
  <c r="J67" i="6"/>
  <c r="I67" i="6"/>
  <c r="F67" i="6"/>
  <c r="E67" i="6"/>
  <c r="J66" i="6"/>
  <c r="I66" i="6"/>
  <c r="F66" i="6"/>
  <c r="E66" i="6"/>
  <c r="J65" i="6"/>
  <c r="I65" i="6"/>
  <c r="F65" i="6"/>
  <c r="E65" i="6"/>
  <c r="J64" i="6"/>
  <c r="I64" i="6"/>
  <c r="F64" i="6"/>
  <c r="E64" i="6"/>
  <c r="J63" i="6"/>
  <c r="I63" i="6"/>
  <c r="F63" i="6"/>
  <c r="E63" i="6"/>
  <c r="J62" i="6"/>
  <c r="I62" i="6"/>
  <c r="F62" i="6"/>
  <c r="E62" i="6"/>
  <c r="J61" i="6"/>
  <c r="I61" i="6"/>
  <c r="F61" i="6"/>
  <c r="E61" i="6"/>
  <c r="J60" i="6"/>
  <c r="I60" i="6"/>
  <c r="F60" i="6"/>
  <c r="E60" i="6"/>
  <c r="J59" i="6"/>
  <c r="I59" i="6"/>
  <c r="F59" i="6"/>
  <c r="E59" i="6"/>
  <c r="J58" i="6"/>
  <c r="I58" i="6"/>
  <c r="F58" i="6"/>
  <c r="E58" i="6"/>
  <c r="J57" i="6"/>
  <c r="I57" i="6"/>
  <c r="F57" i="6"/>
  <c r="E57" i="6"/>
  <c r="J56" i="6"/>
  <c r="I56" i="6"/>
  <c r="F56" i="6"/>
  <c r="E56" i="6"/>
  <c r="J55" i="6"/>
  <c r="I55" i="6"/>
  <c r="F55" i="6"/>
  <c r="E55" i="6"/>
  <c r="J54" i="6"/>
  <c r="I54" i="6"/>
  <c r="F54" i="6"/>
  <c r="E54" i="6"/>
  <c r="J53" i="6"/>
  <c r="I53" i="6"/>
  <c r="F53" i="6"/>
  <c r="E53" i="6"/>
  <c r="J52" i="6"/>
  <c r="I52" i="6"/>
  <c r="F52" i="6"/>
  <c r="E52" i="6"/>
  <c r="J51" i="6"/>
  <c r="I51" i="6"/>
  <c r="F51" i="6"/>
  <c r="E51" i="6"/>
  <c r="J50" i="6"/>
  <c r="I50" i="6"/>
  <c r="F50" i="6"/>
  <c r="E50" i="6"/>
  <c r="J49" i="6"/>
  <c r="I49" i="6"/>
  <c r="F49" i="6"/>
  <c r="E49" i="6"/>
  <c r="J48" i="6"/>
  <c r="I48" i="6"/>
  <c r="F48" i="6"/>
  <c r="E48" i="6"/>
  <c r="J47" i="6"/>
  <c r="I47" i="6"/>
  <c r="F47" i="6"/>
  <c r="E47" i="6"/>
  <c r="J46" i="6"/>
  <c r="I46" i="6"/>
  <c r="F46" i="6"/>
  <c r="E46" i="6"/>
  <c r="J45" i="6"/>
  <c r="I45" i="6"/>
  <c r="F45" i="6"/>
  <c r="E45" i="6"/>
  <c r="J44" i="6"/>
  <c r="I44" i="6"/>
  <c r="F44" i="6"/>
  <c r="E44" i="6"/>
  <c r="J43" i="6"/>
  <c r="I43" i="6"/>
  <c r="F43" i="6"/>
  <c r="E43" i="6"/>
  <c r="J42" i="6"/>
  <c r="I42" i="6"/>
  <c r="F42" i="6"/>
  <c r="E42" i="6"/>
  <c r="J41" i="6"/>
  <c r="I41" i="6"/>
  <c r="F41" i="6"/>
  <c r="E41" i="6"/>
  <c r="J40" i="6"/>
  <c r="I40" i="6"/>
  <c r="F40" i="6"/>
  <c r="J39" i="6"/>
  <c r="I39" i="6"/>
  <c r="F39" i="6"/>
  <c r="E39" i="6"/>
  <c r="J38" i="6"/>
  <c r="I38" i="6"/>
  <c r="F38" i="6"/>
  <c r="E38" i="6"/>
  <c r="J37" i="6"/>
  <c r="I37" i="6"/>
  <c r="F37" i="6"/>
  <c r="E37" i="6"/>
  <c r="J36" i="6"/>
  <c r="I36" i="6"/>
  <c r="F36" i="6"/>
  <c r="E36" i="6"/>
  <c r="J35" i="6"/>
  <c r="I35" i="6"/>
  <c r="F35" i="6"/>
  <c r="E35" i="6"/>
  <c r="J34" i="6"/>
  <c r="I34" i="6"/>
  <c r="F34" i="6"/>
  <c r="E34" i="6"/>
  <c r="J33" i="6"/>
  <c r="I33" i="6"/>
  <c r="F33" i="6"/>
  <c r="E33" i="6"/>
  <c r="J32" i="6"/>
  <c r="I32" i="6"/>
  <c r="F32" i="6"/>
  <c r="E32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L33" i="11"/>
  <c r="L7" i="11"/>
  <c r="L8" i="11"/>
  <c r="L9" i="11"/>
  <c r="L16" i="11"/>
  <c r="L19" i="11" s="1"/>
  <c r="L28" i="9"/>
  <c r="L77" i="9"/>
  <c r="L128" i="9"/>
  <c r="L45" i="7"/>
  <c r="L44" i="7"/>
  <c r="L46" i="7"/>
  <c r="L47" i="7"/>
  <c r="L48" i="7"/>
  <c r="L6" i="7"/>
  <c r="L52" i="7"/>
  <c r="L53" i="7"/>
  <c r="K132" i="9"/>
  <c r="K108" i="9"/>
  <c r="O29" i="11"/>
  <c r="K29" i="11"/>
  <c r="K34" i="11"/>
  <c r="C14" i="6" l="1"/>
  <c r="C16" i="6"/>
  <c r="D18" i="6"/>
  <c r="D20" i="6"/>
  <c r="D22" i="6"/>
  <c r="D24" i="6"/>
  <c r="D26" i="6"/>
  <c r="D254" i="6"/>
  <c r="D258" i="6"/>
  <c r="C266" i="6"/>
  <c r="C311" i="6"/>
  <c r="D104" i="6"/>
  <c r="C108" i="6"/>
  <c r="D116" i="6"/>
  <c r="C180" i="6"/>
  <c r="C192" i="6"/>
  <c r="D196" i="6"/>
  <c r="D220" i="6"/>
  <c r="D300" i="6"/>
  <c r="C304" i="6"/>
  <c r="C308" i="6"/>
  <c r="C46" i="6"/>
  <c r="C48" i="6"/>
  <c r="D56" i="6"/>
  <c r="C181" i="6"/>
  <c r="D261" i="6"/>
  <c r="C269" i="6"/>
  <c r="D273" i="6"/>
  <c r="C285" i="6"/>
  <c r="D289" i="6"/>
  <c r="C310" i="6"/>
  <c r="C300" i="6"/>
  <c r="D171" i="6"/>
  <c r="C287" i="6"/>
  <c r="D315" i="6"/>
  <c r="K39" i="11"/>
  <c r="O25" i="11"/>
  <c r="M106" i="9"/>
  <c r="D304" i="6"/>
  <c r="K81" i="9"/>
  <c r="K40" i="11"/>
  <c r="D83" i="6"/>
  <c r="C89" i="6"/>
  <c r="C93" i="6"/>
  <c r="C109" i="6"/>
  <c r="D113" i="6"/>
  <c r="C125" i="6"/>
  <c r="C129" i="6"/>
  <c r="D133" i="6"/>
  <c r="C137" i="6"/>
  <c r="D141" i="6"/>
  <c r="D165" i="6"/>
  <c r="D169" i="6"/>
  <c r="D309" i="6"/>
  <c r="D321" i="6"/>
  <c r="D325" i="6"/>
  <c r="D36" i="6"/>
  <c r="D290" i="6"/>
  <c r="C50" i="6"/>
  <c r="C85" i="6"/>
  <c r="D103" i="6"/>
  <c r="D107" i="6"/>
  <c r="C119" i="6"/>
  <c r="D123" i="6"/>
  <c r="C135" i="6"/>
  <c r="D155" i="6"/>
  <c r="D167" i="6"/>
  <c r="C171" i="6"/>
  <c r="D203" i="6"/>
  <c r="C299" i="6"/>
  <c r="C324" i="6"/>
  <c r="L39" i="11"/>
  <c r="L40" i="11"/>
  <c r="L38" i="11"/>
  <c r="L21" i="7"/>
  <c r="L20" i="7"/>
  <c r="L19" i="7"/>
  <c r="L39" i="7"/>
  <c r="L24" i="7"/>
  <c r="L27" i="7"/>
  <c r="D52" i="6"/>
  <c r="C54" i="6"/>
  <c r="D60" i="6"/>
  <c r="C62" i="6"/>
  <c r="D68" i="6"/>
  <c r="C70" i="6"/>
  <c r="C173" i="6"/>
  <c r="C177" i="6"/>
  <c r="D181" i="6"/>
  <c r="C201" i="6"/>
  <c r="C240" i="6"/>
  <c r="D248" i="6"/>
  <c r="D311" i="6"/>
  <c r="L40" i="7"/>
  <c r="C110" i="6"/>
  <c r="D122" i="6"/>
  <c r="C126" i="6"/>
  <c r="C130" i="6"/>
  <c r="C134" i="6"/>
  <c r="D138" i="6"/>
  <c r="C142" i="6"/>
  <c r="D146" i="6"/>
  <c r="D150" i="6"/>
  <c r="D158" i="6"/>
  <c r="C166" i="6"/>
  <c r="D37" i="6"/>
  <c r="C39" i="6"/>
  <c r="D55" i="6"/>
  <c r="D57" i="6"/>
  <c r="D61" i="6"/>
  <c r="C63" i="6"/>
  <c r="D65" i="6"/>
  <c r="C71" i="6"/>
  <c r="D73" i="6"/>
  <c r="C183" i="6"/>
  <c r="D187" i="6"/>
  <c r="D191" i="6"/>
  <c r="D195" i="6"/>
  <c r="C199" i="6"/>
  <c r="C290" i="6"/>
  <c r="C294" i="6"/>
  <c r="C120" i="6"/>
  <c r="D124" i="6"/>
  <c r="D168" i="6"/>
  <c r="D180" i="6"/>
  <c r="C203" i="6"/>
  <c r="C207" i="6"/>
  <c r="D211" i="6"/>
  <c r="C215" i="6"/>
  <c r="D223" i="6"/>
  <c r="D235" i="6"/>
  <c r="C239" i="6"/>
  <c r="D247" i="6"/>
  <c r="C255" i="6"/>
  <c r="C259" i="6"/>
  <c r="L26" i="7"/>
  <c r="C123" i="6"/>
  <c r="D63" i="6"/>
  <c r="C279" i="6"/>
  <c r="D283" i="6"/>
  <c r="C230" i="6"/>
  <c r="D80" i="6"/>
  <c r="D84" i="6"/>
  <c r="D260" i="6"/>
  <c r="C104" i="6"/>
  <c r="C174" i="6"/>
  <c r="C217" i="6"/>
  <c r="C261" i="6"/>
  <c r="D144" i="6"/>
  <c r="C301" i="6"/>
  <c r="C289" i="6"/>
  <c r="D54" i="6"/>
  <c r="D72" i="6"/>
  <c r="D89" i="6"/>
  <c r="D134" i="6"/>
  <c r="D120" i="6"/>
  <c r="C24" i="6"/>
  <c r="C169" i="6"/>
  <c r="C90" i="6"/>
  <c r="D94" i="6"/>
  <c r="C98" i="6"/>
  <c r="C216" i="6"/>
  <c r="C220" i="6"/>
  <c r="C224" i="6"/>
  <c r="D267" i="6"/>
  <c r="D275" i="6"/>
  <c r="D279" i="6"/>
  <c r="C283" i="6"/>
  <c r="D310" i="6"/>
  <c r="C314" i="6"/>
  <c r="D318" i="6"/>
  <c r="D322" i="6"/>
  <c r="C97" i="6"/>
  <c r="C274" i="6"/>
  <c r="D255" i="6"/>
  <c r="D9" i="6"/>
  <c r="C27" i="6"/>
  <c r="C33" i="6"/>
  <c r="C47" i="6"/>
  <c r="C79" i="6"/>
  <c r="D85" i="6"/>
  <c r="D87" i="6"/>
  <c r="C99" i="6"/>
  <c r="C170" i="6"/>
  <c r="C221" i="6"/>
  <c r="C229" i="6"/>
  <c r="C233" i="6"/>
  <c r="C237" i="6"/>
  <c r="C241" i="6"/>
  <c r="C264" i="6"/>
  <c r="D284" i="6"/>
  <c r="D156" i="6"/>
  <c r="D293" i="6"/>
  <c r="D74" i="6"/>
  <c r="D270" i="6"/>
  <c r="C52" i="6"/>
  <c r="C247" i="6"/>
  <c r="C195" i="6"/>
  <c r="D207" i="6"/>
  <c r="C68" i="6"/>
  <c r="D202" i="6"/>
  <c r="D213" i="6"/>
  <c r="C257" i="6"/>
  <c r="D148" i="6"/>
  <c r="C164" i="6"/>
  <c r="D266" i="6"/>
  <c r="C101" i="6"/>
  <c r="D231" i="6"/>
  <c r="C116" i="6"/>
  <c r="D62" i="6"/>
  <c r="D14" i="6"/>
  <c r="C82" i="6"/>
  <c r="D163" i="6"/>
  <c r="D210" i="6"/>
  <c r="C214" i="6"/>
  <c r="D269" i="6"/>
  <c r="D285" i="6"/>
  <c r="C113" i="6"/>
  <c r="D294" i="6"/>
  <c r="D149" i="6"/>
  <c r="D39" i="6"/>
  <c r="D287" i="6"/>
  <c r="C275" i="6"/>
  <c r="C270" i="6"/>
  <c r="C322" i="6"/>
  <c r="D98" i="6"/>
  <c r="C156" i="6"/>
  <c r="C22" i="6"/>
  <c r="C87" i="6"/>
  <c r="C30" i="6"/>
  <c r="C36" i="6"/>
  <c r="C38" i="6"/>
  <c r="D50" i="6"/>
  <c r="C103" i="6"/>
  <c r="C107" i="6"/>
  <c r="D119" i="6"/>
  <c r="C131" i="6"/>
  <c r="C184" i="6"/>
  <c r="D188" i="6"/>
  <c r="D192" i="6"/>
  <c r="C211" i="6"/>
  <c r="C219" i="6"/>
  <c r="C223" i="6"/>
  <c r="C227" i="6"/>
  <c r="C238" i="6"/>
  <c r="C242" i="6"/>
  <c r="C254" i="6"/>
  <c r="C288" i="6"/>
  <c r="C202" i="6"/>
  <c r="D214" i="6"/>
  <c r="C53" i="6"/>
  <c r="C145" i="6"/>
  <c r="C65" i="6"/>
  <c r="C268" i="6"/>
  <c r="D257" i="6"/>
  <c r="D199" i="6"/>
  <c r="C196" i="6"/>
  <c r="D58" i="6"/>
  <c r="C60" i="6"/>
  <c r="D86" i="6"/>
  <c r="C88" i="6"/>
  <c r="D92" i="6"/>
  <c r="D100" i="6"/>
  <c r="D135" i="6"/>
  <c r="D143" i="6"/>
  <c r="D151" i="6"/>
  <c r="D159" i="6"/>
  <c r="D174" i="6"/>
  <c r="D201" i="6"/>
  <c r="D216" i="6"/>
  <c r="C235" i="6"/>
  <c r="C262" i="6"/>
  <c r="C277" i="6"/>
  <c r="D281" i="6"/>
  <c r="D296" i="6"/>
  <c r="D323" i="6"/>
  <c r="D117" i="6"/>
  <c r="D229" i="6"/>
  <c r="C94" i="6"/>
  <c r="C141" i="6"/>
  <c r="C306" i="6"/>
  <c r="C84" i="6"/>
  <c r="C61" i="6"/>
  <c r="D221" i="6"/>
  <c r="C318" i="6"/>
  <c r="C309" i="6"/>
  <c r="D241" i="6"/>
  <c r="C9" i="6"/>
  <c r="D11" i="6"/>
  <c r="D21" i="6"/>
  <c r="C25" i="6"/>
  <c r="C29" i="6"/>
  <c r="D43" i="6"/>
  <c r="D47" i="6"/>
  <c r="C49" i="6"/>
  <c r="C72" i="6"/>
  <c r="C74" i="6"/>
  <c r="C76" i="6"/>
  <c r="C78" i="6"/>
  <c r="D93" i="6"/>
  <c r="D97" i="6"/>
  <c r="D108" i="6"/>
  <c r="D112" i="6"/>
  <c r="C132" i="6"/>
  <c r="C144" i="6"/>
  <c r="C148" i="6"/>
  <c r="C152" i="6"/>
  <c r="C160" i="6"/>
  <c r="D164" i="6"/>
  <c r="D198" i="6"/>
  <c r="C205" i="6"/>
  <c r="D232" i="6"/>
  <c r="D240" i="6"/>
  <c r="C248" i="6"/>
  <c r="D263" i="6"/>
  <c r="D297" i="6"/>
  <c r="D301" i="6"/>
  <c r="D59" i="6"/>
  <c r="C59" i="6"/>
  <c r="D222" i="6"/>
  <c r="C222" i="6"/>
  <c r="D298" i="6"/>
  <c r="C298" i="6"/>
  <c r="D129" i="6"/>
  <c r="D306" i="6"/>
  <c r="D32" i="6"/>
  <c r="C32" i="6"/>
  <c r="C34" i="6"/>
  <c r="D34" i="6"/>
  <c r="D265" i="6"/>
  <c r="C265" i="6"/>
  <c r="C276" i="6"/>
  <c r="D276" i="6"/>
  <c r="C280" i="6"/>
  <c r="D280" i="6"/>
  <c r="C161" i="6"/>
  <c r="D161" i="6"/>
  <c r="D317" i="6"/>
  <c r="C317" i="6"/>
  <c r="C117" i="6"/>
  <c r="D91" i="6"/>
  <c r="C91" i="6"/>
  <c r="D99" i="6"/>
  <c r="D154" i="6"/>
  <c r="C154" i="6"/>
  <c r="C121" i="6"/>
  <c r="D121" i="6"/>
  <c r="D208" i="6"/>
  <c r="C208" i="6"/>
  <c r="C321" i="6"/>
  <c r="D66" i="6"/>
  <c r="C66" i="6"/>
  <c r="C86" i="6"/>
  <c r="C139" i="6"/>
  <c r="D139" i="6"/>
  <c r="C251" i="6"/>
  <c r="D251" i="6"/>
  <c r="C204" i="6"/>
  <c r="D204" i="6"/>
  <c r="D64" i="6"/>
  <c r="C64" i="6"/>
  <c r="D70" i="6"/>
  <c r="D136" i="6"/>
  <c r="C136" i="6"/>
  <c r="D190" i="6"/>
  <c r="C190" i="6"/>
  <c r="C194" i="6"/>
  <c r="D194" i="6"/>
  <c r="D236" i="6"/>
  <c r="C236" i="6"/>
  <c r="C244" i="6"/>
  <c r="D244" i="6"/>
  <c r="D172" i="6"/>
  <c r="D262" i="6"/>
  <c r="D44" i="6"/>
  <c r="C83" i="6"/>
  <c r="D140" i="6"/>
  <c r="D49" i="6"/>
  <c r="C11" i="6"/>
  <c r="D205" i="6"/>
  <c r="C13" i="6"/>
  <c r="C15" i="6"/>
  <c r="D27" i="6"/>
  <c r="C35" i="6"/>
  <c r="D111" i="6"/>
  <c r="D115" i="6"/>
  <c r="D137" i="6"/>
  <c r="D183" i="6"/>
  <c r="C191" i="6"/>
  <c r="D230" i="6"/>
  <c r="C273" i="6"/>
  <c r="C281" i="6"/>
  <c r="C158" i="6"/>
  <c r="C186" i="6"/>
  <c r="D215" i="6"/>
  <c r="D314" i="6"/>
  <c r="D38" i="6"/>
  <c r="C42" i="6"/>
  <c r="C57" i="6"/>
  <c r="C162" i="6"/>
  <c r="C165" i="6"/>
  <c r="C231" i="6"/>
  <c r="D184" i="6"/>
  <c r="C100" i="6"/>
  <c r="D145" i="6"/>
  <c r="C296" i="6"/>
  <c r="D126" i="6"/>
  <c r="C198" i="6"/>
  <c r="C138" i="6"/>
  <c r="C297" i="6"/>
  <c r="C26" i="6"/>
  <c r="D71" i="6"/>
  <c r="D90" i="6"/>
  <c r="D177" i="6"/>
  <c r="D33" i="6"/>
  <c r="D35" i="6"/>
  <c r="C56" i="6"/>
  <c r="D101" i="6"/>
  <c r="C112" i="6"/>
  <c r="D131" i="6"/>
  <c r="C149" i="6"/>
  <c r="D160" i="6"/>
  <c r="C163" i="6"/>
  <c r="D170" i="6"/>
  <c r="D173" i="6"/>
  <c r="C188" i="6"/>
  <c r="D206" i="6"/>
  <c r="C210" i="6"/>
  <c r="C213" i="6"/>
  <c r="C234" i="6"/>
  <c r="D250" i="6"/>
  <c r="D253" i="6"/>
  <c r="D274" i="6"/>
  <c r="D78" i="6"/>
  <c r="C267" i="6"/>
  <c r="D41" i="6"/>
  <c r="C43" i="6"/>
  <c r="D45" i="6"/>
  <c r="C81" i="6"/>
  <c r="D105" i="6"/>
  <c r="D224" i="6"/>
  <c r="D264" i="6"/>
  <c r="D286" i="6"/>
  <c r="D320" i="6"/>
  <c r="C323" i="6"/>
  <c r="C168" i="6"/>
  <c r="C284" i="6"/>
  <c r="C58" i="6"/>
  <c r="D76" i="6"/>
  <c r="D277" i="6"/>
  <c r="D217" i="6"/>
  <c r="D16" i="6"/>
  <c r="C18" i="6"/>
  <c r="D30" i="6"/>
  <c r="D51" i="6"/>
  <c r="C73" i="6"/>
  <c r="C75" i="6"/>
  <c r="D77" i="6"/>
  <c r="D82" i="6"/>
  <c r="C95" i="6"/>
  <c r="D106" i="6"/>
  <c r="D132" i="6"/>
  <c r="D142" i="6"/>
  <c r="C146" i="6"/>
  <c r="D178" i="6"/>
  <c r="C182" i="6"/>
  <c r="C197" i="6"/>
  <c r="D200" i="6"/>
  <c r="D225" i="6"/>
  <c r="C232" i="6"/>
  <c r="D239" i="6"/>
  <c r="D243" i="6"/>
  <c r="C258" i="6"/>
  <c r="D268" i="6"/>
  <c r="D324" i="6"/>
  <c r="K35" i="7"/>
  <c r="N34" i="11"/>
  <c r="M14" i="9"/>
  <c r="O88" i="9"/>
  <c r="O42" i="7"/>
  <c r="O50" i="9"/>
  <c r="K64" i="9"/>
  <c r="K57" i="9"/>
  <c r="O35" i="9"/>
  <c r="K74" i="9"/>
  <c r="M23" i="9"/>
  <c r="M90" i="9"/>
  <c r="O12" i="7"/>
  <c r="K18" i="9"/>
  <c r="N42" i="7"/>
  <c r="K52" i="7"/>
  <c r="K8" i="9"/>
  <c r="M19" i="7"/>
  <c r="K119" i="9"/>
  <c r="O100" i="9"/>
  <c r="O127" i="9"/>
  <c r="M26" i="9"/>
  <c r="K98" i="9"/>
  <c r="O28" i="11"/>
  <c r="K32" i="11"/>
  <c r="N33" i="9"/>
  <c r="K69" i="9"/>
  <c r="O53" i="7"/>
  <c r="K87" i="9"/>
  <c r="N133" i="9"/>
  <c r="M67" i="9"/>
  <c r="K31" i="7"/>
  <c r="K94" i="9"/>
  <c r="K16" i="11"/>
  <c r="O39" i="7"/>
  <c r="K11" i="11"/>
  <c r="M72" i="9"/>
  <c r="N77" i="9"/>
  <c r="K26" i="9"/>
  <c r="O56" i="9"/>
  <c r="K51" i="9"/>
  <c r="N53" i="7"/>
  <c r="K22" i="9"/>
  <c r="O29" i="9"/>
  <c r="O49" i="9"/>
  <c r="N52" i="9"/>
  <c r="M69" i="9"/>
  <c r="M136" i="9"/>
  <c r="K23" i="11"/>
  <c r="K137" i="9"/>
  <c r="K37" i="11"/>
  <c r="O17" i="11"/>
  <c r="O44" i="9"/>
  <c r="K16" i="7"/>
  <c r="O65" i="9"/>
  <c r="K90" i="9"/>
  <c r="N18" i="7"/>
  <c r="K20" i="7"/>
  <c r="M30" i="9"/>
  <c r="M112" i="9"/>
  <c r="O70" i="9"/>
  <c r="K46" i="9"/>
  <c r="K123" i="9"/>
  <c r="K107" i="9"/>
  <c r="O23" i="9"/>
  <c r="K22" i="11"/>
  <c r="M42" i="7"/>
  <c r="O19" i="9"/>
  <c r="K19" i="7"/>
  <c r="K28" i="9"/>
  <c r="M58" i="9"/>
  <c r="N100" i="9"/>
  <c r="M15" i="11"/>
  <c r="M32" i="11"/>
  <c r="O47" i="9"/>
  <c r="O46" i="7"/>
  <c r="O48" i="9"/>
  <c r="O9" i="9"/>
  <c r="O9" i="7"/>
  <c r="N39" i="9"/>
  <c r="K109" i="9"/>
  <c r="K116" i="9"/>
  <c r="N13" i="11"/>
  <c r="O71" i="9"/>
  <c r="K66" i="9"/>
  <c r="K14" i="7"/>
  <c r="K68" i="9"/>
  <c r="O95" i="9"/>
  <c r="M16" i="11"/>
  <c r="O25" i="7"/>
  <c r="M52" i="9"/>
  <c r="O15" i="7"/>
  <c r="O12" i="9"/>
  <c r="K10" i="7"/>
  <c r="N15" i="7"/>
  <c r="M17" i="7"/>
  <c r="N38" i="7"/>
  <c r="N10" i="9"/>
  <c r="M38" i="9"/>
  <c r="K115" i="9"/>
  <c r="K30" i="11"/>
  <c r="N46" i="7"/>
  <c r="O41" i="9"/>
  <c r="K118" i="9"/>
  <c r="N43" i="7"/>
  <c r="M41" i="9"/>
  <c r="K85" i="9"/>
  <c r="M5" i="11"/>
  <c r="N49" i="9"/>
  <c r="M49" i="9"/>
  <c r="N84" i="9"/>
  <c r="M84" i="9"/>
  <c r="N50" i="9"/>
  <c r="M50" i="9"/>
  <c r="M118" i="9"/>
  <c r="O49" i="7"/>
  <c r="N26" i="7"/>
  <c r="M34" i="7"/>
  <c r="M21" i="9"/>
  <c r="M132" i="9"/>
  <c r="N31" i="11"/>
  <c r="N36" i="11"/>
  <c r="O25" i="9"/>
  <c r="O10" i="9"/>
  <c r="O129" i="9"/>
  <c r="O6" i="7"/>
  <c r="N22" i="7"/>
  <c r="K34" i="7"/>
  <c r="K16" i="9"/>
  <c r="N47" i="9"/>
  <c r="M71" i="9"/>
  <c r="O89" i="9"/>
  <c r="M117" i="9"/>
  <c r="K12" i="11"/>
  <c r="O27" i="11"/>
  <c r="O8" i="7"/>
  <c r="M25" i="11"/>
  <c r="N40" i="7"/>
  <c r="K114" i="9"/>
  <c r="O27" i="9"/>
  <c r="O39" i="9"/>
  <c r="O77" i="9"/>
  <c r="K23" i="7"/>
  <c r="N37" i="9"/>
  <c r="M39" i="9"/>
  <c r="N85" i="9"/>
  <c r="K86" i="9"/>
  <c r="M101" i="9"/>
  <c r="K126" i="9"/>
  <c r="K41" i="7"/>
  <c r="O37" i="7"/>
  <c r="O9" i="11"/>
  <c r="O13" i="9"/>
  <c r="K15" i="9"/>
  <c r="N20" i="9"/>
  <c r="N61" i="9"/>
  <c r="N93" i="9"/>
  <c r="N28" i="9"/>
  <c r="N5" i="7"/>
  <c r="N20" i="7"/>
  <c r="M86" i="9"/>
  <c r="M88" i="9"/>
  <c r="M124" i="9"/>
  <c r="K82" i="9"/>
  <c r="O112" i="9"/>
  <c r="K99" i="9"/>
  <c r="M44" i="9"/>
  <c r="N109" i="9"/>
  <c r="M129" i="9"/>
  <c r="O7" i="11"/>
  <c r="O20" i="11"/>
  <c r="N123" i="9"/>
  <c r="M123" i="9"/>
  <c r="N37" i="7"/>
  <c r="M126" i="9"/>
  <c r="N126" i="9"/>
  <c r="M107" i="9"/>
  <c r="N107" i="9"/>
  <c r="M96" i="9"/>
  <c r="N96" i="9"/>
  <c r="M105" i="9"/>
  <c r="N105" i="9"/>
  <c r="M51" i="7"/>
  <c r="N51" i="7"/>
  <c r="M17" i="9"/>
  <c r="N17" i="9"/>
  <c r="N104" i="9"/>
  <c r="M104" i="9"/>
  <c r="M29" i="9"/>
  <c r="N136" i="9"/>
  <c r="N41" i="9"/>
  <c r="K113" i="9"/>
  <c r="N118" i="9"/>
  <c r="O61" i="9"/>
  <c r="K38" i="7"/>
  <c r="K63" i="9"/>
  <c r="K13" i="7"/>
  <c r="M35" i="7"/>
  <c r="N6" i="9"/>
  <c r="N26" i="9"/>
  <c r="N43" i="9"/>
  <c r="N58" i="9"/>
  <c r="M64" i="9"/>
  <c r="O75" i="9"/>
  <c r="N97" i="9"/>
  <c r="N106" i="9"/>
  <c r="M6" i="11"/>
  <c r="N39" i="11"/>
  <c r="M44" i="7"/>
  <c r="M8" i="9"/>
  <c r="K84" i="9"/>
  <c r="K67" i="9"/>
  <c r="N86" i="9"/>
  <c r="K36" i="7"/>
  <c r="N49" i="7"/>
  <c r="M33" i="9"/>
  <c r="O18" i="11"/>
  <c r="M93" i="9"/>
  <c r="O32" i="9"/>
  <c r="K105" i="9"/>
  <c r="K29" i="7"/>
  <c r="O103" i="9"/>
  <c r="N138" i="9"/>
  <c r="K19" i="11"/>
  <c r="O17" i="7"/>
  <c r="M53" i="7"/>
  <c r="M7" i="9"/>
  <c r="N76" i="9"/>
  <c r="M110" i="9"/>
  <c r="O6" i="11"/>
  <c r="O55" i="9"/>
  <c r="M27" i="9"/>
  <c r="M50" i="7"/>
  <c r="M51" i="9"/>
  <c r="N23" i="11"/>
  <c r="M38" i="7"/>
  <c r="M47" i="9"/>
  <c r="N30" i="7"/>
  <c r="O117" i="9"/>
  <c r="O47" i="7"/>
  <c r="K28" i="7"/>
  <c r="K121" i="9"/>
  <c r="O50" i="7"/>
  <c r="M15" i="7"/>
  <c r="K44" i="7"/>
  <c r="K5" i="7"/>
  <c r="K30" i="9"/>
  <c r="K54" i="9"/>
  <c r="N14" i="11"/>
  <c r="M43" i="7"/>
  <c r="N27" i="9"/>
  <c r="M61" i="9"/>
  <c r="N94" i="9"/>
  <c r="N113" i="9"/>
  <c r="O124" i="9"/>
  <c r="M33" i="11"/>
  <c r="M121" i="9"/>
  <c r="K14" i="11"/>
  <c r="O34" i="9"/>
  <c r="K59" i="9"/>
  <c r="N103" i="9"/>
  <c r="N129" i="9"/>
  <c r="K26" i="11"/>
  <c r="O45" i="7"/>
  <c r="N36" i="9"/>
  <c r="N88" i="9"/>
  <c r="M119" i="9"/>
  <c r="O133" i="9"/>
  <c r="N7" i="11"/>
  <c r="O8" i="11"/>
  <c r="M45" i="9"/>
  <c r="N45" i="9"/>
  <c r="M108" i="9"/>
  <c r="N108" i="9"/>
  <c r="N47" i="7"/>
  <c r="M47" i="7"/>
  <c r="N42" i="9"/>
  <c r="M42" i="9"/>
  <c r="M109" i="9"/>
  <c r="N121" i="9"/>
  <c r="N13" i="9"/>
  <c r="K11" i="9"/>
  <c r="O11" i="9"/>
  <c r="N44" i="9"/>
  <c r="N19" i="7"/>
  <c r="K38" i="9"/>
  <c r="O40" i="9"/>
  <c r="K40" i="9"/>
  <c r="K138" i="9"/>
  <c r="O36" i="11"/>
  <c r="M13" i="11"/>
  <c r="N40" i="9"/>
  <c r="M40" i="9"/>
  <c r="M74" i="9"/>
  <c r="N74" i="9"/>
  <c r="O122" i="9"/>
  <c r="K122" i="9"/>
  <c r="K62" i="9"/>
  <c r="M7" i="11"/>
  <c r="N71" i="9"/>
  <c r="O134" i="9"/>
  <c r="M18" i="9"/>
  <c r="M18" i="7"/>
  <c r="M37" i="7"/>
  <c r="M19" i="9"/>
  <c r="O33" i="9"/>
  <c r="K33" i="9"/>
  <c r="N51" i="9"/>
  <c r="M98" i="9"/>
  <c r="K101" i="9"/>
  <c r="O101" i="9"/>
  <c r="K21" i="11"/>
  <c r="O21" i="11"/>
  <c r="O32" i="7"/>
  <c r="K32" i="7"/>
  <c r="M35" i="9"/>
  <c r="N35" i="9"/>
  <c r="N21" i="11"/>
  <c r="M21" i="11"/>
  <c r="O36" i="9"/>
  <c r="N16" i="7"/>
  <c r="M10" i="9"/>
  <c r="K13" i="11"/>
  <c r="O13" i="11"/>
  <c r="M37" i="9"/>
  <c r="N67" i="9"/>
  <c r="N29" i="9"/>
  <c r="N6" i="11"/>
  <c r="O102" i="9"/>
  <c r="O104" i="9"/>
  <c r="O26" i="7"/>
  <c r="M22" i="7"/>
  <c r="O128" i="9"/>
  <c r="M77" i="9"/>
  <c r="M48" i="7"/>
  <c r="N21" i="9"/>
  <c r="M32" i="9"/>
  <c r="N32" i="9"/>
  <c r="O72" i="9"/>
  <c r="N80" i="9"/>
  <c r="M80" i="9"/>
  <c r="O83" i="9"/>
  <c r="K83" i="9"/>
  <c r="M128" i="9"/>
  <c r="N128" i="9"/>
  <c r="K131" i="9"/>
  <c r="O131" i="9"/>
  <c r="N8" i="11"/>
  <c r="M8" i="11"/>
  <c r="M12" i="9"/>
  <c r="N12" i="9"/>
  <c r="K80" i="9"/>
  <c r="O33" i="11"/>
  <c r="K22" i="7"/>
  <c r="O22" i="7"/>
  <c r="O17" i="9"/>
  <c r="K17" i="9"/>
  <c r="N101" i="9"/>
  <c r="N119" i="9"/>
  <c r="O60" i="9"/>
  <c r="N64" i="9"/>
  <c r="K7" i="7"/>
  <c r="O96" i="9"/>
  <c r="K43" i="9"/>
  <c r="N10" i="7"/>
  <c r="K18" i="7"/>
  <c r="O18" i="7"/>
  <c r="N34" i="7"/>
  <c r="K48" i="7"/>
  <c r="O48" i="7"/>
  <c r="O14" i="9"/>
  <c r="K14" i="9"/>
  <c r="O45" i="9"/>
  <c r="K45" i="9"/>
  <c r="M11" i="11"/>
  <c r="N11" i="11"/>
  <c r="N33" i="11"/>
  <c r="K91" i="9"/>
  <c r="O91" i="9"/>
  <c r="O136" i="9"/>
  <c r="K136" i="9"/>
  <c r="O40" i="7"/>
  <c r="K40" i="7"/>
  <c r="O42" i="9"/>
  <c r="K42" i="9"/>
  <c r="K58" i="9"/>
  <c r="O58" i="9"/>
  <c r="N27" i="11"/>
  <c r="M27" i="11"/>
  <c r="K73" i="9"/>
  <c r="N40" i="11"/>
  <c r="M103" i="9"/>
  <c r="M94" i="9"/>
  <c r="K33" i="7"/>
  <c r="O33" i="7"/>
  <c r="N54" i="9"/>
  <c r="M54" i="9"/>
  <c r="M95" i="9"/>
  <c r="K106" i="9"/>
  <c r="N50" i="7"/>
  <c r="O43" i="7"/>
  <c r="O15" i="11"/>
  <c r="N17" i="7"/>
  <c r="N62" i="9"/>
  <c r="M62" i="9"/>
  <c r="N75" i="9"/>
  <c r="O76" i="9"/>
  <c r="K78" i="9"/>
  <c r="O78" i="9"/>
  <c r="N82" i="9"/>
  <c r="N124" i="9"/>
  <c r="M127" i="9"/>
  <c r="N127" i="9"/>
  <c r="K5" i="11"/>
  <c r="M9" i="11"/>
  <c r="N15" i="11"/>
  <c r="M36" i="11"/>
  <c r="N25" i="11"/>
  <c r="M21" i="7"/>
  <c r="N23" i="7"/>
  <c r="N30" i="9"/>
  <c r="M43" i="9"/>
  <c r="O21" i="7"/>
  <c r="M9" i="9"/>
  <c r="M76" i="9"/>
  <c r="N78" i="9"/>
  <c r="O97" i="9"/>
  <c r="M122" i="9"/>
  <c r="N125" i="9"/>
  <c r="N134" i="9"/>
  <c r="M23" i="11"/>
  <c r="K24" i="11"/>
  <c r="M28" i="11"/>
  <c r="M31" i="11"/>
  <c r="N48" i="7"/>
  <c r="N90" i="9"/>
  <c r="M20" i="7"/>
  <c r="M6" i="9"/>
  <c r="N8" i="9"/>
  <c r="N38" i="9"/>
  <c r="N60" i="9"/>
  <c r="N117" i="9"/>
  <c r="N130" i="9"/>
  <c r="M116" i="9"/>
  <c r="N19" i="11"/>
  <c r="M19" i="11"/>
  <c r="M135" i="9"/>
  <c r="N135" i="9"/>
  <c r="N81" i="9"/>
  <c r="D147" i="6"/>
  <c r="C147" i="6"/>
  <c r="L91" i="9"/>
  <c r="M89" i="9"/>
  <c r="N89" i="9"/>
  <c r="N102" i="9"/>
  <c r="D182" i="6"/>
  <c r="C102" i="6"/>
  <c r="D102" i="6"/>
  <c r="D303" i="6"/>
  <c r="C303" i="6"/>
  <c r="L81" i="9"/>
  <c r="M81" i="9" s="1"/>
  <c r="N79" i="9"/>
  <c r="M79" i="9"/>
  <c r="K79" i="9"/>
  <c r="O79" i="9"/>
  <c r="D42" i="6"/>
  <c r="C44" i="6"/>
  <c r="D238" i="6"/>
  <c r="N6" i="7"/>
  <c r="M6" i="7"/>
  <c r="C31" i="6"/>
  <c r="D31" i="6"/>
  <c r="D218" i="6"/>
  <c r="C218" i="6"/>
  <c r="N65" i="9"/>
  <c r="M65" i="9"/>
  <c r="M29" i="11"/>
  <c r="N29" i="11"/>
  <c r="M78" i="9"/>
  <c r="C105" i="6"/>
  <c r="D288" i="6"/>
  <c r="L7" i="7"/>
  <c r="C106" i="6"/>
  <c r="C212" i="6"/>
  <c r="D212" i="6"/>
  <c r="D278" i="6"/>
  <c r="C278" i="6"/>
  <c r="L12" i="7"/>
  <c r="N12" i="7" s="1"/>
  <c r="L14" i="7"/>
  <c r="L13" i="7"/>
  <c r="M11" i="7"/>
  <c r="K51" i="7"/>
  <c r="O51" i="7"/>
  <c r="N16" i="9"/>
  <c r="M16" i="9"/>
  <c r="M131" i="9"/>
  <c r="N131" i="9"/>
  <c r="M134" i="9"/>
  <c r="D48" i="6"/>
  <c r="C96" i="6"/>
  <c r="D96" i="6"/>
  <c r="D209" i="6"/>
  <c r="C209" i="6"/>
  <c r="M22" i="11"/>
  <c r="N22" i="11"/>
  <c r="N9" i="11"/>
  <c r="N11" i="7"/>
  <c r="K11" i="7"/>
  <c r="N44" i="7"/>
  <c r="N132" i="9"/>
  <c r="M28" i="9"/>
  <c r="M75" i="9"/>
  <c r="N116" i="9"/>
  <c r="M13" i="9"/>
  <c r="O20" i="9"/>
  <c r="M125" i="9"/>
  <c r="N18" i="9"/>
  <c r="N19" i="9"/>
  <c r="N122" i="9"/>
  <c r="D109" i="6"/>
  <c r="C151" i="6"/>
  <c r="D15" i="6"/>
  <c r="D53" i="6"/>
  <c r="C320" i="6"/>
  <c r="D13" i="6"/>
  <c r="D19" i="6"/>
  <c r="C19" i="6"/>
  <c r="C21" i="6"/>
  <c r="D75" i="6"/>
  <c r="C77" i="6"/>
  <c r="D79" i="6"/>
  <c r="D81" i="6"/>
  <c r="C115" i="6"/>
  <c r="C122" i="6"/>
  <c r="D125" i="6"/>
  <c r="C157" i="6"/>
  <c r="D157" i="6"/>
  <c r="C178" i="6"/>
  <c r="D185" i="6"/>
  <c r="C185" i="6"/>
  <c r="D189" i="6"/>
  <c r="C189" i="6"/>
  <c r="D193" i="6"/>
  <c r="C193" i="6"/>
  <c r="C200" i="6"/>
  <c r="D242" i="6"/>
  <c r="D245" i="6"/>
  <c r="C245" i="6"/>
  <c r="C253" i="6"/>
  <c r="C256" i="6"/>
  <c r="D256" i="6"/>
  <c r="C260" i="6"/>
  <c r="C263" i="6"/>
  <c r="D272" i="6"/>
  <c r="C272" i="6"/>
  <c r="C295" i="6"/>
  <c r="D295" i="6"/>
  <c r="C302" i="6"/>
  <c r="D302" i="6"/>
  <c r="N41" i="7"/>
  <c r="M41" i="7"/>
  <c r="M63" i="9"/>
  <c r="N63" i="9"/>
  <c r="N115" i="9"/>
  <c r="M115" i="9"/>
  <c r="M23" i="7"/>
  <c r="N25" i="9"/>
  <c r="M25" i="9"/>
  <c r="N46" i="9"/>
  <c r="M46" i="9"/>
  <c r="M48" i="9"/>
  <c r="C17" i="6"/>
  <c r="D17" i="6"/>
  <c r="D23" i="6"/>
  <c r="C23" i="6"/>
  <c r="D291" i="6"/>
  <c r="C291" i="6"/>
  <c r="D307" i="6"/>
  <c r="C307" i="6"/>
  <c r="M37" i="11"/>
  <c r="N37" i="11"/>
  <c r="D40" i="6"/>
  <c r="C40" i="6"/>
  <c r="C55" i="6"/>
  <c r="C179" i="6"/>
  <c r="D179" i="6"/>
  <c r="D292" i="6"/>
  <c r="C292" i="6"/>
  <c r="M34" i="9"/>
  <c r="N34" i="9"/>
  <c r="L57" i="9"/>
  <c r="M57" i="9" s="1"/>
  <c r="N55" i="9"/>
  <c r="M55" i="9"/>
  <c r="N11" i="9"/>
  <c r="M11" i="9"/>
  <c r="K31" i="11"/>
  <c r="M130" i="9"/>
  <c r="M73" i="9"/>
  <c r="N73" i="9"/>
  <c r="O130" i="9"/>
  <c r="K130" i="9"/>
  <c r="D25" i="6"/>
  <c r="C143" i="6"/>
  <c r="C12" i="6"/>
  <c r="D12" i="6"/>
  <c r="D282" i="6"/>
  <c r="C282" i="6"/>
  <c r="D319" i="6"/>
  <c r="C319" i="6"/>
  <c r="M31" i="9"/>
  <c r="N31" i="9"/>
  <c r="M34" i="11"/>
  <c r="N8" i="7"/>
  <c r="N21" i="7"/>
  <c r="L18" i="11"/>
  <c r="C28" i="6"/>
  <c r="D28" i="6"/>
  <c r="C37" i="6"/>
  <c r="D176" i="6"/>
  <c r="C176" i="6"/>
  <c r="D316" i="6"/>
  <c r="C316" i="6"/>
  <c r="M10" i="7"/>
  <c r="M30" i="11"/>
  <c r="N30" i="11"/>
  <c r="L9" i="7"/>
  <c r="M9" i="7" s="1"/>
  <c r="M8" i="7"/>
  <c r="D95" i="6"/>
  <c r="D88" i="6"/>
  <c r="C225" i="6"/>
  <c r="D186" i="6"/>
  <c r="L17" i="11"/>
  <c r="N39" i="7"/>
  <c r="M39" i="7"/>
  <c r="C114" i="6"/>
  <c r="D114" i="6"/>
  <c r="D153" i="6"/>
  <c r="C153" i="6"/>
  <c r="D226" i="6"/>
  <c r="C226" i="6"/>
  <c r="D271" i="6"/>
  <c r="C271" i="6"/>
  <c r="N9" i="9"/>
  <c r="L99" i="9"/>
  <c r="N99" i="9" s="1"/>
  <c r="M97" i="9"/>
  <c r="M14" i="11"/>
  <c r="M5" i="7"/>
  <c r="M16" i="7"/>
  <c r="N59" i="9"/>
  <c r="M59" i="9"/>
  <c r="K93" i="9"/>
  <c r="O93" i="9"/>
  <c r="N98" i="9"/>
  <c r="K110" i="9"/>
  <c r="O110" i="9"/>
  <c r="K125" i="9"/>
  <c r="O125" i="9"/>
  <c r="M10" i="11"/>
  <c r="N10" i="11"/>
  <c r="D228" i="6"/>
  <c r="C228" i="6"/>
  <c r="M68" i="9"/>
  <c r="N68" i="9"/>
  <c r="C250" i="6"/>
  <c r="C111" i="6"/>
  <c r="C175" i="6"/>
  <c r="D175" i="6"/>
  <c r="D246" i="6"/>
  <c r="C246" i="6"/>
  <c r="O7" i="9"/>
  <c r="K7" i="9"/>
  <c r="M66" i="9"/>
  <c r="N66" i="9"/>
  <c r="N16" i="11"/>
  <c r="N56" i="9"/>
  <c r="M56" i="9"/>
  <c r="M22" i="9"/>
  <c r="N22" i="9"/>
  <c r="M60" i="9"/>
  <c r="M39" i="11"/>
  <c r="N32" i="11"/>
  <c r="D197" i="6"/>
  <c r="D10" i="6"/>
  <c r="C10" i="6"/>
  <c r="M26" i="7"/>
  <c r="M45" i="7"/>
  <c r="N45" i="7"/>
  <c r="D299" i="6"/>
  <c r="C127" i="6"/>
  <c r="D127" i="6"/>
  <c r="D219" i="6"/>
  <c r="D312" i="6"/>
  <c r="C312" i="6"/>
  <c r="M52" i="7"/>
  <c r="N52" i="7"/>
  <c r="O10" i="11"/>
  <c r="M12" i="11"/>
  <c r="D166" i="6"/>
  <c r="N12" i="11"/>
  <c r="K21" i="9"/>
  <c r="C172" i="6"/>
  <c r="C92" i="6"/>
  <c r="C159" i="6"/>
  <c r="C140" i="6"/>
  <c r="D162" i="6"/>
  <c r="C67" i="6"/>
  <c r="D67" i="6"/>
  <c r="C69" i="6"/>
  <c r="D69" i="6"/>
  <c r="C118" i="6"/>
  <c r="D118" i="6"/>
  <c r="D128" i="6"/>
  <c r="C128" i="6"/>
  <c r="C150" i="6"/>
  <c r="C206" i="6"/>
  <c r="D249" i="6"/>
  <c r="C249" i="6"/>
  <c r="C252" i="6"/>
  <c r="D252" i="6"/>
  <c r="C313" i="6"/>
  <c r="D313" i="6"/>
  <c r="N70" i="9"/>
  <c r="M70" i="9"/>
  <c r="L87" i="9"/>
  <c r="M85" i="9"/>
  <c r="L114" i="9"/>
  <c r="N114" i="9" s="1"/>
  <c r="N112" i="9"/>
  <c r="N137" i="9"/>
  <c r="M137" i="9"/>
  <c r="N25" i="7"/>
  <c r="M25" i="7"/>
  <c r="K30" i="7"/>
  <c r="O30" i="7"/>
  <c r="M113" i="9"/>
  <c r="M40" i="7"/>
  <c r="N20" i="11"/>
  <c r="N48" i="9"/>
  <c r="N28" i="11"/>
  <c r="M36" i="9"/>
  <c r="N7" i="9"/>
  <c r="D29" i="6"/>
  <c r="D227" i="6"/>
  <c r="C124" i="6"/>
  <c r="D234" i="6"/>
  <c r="D259" i="6"/>
  <c r="D305" i="6"/>
  <c r="N23" i="9"/>
  <c r="O52" i="9"/>
  <c r="K52" i="9"/>
  <c r="L32" i="7"/>
  <c r="L31" i="7"/>
  <c r="N31" i="7" s="1"/>
  <c r="L33" i="7"/>
  <c r="L36" i="7"/>
  <c r="L29" i="7"/>
  <c r="K6" i="9"/>
  <c r="O6" i="9"/>
  <c r="M102" i="9"/>
  <c r="N72" i="9"/>
  <c r="M49" i="7"/>
  <c r="C20" i="6"/>
  <c r="D46" i="6"/>
  <c r="C51" i="6"/>
  <c r="C286" i="6"/>
  <c r="C187" i="6"/>
  <c r="C41" i="6"/>
  <c r="C45" i="6"/>
  <c r="C80" i="6"/>
  <c r="D110" i="6"/>
  <c r="C133" i="6"/>
  <c r="D152" i="6"/>
  <c r="C167" i="6"/>
  <c r="D233" i="6"/>
  <c r="M82" i="9"/>
  <c r="L83" i="9"/>
  <c r="L26" i="11"/>
  <c r="L24" i="11"/>
  <c r="M99" i="9"/>
  <c r="N35" i="7"/>
  <c r="M20" i="11"/>
  <c r="K37" i="9"/>
  <c r="C243" i="6"/>
  <c r="L28" i="7"/>
  <c r="D130" i="6"/>
  <c r="C155" i="6"/>
  <c r="D237" i="6"/>
  <c r="C305" i="6"/>
  <c r="D308" i="6"/>
  <c r="C325" i="6"/>
  <c r="N5" i="11"/>
  <c r="M30" i="7"/>
  <c r="O31" i="9"/>
  <c r="N69" i="9"/>
  <c r="N95" i="9"/>
  <c r="N110" i="9"/>
  <c r="N14" i="9"/>
  <c r="O135" i="9"/>
  <c r="K135" i="9"/>
  <c r="M40" i="11"/>
  <c r="C293" i="6"/>
  <c r="L15" i="9"/>
  <c r="M20" i="9"/>
  <c r="M100" i="9"/>
  <c r="M138" i="9"/>
  <c r="M46" i="7"/>
  <c r="M133" i="9"/>
  <c r="M114" i="9" l="1"/>
  <c r="N9" i="7"/>
  <c r="M36" i="7"/>
  <c r="N36" i="7"/>
  <c r="M14" i="7"/>
  <c r="N14" i="7"/>
  <c r="N24" i="11"/>
  <c r="M24" i="11"/>
  <c r="M18" i="11"/>
  <c r="N18" i="11"/>
  <c r="N32" i="7"/>
  <c r="M32" i="7"/>
  <c r="N87" i="9"/>
  <c r="M87" i="9"/>
  <c r="N28" i="7"/>
  <c r="M28" i="7"/>
  <c r="N29" i="7"/>
  <c r="M29" i="7"/>
  <c r="M12" i="7"/>
  <c r="N13" i="7"/>
  <c r="M13" i="7"/>
  <c r="N7" i="7"/>
  <c r="M7" i="7"/>
  <c r="N33" i="7"/>
  <c r="M33" i="7"/>
  <c r="M26" i="11"/>
  <c r="N26" i="11"/>
  <c r="M83" i="9"/>
  <c r="N83" i="9"/>
  <c r="N57" i="9"/>
  <c r="M31" i="7"/>
  <c r="M91" i="9"/>
  <c r="N91" i="9"/>
  <c r="M17" i="11"/>
  <c r="N17" i="11"/>
  <c r="N15" i="9"/>
  <c r="M15" i="9"/>
</calcChain>
</file>

<file path=xl/sharedStrings.xml><?xml version="1.0" encoding="utf-8"?>
<sst xmlns="http://schemas.openxmlformats.org/spreadsheetml/2006/main" count="1010" uniqueCount="626">
  <si>
    <t>T1</t>
  </si>
  <si>
    <t>T2</t>
  </si>
  <si>
    <t>P1</t>
  </si>
  <si>
    <t>NUA01</t>
  </si>
  <si>
    <t>NUA02</t>
  </si>
  <si>
    <t>NUA03</t>
  </si>
  <si>
    <t>NUA04</t>
  </si>
  <si>
    <t>NUA05</t>
  </si>
  <si>
    <t>NUA06</t>
  </si>
  <si>
    <t>NUA07</t>
  </si>
  <si>
    <t>NUA08</t>
  </si>
  <si>
    <t>NUA09</t>
  </si>
  <si>
    <t>NUA10</t>
  </si>
  <si>
    <t>NUA11</t>
  </si>
  <si>
    <t>NUA12</t>
  </si>
  <si>
    <t>NUA13</t>
  </si>
  <si>
    <t>NUA14</t>
  </si>
  <si>
    <t>NUA16</t>
  </si>
  <si>
    <t>NUA17</t>
  </si>
  <si>
    <t>NUA18</t>
  </si>
  <si>
    <t>NUA19</t>
  </si>
  <si>
    <t>NUA20</t>
  </si>
  <si>
    <t>NUA21</t>
  </si>
  <si>
    <t>NUA22</t>
  </si>
  <si>
    <t>NUA23</t>
  </si>
  <si>
    <t>NUA24</t>
  </si>
  <si>
    <t>NUA25</t>
  </si>
  <si>
    <t>NUA26</t>
  </si>
  <si>
    <t>NUA27</t>
  </si>
  <si>
    <t>NUA28</t>
  </si>
  <si>
    <t>NUA29</t>
  </si>
  <si>
    <t>NUB01</t>
  </si>
  <si>
    <t>NUB02</t>
  </si>
  <si>
    <t>NUB03</t>
  </si>
  <si>
    <t>NUB04</t>
  </si>
  <si>
    <t>NUB05</t>
  </si>
  <si>
    <t>NUB06</t>
  </si>
  <si>
    <t>NUB07</t>
  </si>
  <si>
    <t>NUB08</t>
  </si>
  <si>
    <t>NUB09</t>
  </si>
  <si>
    <t>NUB10</t>
  </si>
  <si>
    <t>NUB11</t>
  </si>
  <si>
    <t>NUB12</t>
  </si>
  <si>
    <t>NUB13</t>
  </si>
  <si>
    <t>NUB14</t>
  </si>
  <si>
    <t>NUB15</t>
  </si>
  <si>
    <t>NUB16</t>
  </si>
  <si>
    <t>NUB17</t>
  </si>
  <si>
    <t>NUB18</t>
  </si>
  <si>
    <t>NUB19</t>
  </si>
  <si>
    <t>NUB20</t>
  </si>
  <si>
    <t>NUB21</t>
  </si>
  <si>
    <t>NUB22</t>
  </si>
  <si>
    <t>NUB23</t>
  </si>
  <si>
    <t>NUB24</t>
  </si>
  <si>
    <t>NUB26</t>
  </si>
  <si>
    <t>NUB27</t>
  </si>
  <si>
    <t>NUB28</t>
  </si>
  <si>
    <t>NUB29</t>
  </si>
  <si>
    <t>NUT1</t>
  </si>
  <si>
    <t>NUT2</t>
  </si>
  <si>
    <t>NUT3</t>
  </si>
  <si>
    <t>LLOO</t>
  </si>
  <si>
    <t>LL4-0-3.5L</t>
  </si>
  <si>
    <t>LL4-11-3.5L</t>
  </si>
  <si>
    <t>LL4-13.5-3.5L</t>
  </si>
  <si>
    <t>LL4-21-3.5L</t>
  </si>
  <si>
    <t>LL4-38-3.5L</t>
  </si>
  <si>
    <t>LL4-54-3.5L</t>
  </si>
  <si>
    <t>LL4</t>
  </si>
  <si>
    <t>NUA15-1</t>
  </si>
  <si>
    <t>NUA15-2</t>
  </si>
  <si>
    <t>NUB25-1</t>
  </si>
  <si>
    <t>NUB25-2</t>
  </si>
  <si>
    <t>MAR36</t>
  </si>
  <si>
    <t>MAR37</t>
  </si>
  <si>
    <t>MAR38</t>
  </si>
  <si>
    <t>MAR39</t>
  </si>
  <si>
    <t>MAR40</t>
  </si>
  <si>
    <t>MBR36</t>
  </si>
  <si>
    <t>MBR39</t>
  </si>
  <si>
    <t>MBR40</t>
  </si>
  <si>
    <t>PV11</t>
  </si>
  <si>
    <t>PV12</t>
  </si>
  <si>
    <t>PH21</t>
  </si>
  <si>
    <t>PH22</t>
  </si>
  <si>
    <t>PQ11</t>
  </si>
  <si>
    <t>PQ12</t>
  </si>
  <si>
    <t>PQ21</t>
  </si>
  <si>
    <t>PQ22</t>
  </si>
  <si>
    <t>PD11</t>
  </si>
  <si>
    <t>PD12</t>
  </si>
  <si>
    <t>PD21</t>
  </si>
  <si>
    <t>PD22</t>
  </si>
  <si>
    <t>PQ31</t>
  </si>
  <si>
    <t>PQ32</t>
  </si>
  <si>
    <t>PV21</t>
  </si>
  <si>
    <t>PV22</t>
  </si>
  <si>
    <t>PQ41</t>
  </si>
  <si>
    <t>PQ42</t>
  </si>
  <si>
    <t>PH31</t>
  </si>
  <si>
    <t>PH32</t>
  </si>
  <si>
    <t>PQ51</t>
  </si>
  <si>
    <t>PQ52</t>
  </si>
  <si>
    <t>SSEM11</t>
  </si>
  <si>
    <t>SSEM12</t>
  </si>
  <si>
    <t>SSEM21</t>
  </si>
  <si>
    <t>SSEM22</t>
  </si>
  <si>
    <t>SSEM31</t>
  </si>
  <si>
    <t>SSEM32</t>
  </si>
  <si>
    <t>SSEM41</t>
  </si>
  <si>
    <t>SSEM42</t>
  </si>
  <si>
    <t>SSEM51</t>
  </si>
  <si>
    <t>SSEM52</t>
  </si>
  <si>
    <t>SSEM61</t>
  </si>
  <si>
    <t>SSEM62</t>
  </si>
  <si>
    <t>SSEM71</t>
  </si>
  <si>
    <t>SSEM72</t>
  </si>
  <si>
    <t>SSEM81</t>
  </si>
  <si>
    <t>SSEM82</t>
  </si>
  <si>
    <t>SSEM91</t>
  </si>
  <si>
    <t>SSEM92</t>
  </si>
  <si>
    <t>ESM1</t>
  </si>
  <si>
    <t>ESM2</t>
  </si>
  <si>
    <t>ESM3</t>
  </si>
  <si>
    <t>ESM4</t>
  </si>
  <si>
    <t>ESM5</t>
  </si>
  <si>
    <t>ESM6</t>
  </si>
  <si>
    <t>ESM7</t>
  </si>
  <si>
    <t>ESM8</t>
  </si>
  <si>
    <t>ESM9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</si>
  <si>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</si>
  <si>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</si>
  <si>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</si>
  <si>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</si>
  <si>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</si>
  <si>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</si>
  <si>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</si>
  <si>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</si>
  <si>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</si>
  <si>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</si>
  <si>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</si>
  <si>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</si>
  <si>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</si>
  <si>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</si>
  <si>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</si>
  <si>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</si>
  <si>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</si>
  <si>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</si>
  <si>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</si>
  <si>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</si>
  <si>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</si>
  <si>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</si>
  <si>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</si>
  <si>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</si>
  <si>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</si>
  <si>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</si>
  <si>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</si>
  <si>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</si>
  <si>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</si>
  <si>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</si>
  <si>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</si>
  <si>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</si>
  <si>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SC051</t>
  </si>
  <si>
    <t>SC052</t>
  </si>
  <si>
    <t>SC053</t>
  </si>
  <si>
    <t>SC054</t>
  </si>
  <si>
    <t>SC055</t>
  </si>
  <si>
    <t>SC056</t>
  </si>
  <si>
    <t>SC057</t>
  </si>
  <si>
    <t>SC058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</si>
  <si>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</si>
  <si>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</si>
  <si>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</si>
  <si>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</si>
  <si>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</si>
  <si>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</si>
  <si>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</si>
  <si>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</si>
  <si>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SC071</t>
  </si>
  <si>
    <t>SC072</t>
  </si>
  <si>
    <t>SC073</t>
  </si>
  <si>
    <t>SC074</t>
  </si>
  <si>
    <t>SC075</t>
  </si>
  <si>
    <t>SC076</t>
  </si>
  <si>
    <t>SC077</t>
  </si>
  <si>
    <t>SC078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</si>
  <si>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</si>
  <si>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</si>
  <si>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</si>
  <si>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</si>
  <si>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</si>
  <si>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</si>
  <si>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</si>
  <si>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</si>
  <si>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</si>
  <si>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</si>
  <si>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</si>
  <si>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</si>
  <si>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</si>
  <si>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</si>
  <si>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</si>
  <si>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</si>
  <si>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</si>
  <si>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</si>
  <si>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</si>
  <si>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</si>
  <si>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</si>
  <si>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</si>
  <si>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</si>
  <si>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</si>
  <si>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</si>
  <si>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</si>
  <si>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</si>
  <si>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</si>
  <si>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</si>
  <si>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</si>
  <si>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</si>
  <si>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</si>
  <si>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SC121</t>
  </si>
  <si>
    <t>SC122</t>
  </si>
  <si>
    <t>SC123</t>
  </si>
  <si>
    <t>SC124</t>
  </si>
  <si>
    <t>SC125</t>
  </si>
  <si>
    <t>SC126</t>
  </si>
  <si>
    <t>SC127</t>
  </si>
  <si>
    <t>SC128</t>
  </si>
  <si>
    <t>SC131</t>
  </si>
  <si>
    <t>SC132</t>
  </si>
  <si>
    <t>SC133</t>
  </si>
  <si>
    <t>SC134</t>
  </si>
  <si>
    <t>SC135</t>
  </si>
  <si>
    <t>SC136</t>
  </si>
  <si>
    <t>SC137</t>
  </si>
  <si>
    <t>SC138</t>
  </si>
  <si>
    <t>SC141</t>
  </si>
  <si>
    <t>SC142</t>
  </si>
  <si>
    <t>SC143</t>
  </si>
  <si>
    <t>SC144</t>
  </si>
  <si>
    <t>SC145</t>
  </si>
  <si>
    <t>SC146</t>
  </si>
  <si>
    <t>SC147</t>
  </si>
  <si>
    <t>SC148</t>
  </si>
  <si>
    <t>IC011(SSEM10)</t>
  </si>
  <si>
    <t>IC012(SSEM10)</t>
  </si>
  <si>
    <t>IC022</t>
  </si>
  <si>
    <t>IC031</t>
  </si>
  <si>
    <t>IC032</t>
  </si>
  <si>
    <t>IC041(SSEM11)</t>
  </si>
  <si>
    <t>IC042(SSEM11)</t>
  </si>
  <si>
    <t>IC052</t>
  </si>
  <si>
    <t>IC061(ESM12)</t>
  </si>
  <si>
    <t>IC062(ESM12)</t>
  </si>
  <si>
    <t>IC071</t>
  </si>
  <si>
    <t>IC072</t>
  </si>
  <si>
    <t>IC081</t>
  </si>
  <si>
    <t>IC082</t>
  </si>
  <si>
    <t>IC092</t>
  </si>
  <si>
    <t>IC101(SSEM12)</t>
  </si>
  <si>
    <t>IC102(SSEM12)</t>
  </si>
  <si>
    <t>IC112</t>
  </si>
  <si>
    <t>IC122</t>
  </si>
  <si>
    <t>IC131(SSEM13)</t>
  </si>
  <si>
    <t>IC132(SSEM13)</t>
  </si>
  <si>
    <t>EB2</t>
  </si>
  <si>
    <t>FQ11</t>
  </si>
  <si>
    <t>FQ12</t>
  </si>
  <si>
    <t>FV11</t>
  </si>
  <si>
    <t>FV12</t>
  </si>
  <si>
    <t>FH11</t>
  </si>
  <si>
    <t>FH12</t>
  </si>
  <si>
    <t>FV21</t>
  </si>
  <si>
    <t>FV22</t>
  </si>
  <si>
    <t>FQ21</t>
  </si>
  <si>
    <t>FQ22</t>
  </si>
  <si>
    <t>FQ31</t>
  </si>
  <si>
    <t>FQ32</t>
  </si>
  <si>
    <t>FH21</t>
  </si>
  <si>
    <t>FH22</t>
  </si>
  <si>
    <t>FVD11</t>
  </si>
  <si>
    <t>FVD12</t>
  </si>
  <si>
    <t>FQ41</t>
  </si>
  <si>
    <t>FQ42</t>
  </si>
  <si>
    <t>FVD21</t>
  </si>
  <si>
    <t>FVD22</t>
  </si>
  <si>
    <t>MBR036X</t>
  </si>
  <si>
    <t>MAR039X</t>
  </si>
  <si>
    <t>SSEM141</t>
  </si>
  <si>
    <t>SSEM142</t>
  </si>
  <si>
    <t>SSEM151</t>
  </si>
  <si>
    <t>SSEM152</t>
  </si>
  <si>
    <t>SSEM161</t>
  </si>
  <si>
    <t>SSEM162</t>
  </si>
  <si>
    <t>SSEM171</t>
  </si>
  <si>
    <t>SSEM172</t>
  </si>
  <si>
    <t>SSEM181</t>
  </si>
  <si>
    <t>SSEM182</t>
  </si>
  <si>
    <t>ESM15</t>
  </si>
  <si>
    <t>ESM16</t>
  </si>
  <si>
    <t>ESM17</t>
  </si>
  <si>
    <t>ESM18</t>
  </si>
  <si>
    <t>ESM19</t>
  </si>
  <si>
    <t>ESM20</t>
  </si>
  <si>
    <t>QFR1541</t>
  </si>
  <si>
    <t>QFR1542</t>
  </si>
  <si>
    <t>QDT1551</t>
  </si>
  <si>
    <t>QDT1552</t>
  </si>
  <si>
    <t>QFP1561</t>
  </si>
  <si>
    <t>QFP1562</t>
  </si>
  <si>
    <t>QFT1571</t>
  </si>
  <si>
    <t>QFT1572</t>
  </si>
  <si>
    <t>QDS1581</t>
  </si>
  <si>
    <t>QDS1582</t>
  </si>
  <si>
    <t>QFS1591</t>
  </si>
  <si>
    <t>QFS1592</t>
  </si>
  <si>
    <t>ID</t>
    <phoneticPr fontId="2"/>
  </si>
  <si>
    <t>Name</t>
    <phoneticPr fontId="2"/>
  </si>
  <si>
    <t>備考</t>
    <rPh sb="0" eb="2">
      <t>ビコウ</t>
    </rPh>
    <phoneticPr fontId="2"/>
  </si>
  <si>
    <t>クイックセット</t>
    <phoneticPr fontId="2"/>
  </si>
  <si>
    <t>Sphere</t>
    <phoneticPr fontId="2"/>
  </si>
  <si>
    <t>45°回転</t>
    <rPh sb="3" eb="5">
      <t>カイテン</t>
    </rPh>
    <phoneticPr fontId="2"/>
  </si>
  <si>
    <t>KEK_J-PARC座標系</t>
    <phoneticPr fontId="2"/>
  </si>
  <si>
    <t>X [mm]</t>
    <phoneticPr fontId="2"/>
  </si>
  <si>
    <t>Y [mm]</t>
    <phoneticPr fontId="2"/>
  </si>
  <si>
    <t>H [mm]</t>
    <phoneticPr fontId="2"/>
  </si>
  <si>
    <t>dX [mm]</t>
    <phoneticPr fontId="2"/>
  </si>
  <si>
    <t>dY [mm]</t>
    <phoneticPr fontId="2"/>
  </si>
  <si>
    <t>dH [mm]</t>
    <phoneticPr fontId="2"/>
  </si>
  <si>
    <t>P1_new</t>
  </si>
  <si>
    <t>T2_new</t>
  </si>
  <si>
    <t>IC002</t>
  </si>
  <si>
    <t>変換パラメータ</t>
    <rPh sb="0" eb="2">
      <t>ヘンカン</t>
    </rPh>
    <phoneticPr fontId="2"/>
  </si>
  <si>
    <t>PASCO-JPARC座標→公共座標（擬似）</t>
    <phoneticPr fontId="2"/>
  </si>
  <si>
    <t>KEK_J-PARC座標→公共座標（擬似）</t>
    <phoneticPr fontId="2"/>
  </si>
  <si>
    <t>KEK_J-PARC座標→建設座標</t>
    <phoneticPr fontId="2"/>
  </si>
  <si>
    <t>ω   =</t>
    <phoneticPr fontId="2"/>
  </si>
  <si>
    <t>ω       =</t>
    <phoneticPr fontId="2"/>
  </si>
  <si>
    <t>ω   =</t>
    <phoneticPr fontId="2"/>
  </si>
  <si>
    <t>dX(mm)=</t>
    <phoneticPr fontId="2"/>
  </si>
  <si>
    <t>dX(N)(mm)=</t>
    <phoneticPr fontId="2"/>
  </si>
  <si>
    <t>dY(mm)=</t>
    <phoneticPr fontId="2"/>
  </si>
  <si>
    <t>dY(E)(mm)=</t>
    <phoneticPr fontId="2"/>
  </si>
  <si>
    <t>座標変換一覧</t>
    <rPh sb="0" eb="2">
      <t>ザヒョウ</t>
    </rPh>
    <rPh sb="2" eb="4">
      <t>ヘンカン</t>
    </rPh>
    <rPh sb="4" eb="6">
      <t>イチラン</t>
    </rPh>
    <phoneticPr fontId="2"/>
  </si>
  <si>
    <r>
      <t>I</t>
    </r>
    <r>
      <rPr>
        <sz val="11"/>
        <rFont val="ＭＳ Ｐゴシック"/>
        <family val="3"/>
        <charset val="128"/>
      </rPr>
      <t>D</t>
    </r>
    <phoneticPr fontId="2"/>
  </si>
  <si>
    <t>点名</t>
    <rPh sb="0" eb="2">
      <t>テンメイ</t>
    </rPh>
    <phoneticPr fontId="2"/>
  </si>
  <si>
    <t>PASCO-JPARC座標</t>
    <rPh sb="11" eb="13">
      <t>ザヒョウ</t>
    </rPh>
    <phoneticPr fontId="2"/>
  </si>
  <si>
    <t>（擬似）公共座標</t>
    <rPh sb="1" eb="3">
      <t>ギジ</t>
    </rPh>
    <rPh sb="4" eb="6">
      <t>コウキョウ</t>
    </rPh>
    <rPh sb="6" eb="8">
      <t>ザヒョウ</t>
    </rPh>
    <phoneticPr fontId="2"/>
  </si>
  <si>
    <t>KEK_J-PARC座標</t>
    <rPh sb="10" eb="12">
      <t>ザヒョウ</t>
    </rPh>
    <phoneticPr fontId="2"/>
  </si>
  <si>
    <t>建築座標</t>
    <rPh sb="0" eb="2">
      <t>ケンチク</t>
    </rPh>
    <rPh sb="2" eb="4">
      <t>ザヒョウ</t>
    </rPh>
    <phoneticPr fontId="2"/>
  </si>
  <si>
    <t>備　考</t>
    <rPh sb="0" eb="1">
      <t>ビ</t>
    </rPh>
    <rPh sb="2" eb="3">
      <t>コウ</t>
    </rPh>
    <phoneticPr fontId="2"/>
  </si>
  <si>
    <t>Ｘ</t>
    <phoneticPr fontId="2"/>
  </si>
  <si>
    <t>Y</t>
    <phoneticPr fontId="2"/>
  </si>
  <si>
    <t>[mm]</t>
    <phoneticPr fontId="2"/>
  </si>
  <si>
    <t>測定値－設計値</t>
    <rPh sb="0" eb="3">
      <t>ソクテイチ</t>
    </rPh>
    <rPh sb="4" eb="6">
      <t>セッケイ</t>
    </rPh>
    <rPh sb="6" eb="7">
      <t>チ</t>
    </rPh>
    <phoneticPr fontId="2"/>
  </si>
  <si>
    <t>ビーム角度</t>
    <rPh sb="3" eb="5">
      <t>カクド</t>
    </rPh>
    <phoneticPr fontId="2"/>
  </si>
  <si>
    <t>距離方向</t>
    <rPh sb="0" eb="2">
      <t>キョリ</t>
    </rPh>
    <rPh sb="2" eb="4">
      <t>ホウコウ</t>
    </rPh>
    <phoneticPr fontId="2"/>
  </si>
  <si>
    <t>直角方向</t>
    <rPh sb="0" eb="2">
      <t>チョッカク</t>
    </rPh>
    <rPh sb="2" eb="4">
      <t>ホウコウ</t>
    </rPh>
    <phoneticPr fontId="2"/>
  </si>
  <si>
    <t>高さ方向</t>
    <rPh sb="0" eb="1">
      <t>タカ</t>
    </rPh>
    <rPh sb="2" eb="4">
      <t>ホウコウ</t>
    </rPh>
    <phoneticPr fontId="2"/>
  </si>
  <si>
    <t>No</t>
    <phoneticPr fontId="2"/>
  </si>
  <si>
    <t>Name</t>
    <phoneticPr fontId="2"/>
  </si>
  <si>
    <t>X</t>
    <phoneticPr fontId="2"/>
  </si>
  <si>
    <t>Y</t>
    <phoneticPr fontId="2"/>
  </si>
  <si>
    <t>Z</t>
    <phoneticPr fontId="2"/>
  </si>
  <si>
    <t>X</t>
    <phoneticPr fontId="2"/>
  </si>
  <si>
    <t>Y</t>
    <phoneticPr fontId="2"/>
  </si>
  <si>
    <t>Z</t>
    <phoneticPr fontId="2"/>
  </si>
  <si>
    <t>dX</t>
    <phoneticPr fontId="2"/>
  </si>
  <si>
    <t>dY</t>
    <phoneticPr fontId="2"/>
  </si>
  <si>
    <t>dZ</t>
    <phoneticPr fontId="2"/>
  </si>
  <si>
    <t>rad</t>
    <phoneticPr fontId="2"/>
  </si>
  <si>
    <t>S</t>
    <phoneticPr fontId="2"/>
  </si>
  <si>
    <t>R</t>
    <phoneticPr fontId="2"/>
  </si>
  <si>
    <t>H</t>
    <phoneticPr fontId="2"/>
  </si>
  <si>
    <t xml:space="preserve"> SSEM11   </t>
  </si>
  <si>
    <t xml:space="preserve"> SSEM12   </t>
  </si>
  <si>
    <t xml:space="preserve"> ESM1   </t>
  </si>
  <si>
    <t xml:space="preserve"> PV11   </t>
  </si>
  <si>
    <t xml:space="preserve"> PV12   </t>
  </si>
  <si>
    <t xml:space="preserve"> ESM2   </t>
  </si>
  <si>
    <t xml:space="preserve"> SSEM21   </t>
  </si>
  <si>
    <t xml:space="preserve"> SSEM22   </t>
  </si>
  <si>
    <t xml:space="preserve"> PQ11   </t>
  </si>
  <si>
    <t xml:space="preserve"> PQ12   </t>
  </si>
  <si>
    <t xml:space="preserve"> PQ21   </t>
  </si>
  <si>
    <t xml:space="preserve"> PQ22   </t>
  </si>
  <si>
    <t xml:space="preserve"> ESM3   </t>
  </si>
  <si>
    <t xml:space="preserve"> SSEM31   </t>
  </si>
  <si>
    <t xml:space="preserve"> SSEM32   </t>
  </si>
  <si>
    <t xml:space="preserve"> PD11   </t>
  </si>
  <si>
    <t xml:space="preserve"> PD12   </t>
  </si>
  <si>
    <t xml:space="preserve"> ESM4   </t>
  </si>
  <si>
    <t xml:space="preserve"> PD21   </t>
  </si>
  <si>
    <t xml:space="preserve"> PD22   </t>
  </si>
  <si>
    <t xml:space="preserve"> ESM5   </t>
  </si>
  <si>
    <t xml:space="preserve"> SSEM41   </t>
  </si>
  <si>
    <t xml:space="preserve"> SSEM42   </t>
  </si>
  <si>
    <t xml:space="preserve"> SSEM51   </t>
  </si>
  <si>
    <t xml:space="preserve"> SSEM52   </t>
  </si>
  <si>
    <t xml:space="preserve"> SSEM61   </t>
  </si>
  <si>
    <t xml:space="preserve"> SSEM62   </t>
  </si>
  <si>
    <t xml:space="preserve"> ESM6   </t>
  </si>
  <si>
    <t xml:space="preserve"> PQ31   </t>
  </si>
  <si>
    <t xml:space="preserve"> PQ32   </t>
  </si>
  <si>
    <t xml:space="preserve"> PV21   </t>
  </si>
  <si>
    <t xml:space="preserve"> PV22   </t>
  </si>
  <si>
    <t xml:space="preserve"> ESM7   </t>
  </si>
  <si>
    <t xml:space="preserve"> SSEM71   </t>
  </si>
  <si>
    <t xml:space="preserve"> SSEM72   </t>
  </si>
  <si>
    <t xml:space="preserve"> PQ41   </t>
  </si>
  <si>
    <t xml:space="preserve"> PQ42   </t>
  </si>
  <si>
    <t xml:space="preserve"> ESM8   </t>
  </si>
  <si>
    <t xml:space="preserve"> SSEM81   </t>
  </si>
  <si>
    <t xml:space="preserve"> SSEM82   </t>
  </si>
  <si>
    <t xml:space="preserve"> SSEM91   </t>
  </si>
  <si>
    <t xml:space="preserve"> SSEM92   </t>
  </si>
  <si>
    <t xml:space="preserve"> PH31   </t>
  </si>
  <si>
    <t xml:space="preserve"> PH32   </t>
  </si>
  <si>
    <t xml:space="preserve"> PQ51   </t>
  </si>
  <si>
    <t xml:space="preserve"> PQ52   </t>
  </si>
  <si>
    <t xml:space="preserve"> ESM9   </t>
  </si>
  <si>
    <t>[mm]</t>
    <phoneticPr fontId="2"/>
  </si>
  <si>
    <t>実測値－設計値</t>
    <rPh sb="0" eb="2">
      <t>ジッソク</t>
    </rPh>
    <rPh sb="2" eb="3">
      <t>チ</t>
    </rPh>
    <rPh sb="4" eb="6">
      <t>セッケイ</t>
    </rPh>
    <rPh sb="6" eb="7">
      <t>チ</t>
    </rPh>
    <phoneticPr fontId="2"/>
  </si>
  <si>
    <t>ID</t>
    <phoneticPr fontId="2"/>
  </si>
  <si>
    <t>Name</t>
    <phoneticPr fontId="2"/>
  </si>
  <si>
    <t>X</t>
    <phoneticPr fontId="2"/>
  </si>
  <si>
    <t>Y</t>
    <phoneticPr fontId="2"/>
  </si>
  <si>
    <t>Z</t>
    <phoneticPr fontId="2"/>
  </si>
  <si>
    <t>dX</t>
    <phoneticPr fontId="2"/>
  </si>
  <si>
    <t>dY</t>
    <phoneticPr fontId="2"/>
  </si>
  <si>
    <t>dZ</t>
    <phoneticPr fontId="2"/>
  </si>
  <si>
    <t>rad</t>
    <phoneticPr fontId="2"/>
  </si>
  <si>
    <t>S</t>
    <phoneticPr fontId="2"/>
  </si>
  <si>
    <t>R</t>
    <phoneticPr fontId="2"/>
  </si>
  <si>
    <t>H</t>
    <phoneticPr fontId="2"/>
  </si>
  <si>
    <t xml:space="preserve"> SC011   </t>
  </si>
  <si>
    <t xml:space="preserve"> SC012   </t>
  </si>
  <si>
    <t xml:space="preserve"> SC013   </t>
  </si>
  <si>
    <t xml:space="preserve"> SC014   </t>
  </si>
  <si>
    <t xml:space="preserve"> SC015   </t>
  </si>
  <si>
    <t xml:space="preserve"> SC016   </t>
  </si>
  <si>
    <t xml:space="preserve"> SC017   </t>
  </si>
  <si>
    <t xml:space="preserve"> SC018   </t>
  </si>
  <si>
    <t xml:space="preserve"> IC011   </t>
  </si>
  <si>
    <t xml:space="preserve"> IC012   </t>
  </si>
  <si>
    <t xml:space="preserve"> SC021   </t>
  </si>
  <si>
    <t xml:space="preserve"> SC022   </t>
  </si>
  <si>
    <t xml:space="preserve"> SC023   </t>
  </si>
  <si>
    <t xml:space="preserve"> SC024   </t>
  </si>
  <si>
    <t xml:space="preserve"> SC025   </t>
  </si>
  <si>
    <t xml:space="preserve"> SC026   </t>
  </si>
  <si>
    <t xml:space="preserve"> SC027   </t>
  </si>
  <si>
    <t xml:space="preserve"> SC028   </t>
  </si>
  <si>
    <t xml:space="preserve"> SC031   </t>
  </si>
  <si>
    <t xml:space="preserve"> SC032   </t>
  </si>
  <si>
    <t xml:space="preserve"> SC033   </t>
  </si>
  <si>
    <t xml:space="preserve"> SC034   </t>
  </si>
  <si>
    <t xml:space="preserve"> SC035   </t>
  </si>
  <si>
    <t xml:space="preserve"> SC036   </t>
  </si>
  <si>
    <t xml:space="preserve"> SC037   </t>
  </si>
  <si>
    <t xml:space="preserve"> SC038   </t>
  </si>
  <si>
    <t xml:space="preserve"> IC031   </t>
  </si>
  <si>
    <t xml:space="preserve"> IC032   </t>
  </si>
  <si>
    <t xml:space="preserve"> SC041   </t>
  </si>
  <si>
    <t xml:space="preserve"> SC042   </t>
  </si>
  <si>
    <t xml:space="preserve"> SC043   </t>
  </si>
  <si>
    <t xml:space="preserve"> SC044   </t>
  </si>
  <si>
    <t xml:space="preserve"> SC045   </t>
  </si>
  <si>
    <t xml:space="preserve"> SC046   </t>
  </si>
  <si>
    <t xml:space="preserve"> SC047   </t>
  </si>
  <si>
    <t xml:space="preserve"> SC048   </t>
  </si>
  <si>
    <t xml:space="preserve"> IC041   </t>
  </si>
  <si>
    <t xml:space="preserve"> IC042   </t>
  </si>
  <si>
    <t xml:space="preserve"> SC051   </t>
  </si>
  <si>
    <t xml:space="preserve"> SC052   </t>
  </si>
  <si>
    <t xml:space="preserve"> SC053   </t>
  </si>
  <si>
    <t xml:space="preserve"> SC054   </t>
  </si>
  <si>
    <t xml:space="preserve"> SC055   </t>
  </si>
  <si>
    <t xml:space="preserve"> SC056   </t>
  </si>
  <si>
    <t xml:space="preserve"> SC057   </t>
  </si>
  <si>
    <t xml:space="preserve"> SC058   </t>
  </si>
  <si>
    <t xml:space="preserve"> SC061   </t>
  </si>
  <si>
    <t xml:space="preserve"> SC062   </t>
  </si>
  <si>
    <t xml:space="preserve"> SC063   </t>
  </si>
  <si>
    <t xml:space="preserve"> SC064   </t>
  </si>
  <si>
    <t xml:space="preserve"> SC065   </t>
  </si>
  <si>
    <t xml:space="preserve"> SC066   </t>
  </si>
  <si>
    <t xml:space="preserve"> SC067   </t>
  </si>
  <si>
    <t xml:space="preserve"> SC068   </t>
  </si>
  <si>
    <t xml:space="preserve"> IC061   </t>
  </si>
  <si>
    <t xml:space="preserve"> IC062   </t>
  </si>
  <si>
    <t xml:space="preserve"> SC071   </t>
  </si>
  <si>
    <t xml:space="preserve"> SC072   </t>
  </si>
  <si>
    <t xml:space="preserve"> SC073   </t>
  </si>
  <si>
    <t xml:space="preserve"> SC074   </t>
  </si>
  <si>
    <t xml:space="preserve"> SC075   </t>
  </si>
  <si>
    <t xml:space="preserve"> SC076   </t>
  </si>
  <si>
    <t xml:space="preserve"> SC077   </t>
  </si>
  <si>
    <t xml:space="preserve"> SC078   </t>
  </si>
  <si>
    <t xml:space="preserve"> IC071   </t>
  </si>
  <si>
    <t xml:space="preserve"> IC072   </t>
  </si>
  <si>
    <t xml:space="preserve"> SC081   </t>
  </si>
  <si>
    <t xml:space="preserve"> SC082   </t>
  </si>
  <si>
    <t xml:space="preserve"> SC083   </t>
  </si>
  <si>
    <t xml:space="preserve"> SC084   </t>
  </si>
  <si>
    <t xml:space="preserve"> SC085   </t>
  </si>
  <si>
    <t xml:space="preserve"> SC086   </t>
  </si>
  <si>
    <t xml:space="preserve"> SC087   </t>
  </si>
  <si>
    <t xml:space="preserve"> SC088   </t>
  </si>
  <si>
    <t xml:space="preserve"> IC081   </t>
  </si>
  <si>
    <t xml:space="preserve"> IC082   </t>
  </si>
  <si>
    <t xml:space="preserve"> SC091   </t>
  </si>
  <si>
    <t xml:space="preserve"> SC092   </t>
  </si>
  <si>
    <t xml:space="preserve"> SC093   </t>
  </si>
  <si>
    <t xml:space="preserve"> SC094   </t>
  </si>
  <si>
    <t xml:space="preserve"> SC095   </t>
  </si>
  <si>
    <t xml:space="preserve"> SC096   </t>
  </si>
  <si>
    <t xml:space="preserve"> SC097   </t>
  </si>
  <si>
    <t xml:space="preserve"> SC098   </t>
  </si>
  <si>
    <t xml:space="preserve"> SC101   </t>
  </si>
  <si>
    <t xml:space="preserve"> SC102   </t>
  </si>
  <si>
    <t xml:space="preserve"> SC103   </t>
  </si>
  <si>
    <t xml:space="preserve"> SC104   </t>
  </si>
  <si>
    <t xml:space="preserve"> SC105   </t>
  </si>
  <si>
    <t xml:space="preserve"> SC106   </t>
  </si>
  <si>
    <t xml:space="preserve"> SC107   </t>
  </si>
  <si>
    <t xml:space="preserve"> SC108   </t>
  </si>
  <si>
    <t xml:space="preserve"> IC101   </t>
  </si>
  <si>
    <t xml:space="preserve"> IC102   </t>
  </si>
  <si>
    <t xml:space="preserve"> SC111   </t>
  </si>
  <si>
    <t xml:space="preserve"> SC112   </t>
  </si>
  <si>
    <t xml:space="preserve"> SC113   </t>
  </si>
  <si>
    <t xml:space="preserve"> SC114   </t>
  </si>
  <si>
    <t xml:space="preserve"> SC115   </t>
  </si>
  <si>
    <t xml:space="preserve"> SC116   </t>
  </si>
  <si>
    <t xml:space="preserve"> SC117   </t>
  </si>
  <si>
    <t xml:space="preserve"> SC118   </t>
  </si>
  <si>
    <t xml:space="preserve"> SC121   </t>
  </si>
  <si>
    <t xml:space="preserve"> SC122   </t>
  </si>
  <si>
    <t xml:space="preserve"> SC123   </t>
  </si>
  <si>
    <t xml:space="preserve"> SC124   </t>
  </si>
  <si>
    <t xml:space="preserve"> SC125   </t>
  </si>
  <si>
    <t xml:space="preserve"> SC126   </t>
  </si>
  <si>
    <t xml:space="preserve"> SC127   </t>
  </si>
  <si>
    <t xml:space="preserve"> SC128   </t>
  </si>
  <si>
    <t xml:space="preserve"> SC131   </t>
  </si>
  <si>
    <t xml:space="preserve"> SC132   </t>
  </si>
  <si>
    <t xml:space="preserve"> SC133   </t>
  </si>
  <si>
    <t xml:space="preserve"> SC134   </t>
  </si>
  <si>
    <t xml:space="preserve"> SC135   </t>
  </si>
  <si>
    <t xml:space="preserve"> SC136   </t>
  </si>
  <si>
    <t xml:space="preserve"> SC137   </t>
  </si>
  <si>
    <t xml:space="preserve"> SC138   </t>
  </si>
  <si>
    <t xml:space="preserve"> IC131   </t>
  </si>
  <si>
    <t xml:space="preserve"> IC132   </t>
  </si>
  <si>
    <t xml:space="preserve"> SC141   </t>
  </si>
  <si>
    <t xml:space="preserve"> SC142   </t>
  </si>
  <si>
    <t xml:space="preserve"> SC143   </t>
  </si>
  <si>
    <t xml:space="preserve"> SC144   </t>
  </si>
  <si>
    <t xml:space="preserve"> SC145   </t>
  </si>
  <si>
    <t xml:space="preserve"> SC146   </t>
  </si>
  <si>
    <t xml:space="preserve"> SC147   </t>
  </si>
  <si>
    <t xml:space="preserve"> SC148   </t>
  </si>
  <si>
    <t>No</t>
    <phoneticPr fontId="2"/>
  </si>
  <si>
    <t xml:space="preserve"> FQ11   </t>
  </si>
  <si>
    <t xml:space="preserve"> FQ12   </t>
  </si>
  <si>
    <t xml:space="preserve"> ESM15   </t>
  </si>
  <si>
    <t xml:space="preserve"> SSEM141   </t>
  </si>
  <si>
    <t xml:space="preserve"> SSEM142   </t>
  </si>
  <si>
    <t xml:space="preserve"> FV11   </t>
  </si>
  <si>
    <t xml:space="preserve"> FV12   </t>
  </si>
  <si>
    <t xml:space="preserve"> FH11   </t>
  </si>
  <si>
    <t xml:space="preserve"> FH12   </t>
  </si>
  <si>
    <t xml:space="preserve"> ESM16   </t>
  </si>
  <si>
    <t xml:space="preserve"> FV21   </t>
  </si>
  <si>
    <t xml:space="preserve"> FV22   </t>
  </si>
  <si>
    <t xml:space="preserve"> SSEM151   </t>
  </si>
  <si>
    <t xml:space="preserve"> SSEM152   </t>
  </si>
  <si>
    <t xml:space="preserve"> ESM17   </t>
  </si>
  <si>
    <t xml:space="preserve"> FQ21   </t>
  </si>
  <si>
    <t xml:space="preserve"> FQ22   </t>
  </si>
  <si>
    <t xml:space="preserve"> FQ31   </t>
  </si>
  <si>
    <t xml:space="preserve"> FQ32   </t>
  </si>
  <si>
    <t xml:space="preserve"> ESM18   </t>
  </si>
  <si>
    <t xml:space="preserve"> SSEM161   </t>
  </si>
  <si>
    <t xml:space="preserve"> SSEM162   </t>
  </si>
  <si>
    <t xml:space="preserve"> FH21   </t>
  </si>
  <si>
    <t xml:space="preserve"> FH22   </t>
  </si>
  <si>
    <t xml:space="preserve"> FVD11   </t>
  </si>
  <si>
    <t xml:space="preserve"> FVD12   </t>
  </si>
  <si>
    <t xml:space="preserve"> FQ41   </t>
  </si>
  <si>
    <t xml:space="preserve"> FQ42   </t>
  </si>
  <si>
    <t xml:space="preserve"> SSEM171   </t>
  </si>
  <si>
    <t xml:space="preserve"> SSEM172   </t>
  </si>
  <si>
    <t xml:space="preserve"> ESM19   </t>
  </si>
  <si>
    <t xml:space="preserve"> FVD21   </t>
  </si>
  <si>
    <t xml:space="preserve"> FVD22   </t>
  </si>
  <si>
    <t xml:space="preserve"> ESM20   </t>
  </si>
  <si>
    <t xml:space="preserve"> SSEM181   </t>
  </si>
  <si>
    <t xml:space="preserve"> SSEM182   </t>
  </si>
  <si>
    <t>設計値との比較（レーザートラッカーによる前段部分計測成果）</t>
    <rPh sb="0" eb="3">
      <t>セッケイチ</t>
    </rPh>
    <rPh sb="5" eb="7">
      <t>ヒカク</t>
    </rPh>
    <rPh sb="20" eb="22">
      <t>ゼンダン</t>
    </rPh>
    <rPh sb="22" eb="24">
      <t>ブブン</t>
    </rPh>
    <rPh sb="24" eb="26">
      <t>ケイソク</t>
    </rPh>
    <rPh sb="26" eb="28">
      <t>セイカ</t>
    </rPh>
    <phoneticPr fontId="2"/>
  </si>
  <si>
    <t>設計値との比較（レーザートラッカーによるARC部計測成果）</t>
    <rPh sb="0" eb="3">
      <t>セッケイチ</t>
    </rPh>
    <rPh sb="5" eb="7">
      <t>ヒカク</t>
    </rPh>
    <phoneticPr fontId="2"/>
  </si>
  <si>
    <t>設計値との比較（レーザートラッカーによる最終収束部計測成果）</t>
    <rPh sb="0" eb="3">
      <t>セッケイチ</t>
    </rPh>
    <rPh sb="5" eb="7">
      <t>ヒカク</t>
    </rPh>
    <rPh sb="20" eb="22">
      <t>サイシュウ</t>
    </rPh>
    <phoneticPr fontId="2"/>
  </si>
  <si>
    <t xml:space="preserve"> PH11   </t>
    <phoneticPr fontId="2"/>
  </si>
  <si>
    <t xml:space="preserve"> PH12   </t>
    <phoneticPr fontId="2"/>
  </si>
  <si>
    <t xml:space="preserve"> IC002</t>
    <phoneticPr fontId="2"/>
  </si>
  <si>
    <t xml:space="preserve"> IC022   </t>
    <phoneticPr fontId="2"/>
  </si>
  <si>
    <t xml:space="preserve"> IC052   </t>
    <phoneticPr fontId="2"/>
  </si>
  <si>
    <t xml:space="preserve"> IC092   </t>
    <phoneticPr fontId="2"/>
  </si>
  <si>
    <t xml:space="preserve"> IC112   </t>
    <phoneticPr fontId="2"/>
  </si>
  <si>
    <t xml:space="preserve"> IC122   </t>
    <phoneticPr fontId="2"/>
  </si>
  <si>
    <t xml:space="preserve"> EB2     </t>
    <phoneticPr fontId="2"/>
  </si>
  <si>
    <t>Sphere</t>
  </si>
  <si>
    <t>2014年07月成果</t>
    <rPh sb="4" eb="5">
      <t>ネン</t>
    </rPh>
    <rPh sb="7" eb="8">
      <t>ガツ</t>
    </rPh>
    <rPh sb="8" eb="10">
      <t>セイカ</t>
    </rPh>
    <phoneticPr fontId="2"/>
  </si>
  <si>
    <t>基準点成果表</t>
    <rPh sb="0" eb="2">
      <t>キジュン</t>
    </rPh>
    <rPh sb="2" eb="3">
      <t>テン</t>
    </rPh>
    <rPh sb="3" eb="5">
      <t>セイカ</t>
    </rPh>
    <rPh sb="5" eb="6">
      <t>ヒョウ</t>
    </rPh>
    <phoneticPr fontId="2"/>
  </si>
  <si>
    <t>水準測量成果表</t>
    <rPh sb="0" eb="2">
      <t>スイジュン</t>
    </rPh>
    <rPh sb="2" eb="4">
      <t>ソクリョウ</t>
    </rPh>
    <rPh sb="4" eb="6">
      <t>セイカ</t>
    </rPh>
    <rPh sb="6" eb="7">
      <t>ヒョウ</t>
    </rPh>
    <phoneticPr fontId="2"/>
  </si>
  <si>
    <t>Neutrino</t>
    <phoneticPr fontId="2"/>
  </si>
  <si>
    <t>座標変換</t>
    <rPh sb="0" eb="2">
      <t>ザヒョウ</t>
    </rPh>
    <rPh sb="2" eb="4">
      <t>ヘンカン</t>
    </rPh>
    <phoneticPr fontId="2"/>
  </si>
  <si>
    <t>設計値との比較</t>
    <rPh sb="0" eb="3">
      <t>セッケイチ</t>
    </rPh>
    <rPh sb="5" eb="7">
      <t>ヒカク</t>
    </rPh>
    <phoneticPr fontId="2"/>
  </si>
  <si>
    <t>単位：m</t>
    <rPh sb="0" eb="2">
      <t>タンイ</t>
    </rPh>
    <phoneticPr fontId="2"/>
  </si>
  <si>
    <t>2017年07月成果</t>
    <rPh sb="4" eb="5">
      <t>ネン</t>
    </rPh>
    <rPh sb="7" eb="8">
      <t>ガツ</t>
    </rPh>
    <rPh sb="8" eb="10">
      <t>セイカ</t>
    </rPh>
    <phoneticPr fontId="2"/>
  </si>
  <si>
    <t>Neutrino精密基準点測量成果表（2017年7月の側壁基準点を基準とした計算による）</t>
    <rPh sb="10" eb="13">
      <t>キジュンテン</t>
    </rPh>
    <phoneticPr fontId="2"/>
  </si>
  <si>
    <t>2022年03月成果</t>
    <rPh sb="4" eb="5">
      <t>ネン</t>
    </rPh>
    <rPh sb="7" eb="8">
      <t>ガツ</t>
    </rPh>
    <rPh sb="8" eb="10">
      <t>セイカ</t>
    </rPh>
    <phoneticPr fontId="2"/>
  </si>
  <si>
    <t>（基準：2017年7月の側壁基準点）</t>
    <rPh sb="1" eb="3">
      <t>キジュン</t>
    </rPh>
    <rPh sb="8" eb="9">
      <t>ネン</t>
    </rPh>
    <rPh sb="10" eb="11">
      <t>ガツ</t>
    </rPh>
    <rPh sb="12" eb="14">
      <t>ソクヘキ</t>
    </rPh>
    <rPh sb="14" eb="17">
      <t>キジュンテン</t>
    </rPh>
    <phoneticPr fontId="2"/>
  </si>
  <si>
    <t>2022年03月測定値</t>
    <rPh sb="4" eb="5">
      <t>ネン</t>
    </rPh>
    <rPh sb="7" eb="8">
      <t>ガツ</t>
    </rPh>
    <rPh sb="8" eb="11">
      <t>ソクテイチ</t>
    </rPh>
    <phoneticPr fontId="2"/>
  </si>
  <si>
    <t>2011年12月23日設計値</t>
    <rPh sb="4" eb="5">
      <t>ネン</t>
    </rPh>
    <rPh sb="7" eb="8">
      <t>ガツ</t>
    </rPh>
    <rPh sb="10" eb="11">
      <t>ヒ</t>
    </rPh>
    <rPh sb="11" eb="13">
      <t>セッケイ</t>
    </rPh>
    <rPh sb="13" eb="14">
      <t>チ</t>
    </rPh>
    <phoneticPr fontId="2"/>
  </si>
  <si>
    <t>変位(2022年3月-2017年7月）</t>
    <rPh sb="0" eb="2">
      <t>ヘンイ</t>
    </rPh>
    <rPh sb="7" eb="8">
      <t>ネン</t>
    </rPh>
    <rPh sb="9" eb="10">
      <t>ガツ</t>
    </rPh>
    <rPh sb="15" eb="16">
      <t>ネン</t>
    </rPh>
    <rPh sb="17" eb="18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</si>
</sst>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 "/>
    <numFmt numFmtId="177" formatCode="0.000_ "/>
    <numFmt numFmtId="178" formatCode="0.000000000000000_ "/>
    <numFmt numFmtId="179" formatCode="0.000000_ "/>
    <numFmt numFmtId="180" formatCode="0.00000_ "/>
    <numFmt numFmtId="181" formatCode="0.0000000_ 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明朝"/>
      <family val="1"/>
      <charset val="128"/>
    </font>
    <font>
      <sz val="24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8">
    <xf numFmtId="0" fontId="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88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1" applyNumberFormat="1" applyFont="1">
      <alignment vertical="center"/>
    </xf>
    <xf numFmtId="0" fontId="3" fillId="0" borderId="1" xfId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vertical="center"/>
    </xf>
    <xf numFmtId="177" fontId="3" fillId="0" borderId="1" xfId="1" applyNumberFormat="1" applyFont="1" applyBorder="1" applyAlignment="1">
      <alignment vertical="center"/>
    </xf>
    <xf numFmtId="0" fontId="3" fillId="0" borderId="1" xfId="1" applyFont="1" applyBorder="1">
      <alignment vertical="center"/>
    </xf>
    <xf numFmtId="177" fontId="3" fillId="0" borderId="1" xfId="1" applyNumberFormat="1" applyFont="1" applyBorder="1" applyAlignment="1">
      <alignment vertical="center" shrinkToFit="1"/>
    </xf>
    <xf numFmtId="0" fontId="3" fillId="0" borderId="0" xfId="1" applyFont="1" applyAlignment="1">
      <alignment horizontal="center" vertical="center"/>
    </xf>
    <xf numFmtId="177" fontId="3" fillId="0" borderId="0" xfId="1" applyNumberFormat="1" applyFo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0" xfId="5" applyFont="1">
      <alignment vertical="center"/>
    </xf>
    <xf numFmtId="0" fontId="1" fillId="0" borderId="0" xfId="5">
      <alignment vertical="center"/>
    </xf>
    <xf numFmtId="177" fontId="3" fillId="0" borderId="1" xfId="4" applyNumberFormat="1" applyFont="1" applyBorder="1" applyAlignment="1">
      <alignment horizontal="left" vertical="center"/>
    </xf>
    <xf numFmtId="0" fontId="0" fillId="0" borderId="0" xfId="5" applyFont="1">
      <alignment vertical="center"/>
    </xf>
    <xf numFmtId="0" fontId="1" fillId="2" borderId="1" xfId="5" applyFill="1" applyBorder="1" applyAlignment="1">
      <alignment horizontal="center" vertical="center"/>
    </xf>
    <xf numFmtId="0" fontId="1" fillId="0" borderId="1" xfId="5" applyBorder="1">
      <alignment vertical="center"/>
    </xf>
    <xf numFmtId="180" fontId="1" fillId="0" borderId="0" xfId="5" applyNumberFormat="1">
      <alignment vertical="center"/>
    </xf>
    <xf numFmtId="0" fontId="5" fillId="0" borderId="0" xfId="1" applyFont="1">
      <alignment vertical="center"/>
    </xf>
    <xf numFmtId="177" fontId="5" fillId="0" borderId="0" xfId="1" applyNumberFormat="1" applyFont="1">
      <alignment vertical="center"/>
    </xf>
    <xf numFmtId="0" fontId="5" fillId="0" borderId="0" xfId="1" applyFont="1" applyAlignment="1">
      <alignment horizontal="right" vertical="center"/>
    </xf>
    <xf numFmtId="179" fontId="5" fillId="0" borderId="1" xfId="3" applyNumberFormat="1" applyFont="1" applyBorder="1">
      <alignment vertical="center"/>
    </xf>
    <xf numFmtId="177" fontId="5" fillId="0" borderId="1" xfId="3" applyNumberFormat="1" applyFont="1" applyBorder="1">
      <alignment vertical="center"/>
    </xf>
    <xf numFmtId="0" fontId="5" fillId="0" borderId="0" xfId="1" applyFont="1" applyFill="1">
      <alignment vertical="center"/>
    </xf>
    <xf numFmtId="0" fontId="5" fillId="0" borderId="0" xfId="3" applyFont="1">
      <alignment vertical="center"/>
    </xf>
    <xf numFmtId="177" fontId="5" fillId="0" borderId="0" xfId="3" applyNumberFormat="1" applyFont="1">
      <alignment vertical="center"/>
    </xf>
    <xf numFmtId="0" fontId="5" fillId="0" borderId="1" xfId="3" applyFont="1" applyFill="1" applyBorder="1">
      <alignment vertical="center"/>
    </xf>
    <xf numFmtId="177" fontId="5" fillId="0" borderId="1" xfId="3" applyNumberFormat="1" applyFont="1" applyFill="1" applyBorder="1">
      <alignment vertical="center"/>
    </xf>
    <xf numFmtId="177" fontId="6" fillId="0" borderId="1" xfId="7" applyNumberFormat="1" applyFont="1" applyFill="1" applyBorder="1" applyAlignment="1">
      <alignment vertical="center"/>
    </xf>
    <xf numFmtId="179" fontId="5" fillId="0" borderId="1" xfId="3" applyNumberFormat="1" applyFont="1" applyFill="1" applyBorder="1">
      <alignment vertical="center"/>
    </xf>
    <xf numFmtId="177" fontId="5" fillId="0" borderId="0" xfId="1" applyNumberFormat="1" applyFont="1" applyFill="1">
      <alignment vertical="center"/>
    </xf>
    <xf numFmtId="0" fontId="5" fillId="0" borderId="0" xfId="1" applyFont="1" applyFill="1" applyAlignment="1">
      <alignment horizontal="right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177" fontId="5" fillId="2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0" fontId="5" fillId="0" borderId="1" xfId="3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0" fontId="3" fillId="0" borderId="0" xfId="1" applyFont="1" applyFill="1">
      <alignment vertical="center"/>
    </xf>
    <xf numFmtId="0" fontId="1" fillId="0" borderId="0" xfId="6"/>
    <xf numFmtId="177" fontId="6" fillId="0" borderId="1" xfId="0" applyNumberFormat="1" applyFont="1" applyBorder="1" applyAlignment="1">
      <alignment vertical="center"/>
    </xf>
    <xf numFmtId="0" fontId="0" fillId="0" borderId="0" xfId="5" applyFont="1" applyAlignment="1">
      <alignment horizontal="right" vertical="center"/>
    </xf>
    <xf numFmtId="177" fontId="1" fillId="0" borderId="1" xfId="5" applyNumberFormat="1" applyFill="1" applyBorder="1">
      <alignment vertical="center"/>
    </xf>
    <xf numFmtId="177" fontId="1" fillId="0" borderId="1" xfId="5" applyNumberForma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177" fontId="3" fillId="0" borderId="1" xfId="1" quotePrefix="1" applyNumberFormat="1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177" fontId="3" fillId="0" borderId="10" xfId="1" applyNumberFormat="1" applyFont="1" applyBorder="1" applyAlignment="1">
      <alignment vertical="center"/>
    </xf>
    <xf numFmtId="177" fontId="5" fillId="0" borderId="10" xfId="0" applyNumberFormat="1" applyFont="1" applyBorder="1" applyAlignment="1">
      <alignment vertical="center"/>
    </xf>
    <xf numFmtId="177" fontId="5" fillId="0" borderId="10" xfId="3" applyNumberFormat="1" applyFont="1" applyBorder="1">
      <alignment vertical="center"/>
    </xf>
    <xf numFmtId="177" fontId="6" fillId="0" borderId="10" xfId="0" applyNumberFormat="1" applyFont="1" applyBorder="1" applyAlignment="1">
      <alignment vertical="center"/>
    </xf>
    <xf numFmtId="177" fontId="5" fillId="0" borderId="10" xfId="3" applyNumberFormat="1" applyFont="1" applyFill="1" applyBorder="1">
      <alignment vertical="center"/>
    </xf>
    <xf numFmtId="177" fontId="6" fillId="0" borderId="10" xfId="7" applyNumberFormat="1" applyFont="1" applyFill="1" applyBorder="1" applyAlignment="1">
      <alignment vertical="center"/>
    </xf>
    <xf numFmtId="179" fontId="5" fillId="0" borderId="10" xfId="3" applyNumberFormat="1" applyFont="1" applyFill="1" applyBorder="1">
      <alignment vertical="center"/>
    </xf>
    <xf numFmtId="177" fontId="5" fillId="0" borderId="10" xfId="0" applyNumberFormat="1" applyFont="1" applyFill="1" applyBorder="1" applyAlignment="1">
      <alignment vertical="center"/>
    </xf>
    <xf numFmtId="0" fontId="7" fillId="0" borderId="0" xfId="6" applyFont="1" applyAlignment="1">
      <alignment horizontal="center"/>
    </xf>
    <xf numFmtId="0" fontId="1" fillId="0" borderId="0" xfId="6"/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1" fillId="2" borderId="1" xfId="5" applyFill="1" applyBorder="1" applyAlignment="1">
      <alignment horizontal="center" vertical="center"/>
    </xf>
    <xf numFmtId="181" fontId="3" fillId="0" borderId="1" xfId="4" applyNumberFormat="1" applyFont="1" applyBorder="1" applyAlignment="1">
      <alignment horizontal="center" vertical="center"/>
    </xf>
    <xf numFmtId="0" fontId="1" fillId="2" borderId="1" xfId="5" applyFont="1" applyFill="1" applyBorder="1" applyAlignment="1">
      <alignment horizontal="center" vertical="center"/>
    </xf>
    <xf numFmtId="0" fontId="0" fillId="0" borderId="6" xfId="5" applyFont="1" applyBorder="1" applyAlignment="1">
      <alignment horizontal="center" vertical="center" shrinkToFit="1"/>
    </xf>
    <xf numFmtId="0" fontId="1" fillId="0" borderId="7" xfId="5" applyBorder="1" applyAlignment="1">
      <alignment horizontal="center" vertical="center" shrinkToFit="1"/>
    </xf>
    <xf numFmtId="0" fontId="1" fillId="0" borderId="8" xfId="5" applyBorder="1" applyAlignment="1">
      <alignment horizontal="center" vertical="center" shrinkToFit="1"/>
    </xf>
    <xf numFmtId="177" fontId="3" fillId="0" borderId="1" xfId="4" applyNumberFormat="1" applyFont="1" applyBorder="1" applyAlignment="1">
      <alignment horizontal="center" vertical="center"/>
    </xf>
    <xf numFmtId="178" fontId="3" fillId="0" borderId="1" xfId="4" applyNumberFormat="1" applyFont="1" applyBorder="1" applyAlignment="1">
      <alignment horizontal="center" vertical="center"/>
    </xf>
    <xf numFmtId="179" fontId="3" fillId="0" borderId="1" xfId="4" applyNumberFormat="1" applyFont="1" applyBorder="1" applyAlignment="1">
      <alignment horizontal="center" vertical="center"/>
    </xf>
    <xf numFmtId="180" fontId="3" fillId="0" borderId="1" xfId="4" applyNumberFormat="1" applyFont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177" fontId="5" fillId="2" borderId="2" xfId="1" applyNumberFormat="1" applyFont="1" applyFill="1" applyBorder="1" applyAlignment="1">
      <alignment horizontal="center" vertical="center"/>
    </xf>
    <xf numFmtId="177" fontId="5" fillId="2" borderId="3" xfId="1" applyNumberFormat="1" applyFont="1" applyFill="1" applyBorder="1" applyAlignment="1">
      <alignment horizontal="center" vertical="center"/>
    </xf>
    <xf numFmtId="177" fontId="5" fillId="2" borderId="9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</cellXfs>
  <cellStyles count="8">
    <cellStyle name="標準" xfId="0" builtinId="0"/>
    <cellStyle name="標準 2" xfId="1"/>
    <cellStyle name="標準 3" xfId="2"/>
    <cellStyle name="標準_CAD設計値記録用081006" xfId="3"/>
    <cellStyle name="標準_基準点座標040303" xfId="4"/>
    <cellStyle name="標準_座標変換" xfId="5"/>
    <cellStyle name="標準_水準成果表 (2010 RCS)" xfId="6"/>
    <cellStyle name="標準_成果表(ARC)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59339525283798E-2"/>
          <c:y val="3.553299492385787E-2"/>
          <c:w val="0.79876160990712075"/>
          <c:h val="0.92893401015228427"/>
        </c:manualLayout>
      </c:layout>
      <c:lineChart>
        <c:grouping val="standard"/>
        <c:varyColors val="0"/>
        <c:ser>
          <c:idx val="0"/>
          <c:order val="0"/>
          <c:tx>
            <c:v>直角方向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前段部!$B$5:$B$53</c:f>
              <c:strCache>
                <c:ptCount val="49"/>
                <c:pt idx="0">
                  <c:v> SSEM11   </c:v>
                </c:pt>
                <c:pt idx="1">
                  <c:v> SSEM12   </c:v>
                </c:pt>
                <c:pt idx="2">
                  <c:v> ESM1   </c:v>
                </c:pt>
                <c:pt idx="3">
                  <c:v> PV11   </c:v>
                </c:pt>
                <c:pt idx="4">
                  <c:v> PV12   </c:v>
                </c:pt>
                <c:pt idx="5">
                  <c:v> PH11   </c:v>
                </c:pt>
                <c:pt idx="6">
                  <c:v> PH12   </c:v>
                </c:pt>
                <c:pt idx="7">
                  <c:v> ESM2   </c:v>
                </c:pt>
                <c:pt idx="8">
                  <c:v> SSEM21   </c:v>
                </c:pt>
                <c:pt idx="9">
                  <c:v> SSEM22   </c:v>
                </c:pt>
                <c:pt idx="10">
                  <c:v> PQ11   </c:v>
                </c:pt>
                <c:pt idx="11">
                  <c:v> PQ12   </c:v>
                </c:pt>
                <c:pt idx="12">
                  <c:v> PQ21   </c:v>
                </c:pt>
                <c:pt idx="13">
                  <c:v> PQ22   </c:v>
                </c:pt>
                <c:pt idx="14">
                  <c:v> ESM3   </c:v>
                </c:pt>
                <c:pt idx="15">
                  <c:v> SSEM31   </c:v>
                </c:pt>
                <c:pt idx="16">
                  <c:v> SSEM32   </c:v>
                </c:pt>
                <c:pt idx="17">
                  <c:v> PD11   </c:v>
                </c:pt>
                <c:pt idx="18">
                  <c:v> PD12   </c:v>
                </c:pt>
                <c:pt idx="19">
                  <c:v> ESM4   </c:v>
                </c:pt>
                <c:pt idx="20">
                  <c:v> PD21   </c:v>
                </c:pt>
                <c:pt idx="21">
                  <c:v> PD22   </c:v>
                </c:pt>
                <c:pt idx="22">
                  <c:v> ESM5   </c:v>
                </c:pt>
                <c:pt idx="23">
                  <c:v> SSEM41   </c:v>
                </c:pt>
                <c:pt idx="24">
                  <c:v> SSEM42   </c:v>
                </c:pt>
                <c:pt idx="25">
                  <c:v> SSEM51   </c:v>
                </c:pt>
                <c:pt idx="26">
                  <c:v> SSEM52   </c:v>
                </c:pt>
                <c:pt idx="27">
                  <c:v> SSEM61   </c:v>
                </c:pt>
                <c:pt idx="28">
                  <c:v> SSEM62   </c:v>
                </c:pt>
                <c:pt idx="29">
                  <c:v> ESM6   </c:v>
                </c:pt>
                <c:pt idx="30">
                  <c:v> PQ31   </c:v>
                </c:pt>
                <c:pt idx="31">
                  <c:v> PQ32   </c:v>
                </c:pt>
                <c:pt idx="32">
                  <c:v> PV21   </c:v>
                </c:pt>
                <c:pt idx="33">
                  <c:v> PV22   </c:v>
                </c:pt>
                <c:pt idx="34">
                  <c:v> ESM7   </c:v>
                </c:pt>
                <c:pt idx="35">
                  <c:v> SSEM71   </c:v>
                </c:pt>
                <c:pt idx="36">
                  <c:v> SSEM72   </c:v>
                </c:pt>
                <c:pt idx="37">
                  <c:v> PQ41   </c:v>
                </c:pt>
                <c:pt idx="38">
                  <c:v> PQ42   </c:v>
                </c:pt>
                <c:pt idx="39">
                  <c:v> ESM8   </c:v>
                </c:pt>
                <c:pt idx="40">
                  <c:v> SSEM81   </c:v>
                </c:pt>
                <c:pt idx="41">
                  <c:v> SSEM82   </c:v>
                </c:pt>
                <c:pt idx="42">
                  <c:v> SSEM91   </c:v>
                </c:pt>
                <c:pt idx="43">
                  <c:v> SSEM92   </c:v>
                </c:pt>
                <c:pt idx="44">
                  <c:v> PH31   </c:v>
                </c:pt>
                <c:pt idx="45">
                  <c:v> PH32   </c:v>
                </c:pt>
                <c:pt idx="46">
                  <c:v> PQ51   </c:v>
                </c:pt>
                <c:pt idx="47">
                  <c:v> PQ52   </c:v>
                </c:pt>
                <c:pt idx="48">
                  <c:v> ESM9   </c:v>
                </c:pt>
              </c:strCache>
            </c:strRef>
          </c:cat>
          <c:val>
            <c:numRef>
              <c:f>前段部!$N$5:$N$53</c:f>
              <c:numCache>
                <c:formatCode>0.000_ </c:formatCode>
                <c:ptCount val="49"/>
                <c:pt idx="0">
                  <c:v>2.9664957389548339</c:v>
                </c:pt>
                <c:pt idx="1">
                  <c:v>2.9289118867630384</c:v>
                </c:pt>
                <c:pt idx="2">
                  <c:v>3.6974958598501728</c:v>
                </c:pt>
                <c:pt idx="3">
                  <c:v>4.2545177005435724</c:v>
                </c:pt>
                <c:pt idx="4">
                  <c:v>4.0275773247607658</c:v>
                </c:pt>
                <c:pt idx="5">
                  <c:v>4.9700865662332028</c:v>
                </c:pt>
                <c:pt idx="6">
                  <c:v>4.6414790766937459</c:v>
                </c:pt>
                <c:pt idx="7">
                  <c:v>5.0070131839504173</c:v>
                </c:pt>
                <c:pt idx="8">
                  <c:v>4.6435615985711669</c:v>
                </c:pt>
                <c:pt idx="9">
                  <c:v>4.6481512236788358</c:v>
                </c:pt>
                <c:pt idx="10">
                  <c:v>4.6213052798167418</c:v>
                </c:pt>
                <c:pt idx="11">
                  <c:v>4.6516576374761094</c:v>
                </c:pt>
                <c:pt idx="12">
                  <c:v>4.2263360923983901</c:v>
                </c:pt>
                <c:pt idx="13">
                  <c:v>4.3969059041269949</c:v>
                </c:pt>
                <c:pt idx="14">
                  <c:v>5.7177431167796851</c:v>
                </c:pt>
                <c:pt idx="15">
                  <c:v>5.95614430723165</c:v>
                </c:pt>
                <c:pt idx="16">
                  <c:v>5.9522807868750993</c:v>
                </c:pt>
                <c:pt idx="17">
                  <c:v>4.1331189992681621</c:v>
                </c:pt>
                <c:pt idx="18">
                  <c:v>4.1812024246061679</c:v>
                </c:pt>
                <c:pt idx="20">
                  <c:v>2.6096504566192995</c:v>
                </c:pt>
                <c:pt idx="21">
                  <c:v>3.3864354453750076</c:v>
                </c:pt>
                <c:pt idx="23">
                  <c:v>3.5179389673612045</c:v>
                </c:pt>
                <c:pt idx="24">
                  <c:v>3.5274354904430743</c:v>
                </c:pt>
                <c:pt idx="25">
                  <c:v>4.3470574808056135</c:v>
                </c:pt>
                <c:pt idx="26">
                  <c:v>3.8470878179978771</c:v>
                </c:pt>
                <c:pt idx="27">
                  <c:v>3.9302181062099031</c:v>
                </c:pt>
                <c:pt idx="28">
                  <c:v>3.9236569713856801</c:v>
                </c:pt>
                <c:pt idx="29">
                  <c:v>4.080287546740232</c:v>
                </c:pt>
                <c:pt idx="30">
                  <c:v>3.7455243927014625</c:v>
                </c:pt>
                <c:pt idx="31">
                  <c:v>3.7078202115187442</c:v>
                </c:pt>
                <c:pt idx="32">
                  <c:v>3.3036388582615799</c:v>
                </c:pt>
                <c:pt idx="33">
                  <c:v>3.4418516080370063</c:v>
                </c:pt>
                <c:pt idx="34">
                  <c:v>3.8639481374677849</c:v>
                </c:pt>
                <c:pt idx="35">
                  <c:v>3.8116127296735201</c:v>
                </c:pt>
                <c:pt idx="36">
                  <c:v>3.8252298358652612</c:v>
                </c:pt>
                <c:pt idx="37">
                  <c:v>3.5661356052321298</c:v>
                </c:pt>
                <c:pt idx="38">
                  <c:v>3.4646718726723669</c:v>
                </c:pt>
                <c:pt idx="39">
                  <c:v>3.3197976395829492</c:v>
                </c:pt>
                <c:pt idx="40">
                  <c:v>3.3463570475637305</c:v>
                </c:pt>
                <c:pt idx="41">
                  <c:v>3.3111859399161436</c:v>
                </c:pt>
                <c:pt idx="42">
                  <c:v>2.1091914344599525</c:v>
                </c:pt>
                <c:pt idx="43">
                  <c:v>2.132521580447909</c:v>
                </c:pt>
                <c:pt idx="44">
                  <c:v>1.7557759466991876</c:v>
                </c:pt>
                <c:pt idx="45">
                  <c:v>2.9841630500271701</c:v>
                </c:pt>
                <c:pt idx="46">
                  <c:v>3.4202615175556859</c:v>
                </c:pt>
                <c:pt idx="47">
                  <c:v>3.319690184564605</c:v>
                </c:pt>
                <c:pt idx="48">
                  <c:v>2.0952048793136848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A-4E17-8CFD-C5371B1FEE52}"/>
            </c:ext>
          </c:extLst>
        </c:ser>
        <c:ser>
          <c:idx val="1"/>
          <c:order val="1"/>
          <c:tx>
            <c:v>高さ方向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前段部!$B$5:$B$53</c:f>
              <c:strCache>
                <c:ptCount val="49"/>
                <c:pt idx="0">
                  <c:v> SSEM11   </c:v>
                </c:pt>
                <c:pt idx="1">
                  <c:v> SSEM12   </c:v>
                </c:pt>
                <c:pt idx="2">
                  <c:v> ESM1   </c:v>
                </c:pt>
                <c:pt idx="3">
                  <c:v> PV11   </c:v>
                </c:pt>
                <c:pt idx="4">
                  <c:v> PV12   </c:v>
                </c:pt>
                <c:pt idx="5">
                  <c:v> PH11   </c:v>
                </c:pt>
                <c:pt idx="6">
                  <c:v> PH12   </c:v>
                </c:pt>
                <c:pt idx="7">
                  <c:v> ESM2   </c:v>
                </c:pt>
                <c:pt idx="8">
                  <c:v> SSEM21   </c:v>
                </c:pt>
                <c:pt idx="9">
                  <c:v> SSEM22   </c:v>
                </c:pt>
                <c:pt idx="10">
                  <c:v> PQ11   </c:v>
                </c:pt>
                <c:pt idx="11">
                  <c:v> PQ12   </c:v>
                </c:pt>
                <c:pt idx="12">
                  <c:v> PQ21   </c:v>
                </c:pt>
                <c:pt idx="13">
                  <c:v> PQ22   </c:v>
                </c:pt>
                <c:pt idx="14">
                  <c:v> ESM3   </c:v>
                </c:pt>
                <c:pt idx="15">
                  <c:v> SSEM31   </c:v>
                </c:pt>
                <c:pt idx="16">
                  <c:v> SSEM32   </c:v>
                </c:pt>
                <c:pt idx="17">
                  <c:v> PD11   </c:v>
                </c:pt>
                <c:pt idx="18">
                  <c:v> PD12   </c:v>
                </c:pt>
                <c:pt idx="19">
                  <c:v> ESM4   </c:v>
                </c:pt>
                <c:pt idx="20">
                  <c:v> PD21   </c:v>
                </c:pt>
                <c:pt idx="21">
                  <c:v> PD22   </c:v>
                </c:pt>
                <c:pt idx="22">
                  <c:v> ESM5   </c:v>
                </c:pt>
                <c:pt idx="23">
                  <c:v> SSEM41   </c:v>
                </c:pt>
                <c:pt idx="24">
                  <c:v> SSEM42   </c:v>
                </c:pt>
                <c:pt idx="25">
                  <c:v> SSEM51   </c:v>
                </c:pt>
                <c:pt idx="26">
                  <c:v> SSEM52   </c:v>
                </c:pt>
                <c:pt idx="27">
                  <c:v> SSEM61   </c:v>
                </c:pt>
                <c:pt idx="28">
                  <c:v> SSEM62   </c:v>
                </c:pt>
                <c:pt idx="29">
                  <c:v> ESM6   </c:v>
                </c:pt>
                <c:pt idx="30">
                  <c:v> PQ31   </c:v>
                </c:pt>
                <c:pt idx="31">
                  <c:v> PQ32   </c:v>
                </c:pt>
                <c:pt idx="32">
                  <c:v> PV21   </c:v>
                </c:pt>
                <c:pt idx="33">
                  <c:v> PV22   </c:v>
                </c:pt>
                <c:pt idx="34">
                  <c:v> ESM7   </c:v>
                </c:pt>
                <c:pt idx="35">
                  <c:v> SSEM71   </c:v>
                </c:pt>
                <c:pt idx="36">
                  <c:v> SSEM72   </c:v>
                </c:pt>
                <c:pt idx="37">
                  <c:v> PQ41   </c:v>
                </c:pt>
                <c:pt idx="38">
                  <c:v> PQ42   </c:v>
                </c:pt>
                <c:pt idx="39">
                  <c:v> ESM8   </c:v>
                </c:pt>
                <c:pt idx="40">
                  <c:v> SSEM81   </c:v>
                </c:pt>
                <c:pt idx="41">
                  <c:v> SSEM82   </c:v>
                </c:pt>
                <c:pt idx="42">
                  <c:v> SSEM91   </c:v>
                </c:pt>
                <c:pt idx="43">
                  <c:v> SSEM92   </c:v>
                </c:pt>
                <c:pt idx="44">
                  <c:v> PH31   </c:v>
                </c:pt>
                <c:pt idx="45">
                  <c:v> PH32   </c:v>
                </c:pt>
                <c:pt idx="46">
                  <c:v> PQ51   </c:v>
                </c:pt>
                <c:pt idx="47">
                  <c:v> PQ52   </c:v>
                </c:pt>
                <c:pt idx="48">
                  <c:v> ESM9   </c:v>
                </c:pt>
              </c:strCache>
            </c:strRef>
          </c:cat>
          <c:val>
            <c:numRef>
              <c:f>前段部!$O$5:$O$53</c:f>
              <c:numCache>
                <c:formatCode>0.000_ </c:formatCode>
                <c:ptCount val="49"/>
                <c:pt idx="0">
                  <c:v>-2.8015000000000327</c:v>
                </c:pt>
                <c:pt idx="1">
                  <c:v>-1.5019999999999527</c:v>
                </c:pt>
                <c:pt idx="2">
                  <c:v>-2.3005000000000564</c:v>
                </c:pt>
                <c:pt idx="3">
                  <c:v>0.4242500000000291</c:v>
                </c:pt>
                <c:pt idx="4">
                  <c:v>0.31475000000006048</c:v>
                </c:pt>
                <c:pt idx="5">
                  <c:v>0.45924999999999727</c:v>
                </c:pt>
                <c:pt idx="6">
                  <c:v>0.23100000000010823</c:v>
                </c:pt>
                <c:pt idx="7">
                  <c:v>-0.67100000000004911</c:v>
                </c:pt>
                <c:pt idx="8">
                  <c:v>8.2999999999969987E-2</c:v>
                </c:pt>
                <c:pt idx="9">
                  <c:v>-0.16049999999995634</c:v>
                </c:pt>
                <c:pt idx="10">
                  <c:v>1.8612500000000409</c:v>
                </c:pt>
                <c:pt idx="11">
                  <c:v>1.9700000000000841</c:v>
                </c:pt>
                <c:pt idx="12">
                  <c:v>1.1477499999999736</c:v>
                </c:pt>
                <c:pt idx="13">
                  <c:v>1.0997499999999718</c:v>
                </c:pt>
                <c:pt idx="14">
                  <c:v>1.5045000000000073</c:v>
                </c:pt>
                <c:pt idx="15">
                  <c:v>-0.14850000000001273</c:v>
                </c:pt>
                <c:pt idx="16">
                  <c:v>-0.22800000000006548</c:v>
                </c:pt>
                <c:pt idx="17">
                  <c:v>0.92250000000001364</c:v>
                </c:pt>
                <c:pt idx="18">
                  <c:v>0.93499999999994543</c:v>
                </c:pt>
                <c:pt idx="20">
                  <c:v>0.99349999999992633</c:v>
                </c:pt>
                <c:pt idx="21">
                  <c:v>1.0314999999999372</c:v>
                </c:pt>
                <c:pt idx="23">
                  <c:v>1.3177499999999327</c:v>
                </c:pt>
                <c:pt idx="24">
                  <c:v>1.0577499999999418</c:v>
                </c:pt>
                <c:pt idx="25">
                  <c:v>1.2807499999998981</c:v>
                </c:pt>
                <c:pt idx="26">
                  <c:v>1.2200000000000273</c:v>
                </c:pt>
                <c:pt idx="27">
                  <c:v>0.2864999999999327</c:v>
                </c:pt>
                <c:pt idx="28">
                  <c:v>-6.9499999999948159E-2</c:v>
                </c:pt>
                <c:pt idx="29">
                  <c:v>0.98849999999993088</c:v>
                </c:pt>
                <c:pt idx="30">
                  <c:v>0.86725000000001273</c:v>
                </c:pt>
                <c:pt idx="31">
                  <c:v>0.92274999999995089</c:v>
                </c:pt>
                <c:pt idx="32">
                  <c:v>1.0240000000000009</c:v>
                </c:pt>
                <c:pt idx="33">
                  <c:v>1.2425000000000068</c:v>
                </c:pt>
                <c:pt idx="34">
                  <c:v>2.3564999999999827</c:v>
                </c:pt>
                <c:pt idx="35">
                  <c:v>1.3269999999999982</c:v>
                </c:pt>
                <c:pt idx="36">
                  <c:v>0.52049999999996999</c:v>
                </c:pt>
                <c:pt idx="37">
                  <c:v>1.0482499999999391</c:v>
                </c:pt>
                <c:pt idx="38">
                  <c:v>1.1709999999999354</c:v>
                </c:pt>
                <c:pt idx="39">
                  <c:v>2.9300000000000637</c:v>
                </c:pt>
                <c:pt idx="40">
                  <c:v>1.7382499999999936</c:v>
                </c:pt>
                <c:pt idx="41">
                  <c:v>1.6852499999999964</c:v>
                </c:pt>
                <c:pt idx="42">
                  <c:v>3.5274999999999181</c:v>
                </c:pt>
                <c:pt idx="43">
                  <c:v>3.9252500000000055</c:v>
                </c:pt>
                <c:pt idx="44">
                  <c:v>1.5037499999999682</c:v>
                </c:pt>
                <c:pt idx="45">
                  <c:v>1.7387499999999818</c:v>
                </c:pt>
                <c:pt idx="46">
                  <c:v>1.6825000000000045</c:v>
                </c:pt>
                <c:pt idx="47">
                  <c:v>1.5607499999999845</c:v>
                </c:pt>
                <c:pt idx="48">
                  <c:v>4.5934999999999491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A-4E17-8CFD-C5371B1F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49184"/>
        <c:axId val="342994944"/>
      </c:lineChart>
      <c:catAx>
        <c:axId val="260749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2994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299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074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67280905239532"/>
          <c:y val="0.46531304773344007"/>
          <c:w val="0.10319915923372647"/>
          <c:h val="6.93739045331197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03405572755415E-2"/>
          <c:y val="3.553299492385787E-2"/>
          <c:w val="0.80701754385964908"/>
          <c:h val="0.92893401015228427"/>
        </c:manualLayout>
      </c:layout>
      <c:lineChart>
        <c:grouping val="standard"/>
        <c:varyColors val="0"/>
        <c:ser>
          <c:idx val="0"/>
          <c:order val="0"/>
          <c:tx>
            <c:v>直角方向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ARC部!$B$5:$B$132</c:f>
              <c:strCache>
                <c:ptCount val="128"/>
                <c:pt idx="0">
                  <c:v> IC002</c:v>
                </c:pt>
                <c:pt idx="1">
                  <c:v> SC011   </c:v>
                </c:pt>
                <c:pt idx="2">
                  <c:v> SC012   </c:v>
                </c:pt>
                <c:pt idx="3">
                  <c:v> SC013   </c:v>
                </c:pt>
                <c:pt idx="4">
                  <c:v> SC014   </c:v>
                </c:pt>
                <c:pt idx="5">
                  <c:v> SC015   </c:v>
                </c:pt>
                <c:pt idx="6">
                  <c:v> SC016   </c:v>
                </c:pt>
                <c:pt idx="7">
                  <c:v> SC017   </c:v>
                </c:pt>
                <c:pt idx="8">
                  <c:v> SC018   </c:v>
                </c:pt>
                <c:pt idx="9">
                  <c:v> IC011   </c:v>
                </c:pt>
                <c:pt idx="10">
                  <c:v> IC012   </c:v>
                </c:pt>
                <c:pt idx="11">
                  <c:v> SC021   </c:v>
                </c:pt>
                <c:pt idx="12">
                  <c:v> SC022   </c:v>
                </c:pt>
                <c:pt idx="13">
                  <c:v> SC023   </c:v>
                </c:pt>
                <c:pt idx="14">
                  <c:v> SC024   </c:v>
                </c:pt>
                <c:pt idx="15">
                  <c:v> SC025   </c:v>
                </c:pt>
                <c:pt idx="16">
                  <c:v> SC026   </c:v>
                </c:pt>
                <c:pt idx="17">
                  <c:v> SC027   </c:v>
                </c:pt>
                <c:pt idx="18">
                  <c:v> SC028   </c:v>
                </c:pt>
                <c:pt idx="19">
                  <c:v> IC022   </c:v>
                </c:pt>
                <c:pt idx="20">
                  <c:v> SC031   </c:v>
                </c:pt>
                <c:pt idx="21">
                  <c:v> SC032   </c:v>
                </c:pt>
                <c:pt idx="22">
                  <c:v> SC033   </c:v>
                </c:pt>
                <c:pt idx="23">
                  <c:v> SC034   </c:v>
                </c:pt>
                <c:pt idx="24">
                  <c:v> SC035   </c:v>
                </c:pt>
                <c:pt idx="25">
                  <c:v> SC036   </c:v>
                </c:pt>
                <c:pt idx="26">
                  <c:v> SC037   </c:v>
                </c:pt>
                <c:pt idx="27">
                  <c:v> SC038   </c:v>
                </c:pt>
                <c:pt idx="28">
                  <c:v> IC031   </c:v>
                </c:pt>
                <c:pt idx="29">
                  <c:v> IC032   </c:v>
                </c:pt>
                <c:pt idx="30">
                  <c:v> SC041   </c:v>
                </c:pt>
                <c:pt idx="31">
                  <c:v> SC042   </c:v>
                </c:pt>
                <c:pt idx="32">
                  <c:v> SC043   </c:v>
                </c:pt>
                <c:pt idx="33">
                  <c:v> SC044   </c:v>
                </c:pt>
                <c:pt idx="34">
                  <c:v> SC045   </c:v>
                </c:pt>
                <c:pt idx="35">
                  <c:v> SC046   </c:v>
                </c:pt>
                <c:pt idx="36">
                  <c:v> SC047   </c:v>
                </c:pt>
                <c:pt idx="37">
                  <c:v> SC048   </c:v>
                </c:pt>
                <c:pt idx="38">
                  <c:v> IC041   </c:v>
                </c:pt>
                <c:pt idx="39">
                  <c:v> IC042   </c:v>
                </c:pt>
                <c:pt idx="40">
                  <c:v> SC051   </c:v>
                </c:pt>
                <c:pt idx="41">
                  <c:v> SC052   </c:v>
                </c:pt>
                <c:pt idx="42">
                  <c:v> SC053   </c:v>
                </c:pt>
                <c:pt idx="43">
                  <c:v> SC054   </c:v>
                </c:pt>
                <c:pt idx="44">
                  <c:v> SC055   </c:v>
                </c:pt>
                <c:pt idx="45">
                  <c:v> SC056   </c:v>
                </c:pt>
                <c:pt idx="46">
                  <c:v> SC057   </c:v>
                </c:pt>
                <c:pt idx="47">
                  <c:v> SC058   </c:v>
                </c:pt>
                <c:pt idx="48">
                  <c:v> IC052   </c:v>
                </c:pt>
                <c:pt idx="49">
                  <c:v> SC061   </c:v>
                </c:pt>
                <c:pt idx="50">
                  <c:v> SC062   </c:v>
                </c:pt>
                <c:pt idx="51">
                  <c:v> SC063   </c:v>
                </c:pt>
                <c:pt idx="52">
                  <c:v> SC064   </c:v>
                </c:pt>
                <c:pt idx="53">
                  <c:v> SC065   </c:v>
                </c:pt>
                <c:pt idx="54">
                  <c:v> SC066   </c:v>
                </c:pt>
                <c:pt idx="55">
                  <c:v> SC067   </c:v>
                </c:pt>
                <c:pt idx="56">
                  <c:v> SC068   </c:v>
                </c:pt>
                <c:pt idx="57">
                  <c:v> IC061   </c:v>
                </c:pt>
                <c:pt idx="58">
                  <c:v> IC062   </c:v>
                </c:pt>
                <c:pt idx="59">
                  <c:v> SC071   </c:v>
                </c:pt>
                <c:pt idx="60">
                  <c:v> SC072   </c:v>
                </c:pt>
                <c:pt idx="61">
                  <c:v> SC073   </c:v>
                </c:pt>
                <c:pt idx="62">
                  <c:v> SC074   </c:v>
                </c:pt>
                <c:pt idx="63">
                  <c:v> SC075   </c:v>
                </c:pt>
                <c:pt idx="64">
                  <c:v> SC076   </c:v>
                </c:pt>
                <c:pt idx="65">
                  <c:v> SC077   </c:v>
                </c:pt>
                <c:pt idx="66">
                  <c:v> SC078   </c:v>
                </c:pt>
                <c:pt idx="67">
                  <c:v> IC071   </c:v>
                </c:pt>
                <c:pt idx="68">
                  <c:v> IC072   </c:v>
                </c:pt>
                <c:pt idx="69">
                  <c:v> SC081   </c:v>
                </c:pt>
                <c:pt idx="70">
                  <c:v> SC082   </c:v>
                </c:pt>
                <c:pt idx="71">
                  <c:v> SC083   </c:v>
                </c:pt>
                <c:pt idx="72">
                  <c:v> SC084   </c:v>
                </c:pt>
                <c:pt idx="73">
                  <c:v> SC085   </c:v>
                </c:pt>
                <c:pt idx="74">
                  <c:v> SC086   </c:v>
                </c:pt>
                <c:pt idx="75">
                  <c:v> SC087   </c:v>
                </c:pt>
                <c:pt idx="76">
                  <c:v> SC088   </c:v>
                </c:pt>
                <c:pt idx="77">
                  <c:v> IC081   </c:v>
                </c:pt>
                <c:pt idx="78">
                  <c:v> IC082   </c:v>
                </c:pt>
                <c:pt idx="79">
                  <c:v> SC091   </c:v>
                </c:pt>
                <c:pt idx="80">
                  <c:v> SC092   </c:v>
                </c:pt>
                <c:pt idx="81">
                  <c:v> SC093   </c:v>
                </c:pt>
                <c:pt idx="82">
                  <c:v> SC094   </c:v>
                </c:pt>
                <c:pt idx="83">
                  <c:v> SC095   </c:v>
                </c:pt>
                <c:pt idx="84">
                  <c:v> SC096   </c:v>
                </c:pt>
                <c:pt idx="85">
                  <c:v> SC097   </c:v>
                </c:pt>
                <c:pt idx="86">
                  <c:v> SC098   </c:v>
                </c:pt>
                <c:pt idx="87">
                  <c:v> IC092   </c:v>
                </c:pt>
                <c:pt idx="88">
                  <c:v> SC101   </c:v>
                </c:pt>
                <c:pt idx="89">
                  <c:v> SC102   </c:v>
                </c:pt>
                <c:pt idx="90">
                  <c:v> SC103   </c:v>
                </c:pt>
                <c:pt idx="91">
                  <c:v> SC104   </c:v>
                </c:pt>
                <c:pt idx="92">
                  <c:v> SC105   </c:v>
                </c:pt>
                <c:pt idx="93">
                  <c:v> SC106   </c:v>
                </c:pt>
                <c:pt idx="94">
                  <c:v> SC107   </c:v>
                </c:pt>
                <c:pt idx="95">
                  <c:v> SC108   </c:v>
                </c:pt>
                <c:pt idx="96">
                  <c:v> IC101   </c:v>
                </c:pt>
                <c:pt idx="97">
                  <c:v> IC102   </c:v>
                </c:pt>
                <c:pt idx="98">
                  <c:v> SC111   </c:v>
                </c:pt>
                <c:pt idx="99">
                  <c:v> SC112   </c:v>
                </c:pt>
                <c:pt idx="100">
                  <c:v> SC113   </c:v>
                </c:pt>
                <c:pt idx="101">
                  <c:v> SC114   </c:v>
                </c:pt>
                <c:pt idx="102">
                  <c:v> SC115   </c:v>
                </c:pt>
                <c:pt idx="103">
                  <c:v> SC116   </c:v>
                </c:pt>
                <c:pt idx="104">
                  <c:v> SC117   </c:v>
                </c:pt>
                <c:pt idx="105">
                  <c:v> SC118   </c:v>
                </c:pt>
                <c:pt idx="106">
                  <c:v> IC112   </c:v>
                </c:pt>
                <c:pt idx="107">
                  <c:v> SC121   </c:v>
                </c:pt>
                <c:pt idx="108">
                  <c:v> SC122   </c:v>
                </c:pt>
                <c:pt idx="109">
                  <c:v> SC123   </c:v>
                </c:pt>
                <c:pt idx="110">
                  <c:v> SC124   </c:v>
                </c:pt>
                <c:pt idx="111">
                  <c:v> SC125   </c:v>
                </c:pt>
                <c:pt idx="112">
                  <c:v> SC126   </c:v>
                </c:pt>
                <c:pt idx="113">
                  <c:v> SC127   </c:v>
                </c:pt>
                <c:pt idx="114">
                  <c:v> SC128   </c:v>
                </c:pt>
                <c:pt idx="115">
                  <c:v> IC122   </c:v>
                </c:pt>
                <c:pt idx="116">
                  <c:v> SC131   </c:v>
                </c:pt>
                <c:pt idx="117">
                  <c:v> SC132   </c:v>
                </c:pt>
                <c:pt idx="118">
                  <c:v> SC133   </c:v>
                </c:pt>
                <c:pt idx="119">
                  <c:v> SC134   </c:v>
                </c:pt>
                <c:pt idx="120">
                  <c:v> SC135   </c:v>
                </c:pt>
                <c:pt idx="121">
                  <c:v> SC136   </c:v>
                </c:pt>
                <c:pt idx="122">
                  <c:v> SC137   </c:v>
                </c:pt>
                <c:pt idx="123">
                  <c:v> SC138   </c:v>
                </c:pt>
                <c:pt idx="124">
                  <c:v> IC131   </c:v>
                </c:pt>
                <c:pt idx="125">
                  <c:v> IC132   </c:v>
                </c:pt>
                <c:pt idx="126">
                  <c:v> SC141   </c:v>
                </c:pt>
                <c:pt idx="127">
                  <c:v> SC142   </c:v>
                </c:pt>
              </c:strCache>
            </c:strRef>
          </c:cat>
          <c:val>
            <c:numRef>
              <c:f>ARC部!$N$5:$N$132</c:f>
              <c:numCache>
                <c:formatCode>0.000_ </c:formatCode>
                <c:ptCount val="128"/>
                <c:pt idx="1">
                  <c:v>3.4499927590172899</c:v>
                </c:pt>
                <c:pt idx="2">
                  <c:v>3.5076645350560343</c:v>
                </c:pt>
                <c:pt idx="3">
                  <c:v>3.1932806000060197</c:v>
                </c:pt>
                <c:pt idx="4">
                  <c:v>3.271261907143888</c:v>
                </c:pt>
                <c:pt idx="5">
                  <c:v>3.2137501688386516</c:v>
                </c:pt>
                <c:pt idx="6">
                  <c:v>3.2241009128302394</c:v>
                </c:pt>
                <c:pt idx="7">
                  <c:v>3.0945105995838178</c:v>
                </c:pt>
                <c:pt idx="8">
                  <c:v>3.0882920788374126</c:v>
                </c:pt>
                <c:pt idx="9">
                  <c:v>4.877376165607413</c:v>
                </c:pt>
                <c:pt idx="10">
                  <c:v>5.0728227397014107</c:v>
                </c:pt>
                <c:pt idx="11">
                  <c:v>2.7008704028046937</c:v>
                </c:pt>
                <c:pt idx="12">
                  <c:v>2.7664530763438751</c:v>
                </c:pt>
                <c:pt idx="13">
                  <c:v>2.5197419291532408</c:v>
                </c:pt>
                <c:pt idx="14">
                  <c:v>2.5195810188259133</c:v>
                </c:pt>
                <c:pt idx="15">
                  <c:v>2.3855036784748336</c:v>
                </c:pt>
                <c:pt idx="16">
                  <c:v>2.3898752196405075</c:v>
                </c:pt>
                <c:pt idx="17">
                  <c:v>2.2230679444866106</c:v>
                </c:pt>
                <c:pt idx="18">
                  <c:v>2.2298680376511584</c:v>
                </c:pt>
                <c:pt idx="20">
                  <c:v>1.7390012099378247</c:v>
                </c:pt>
                <c:pt idx="21">
                  <c:v>1.7475171487000571</c:v>
                </c:pt>
                <c:pt idx="22">
                  <c:v>1.5923599718686068</c:v>
                </c:pt>
                <c:pt idx="23">
                  <c:v>1.6247221597442458</c:v>
                </c:pt>
                <c:pt idx="24">
                  <c:v>1.4270396332457187</c:v>
                </c:pt>
                <c:pt idx="25">
                  <c:v>1.4182362079214246</c:v>
                </c:pt>
                <c:pt idx="26">
                  <c:v>1.3780252486490101</c:v>
                </c:pt>
                <c:pt idx="27">
                  <c:v>1.3302698216587421</c:v>
                </c:pt>
                <c:pt idx="28">
                  <c:v>0.48109241411417059</c:v>
                </c:pt>
                <c:pt idx="29">
                  <c:v>0.93896839261223763</c:v>
                </c:pt>
                <c:pt idx="30">
                  <c:v>1.2770591738756183</c:v>
                </c:pt>
                <c:pt idx="31">
                  <c:v>1.3453565404401351</c:v>
                </c:pt>
                <c:pt idx="32">
                  <c:v>1.2177993540562619</c:v>
                </c:pt>
                <c:pt idx="33">
                  <c:v>1.182596550566402</c:v>
                </c:pt>
                <c:pt idx="34">
                  <c:v>1.0185697168686376</c:v>
                </c:pt>
                <c:pt idx="35">
                  <c:v>1.0274410780401184</c:v>
                </c:pt>
                <c:pt idx="36">
                  <c:v>0.82920453426814533</c:v>
                </c:pt>
                <c:pt idx="37">
                  <c:v>0.83408529986992108</c:v>
                </c:pt>
                <c:pt idx="38">
                  <c:v>0.74658002963865322</c:v>
                </c:pt>
                <c:pt idx="39">
                  <c:v>0.45728673322970859</c:v>
                </c:pt>
                <c:pt idx="40">
                  <c:v>0.80500891921583806</c:v>
                </c:pt>
                <c:pt idx="41">
                  <c:v>0.83736709876170967</c:v>
                </c:pt>
                <c:pt idx="42">
                  <c:v>0.75273917881253649</c:v>
                </c:pt>
                <c:pt idx="43">
                  <c:v>0.78330261336991325</c:v>
                </c:pt>
                <c:pt idx="44">
                  <c:v>0.7435515644966959</c:v>
                </c:pt>
                <c:pt idx="45">
                  <c:v>0.75357426066007793</c:v>
                </c:pt>
                <c:pt idx="46">
                  <c:v>0.70071225662730707</c:v>
                </c:pt>
                <c:pt idx="47">
                  <c:v>0.75125498596164142</c:v>
                </c:pt>
                <c:pt idx="49">
                  <c:v>0.43054239132938715</c:v>
                </c:pt>
                <c:pt idx="50">
                  <c:v>0.46877844714628963</c:v>
                </c:pt>
                <c:pt idx="51">
                  <c:v>0.44042926930214849</c:v>
                </c:pt>
                <c:pt idx="52">
                  <c:v>0.48222969803512838</c:v>
                </c:pt>
                <c:pt idx="53">
                  <c:v>0.47448926788049345</c:v>
                </c:pt>
                <c:pt idx="54">
                  <c:v>0.47911556787497622</c:v>
                </c:pt>
                <c:pt idx="55">
                  <c:v>0.49778213499802015</c:v>
                </c:pt>
                <c:pt idx="56">
                  <c:v>0.45454963161329265</c:v>
                </c:pt>
                <c:pt idx="57">
                  <c:v>0.3627776670866984</c:v>
                </c:pt>
                <c:pt idx="58">
                  <c:v>0.35125591400520806</c:v>
                </c:pt>
                <c:pt idx="59">
                  <c:v>0.35506807686262126</c:v>
                </c:pt>
                <c:pt idx="60">
                  <c:v>0.33455731397880728</c:v>
                </c:pt>
                <c:pt idx="61">
                  <c:v>0.37287477669683788</c:v>
                </c:pt>
                <c:pt idx="62">
                  <c:v>0.3930249680872574</c:v>
                </c:pt>
                <c:pt idx="63">
                  <c:v>0.3529602705730025</c:v>
                </c:pt>
                <c:pt idx="64">
                  <c:v>0.32338368095402792</c:v>
                </c:pt>
                <c:pt idx="65">
                  <c:v>0.32335352838291403</c:v>
                </c:pt>
                <c:pt idx="66">
                  <c:v>0.38818808350721079</c:v>
                </c:pt>
                <c:pt idx="67">
                  <c:v>-0.13495027860801539</c:v>
                </c:pt>
                <c:pt idx="68">
                  <c:v>-0.29890502347638365</c:v>
                </c:pt>
                <c:pt idx="69">
                  <c:v>0.42264396792005116</c:v>
                </c:pt>
                <c:pt idx="70">
                  <c:v>0.39578057080472456</c:v>
                </c:pt>
                <c:pt idx="71">
                  <c:v>0.32407566776429142</c:v>
                </c:pt>
                <c:pt idx="72">
                  <c:v>0.3172034596557724</c:v>
                </c:pt>
                <c:pt idx="73">
                  <c:v>0.32704632979845133</c:v>
                </c:pt>
                <c:pt idx="74">
                  <c:v>0.33467574779608283</c:v>
                </c:pt>
                <c:pt idx="75">
                  <c:v>0.23352684301586013</c:v>
                </c:pt>
                <c:pt idx="76">
                  <c:v>0.21268726673346952</c:v>
                </c:pt>
                <c:pt idx="77">
                  <c:v>-0.43160252011198463</c:v>
                </c:pt>
                <c:pt idx="78">
                  <c:v>-0.26326546411845753</c:v>
                </c:pt>
                <c:pt idx="79">
                  <c:v>0.19608241792143663</c:v>
                </c:pt>
                <c:pt idx="80">
                  <c:v>0.26323269684334216</c:v>
                </c:pt>
                <c:pt idx="81">
                  <c:v>-2.202636044043349E-2</c:v>
                </c:pt>
                <c:pt idx="82">
                  <c:v>6.0965743054742116E-2</c:v>
                </c:pt>
                <c:pt idx="83">
                  <c:v>2.413389170400454E-2</c:v>
                </c:pt>
                <c:pt idx="84">
                  <c:v>-9.7281504998359969E-3</c:v>
                </c:pt>
                <c:pt idx="85">
                  <c:v>-6.744816809660209E-2</c:v>
                </c:pt>
                <c:pt idx="86">
                  <c:v>-6.1365790973671452E-2</c:v>
                </c:pt>
                <c:pt idx="88">
                  <c:v>-0.22694466424596926</c:v>
                </c:pt>
                <c:pt idx="89">
                  <c:v>-0.14499151015203879</c:v>
                </c:pt>
                <c:pt idx="90">
                  <c:v>-0.48004294274902598</c:v>
                </c:pt>
                <c:pt idx="91">
                  <c:v>-0.18624460045966132</c:v>
                </c:pt>
                <c:pt idx="92">
                  <c:v>-0.3734576582344763</c:v>
                </c:pt>
                <c:pt idx="93">
                  <c:v>-0.31940928153562465</c:v>
                </c:pt>
                <c:pt idx="94">
                  <c:v>-0.48805275730773312</c:v>
                </c:pt>
                <c:pt idx="95">
                  <c:v>-0.45291166907257863</c:v>
                </c:pt>
                <c:pt idx="96">
                  <c:v>-2.7801224778368465</c:v>
                </c:pt>
                <c:pt idx="97">
                  <c:v>-2.8208413035902495</c:v>
                </c:pt>
                <c:pt idx="98">
                  <c:v>-0.69660675523829829</c:v>
                </c:pt>
                <c:pt idx="99">
                  <c:v>-0.7234454907791783</c:v>
                </c:pt>
                <c:pt idx="100">
                  <c:v>-0.84618704380589527</c:v>
                </c:pt>
                <c:pt idx="101">
                  <c:v>-0.87448777435834557</c:v>
                </c:pt>
                <c:pt idx="102">
                  <c:v>-0.90318967239661441</c:v>
                </c:pt>
                <c:pt idx="103">
                  <c:v>-0.86128077985445206</c:v>
                </c:pt>
                <c:pt idx="104">
                  <c:v>-0.96921145152188815</c:v>
                </c:pt>
                <c:pt idx="105">
                  <c:v>-0.92761712680301212</c:v>
                </c:pt>
                <c:pt idx="107">
                  <c:v>-0.91708930468944083</c:v>
                </c:pt>
                <c:pt idx="108">
                  <c:v>-0.9565438722384616</c:v>
                </c:pt>
                <c:pt idx="109">
                  <c:v>-1.0670048562908627</c:v>
                </c:pt>
                <c:pt idx="110">
                  <c:v>-0.94808872046553083</c:v>
                </c:pt>
                <c:pt idx="111">
                  <c:v>-1.1262318854873901</c:v>
                </c:pt>
                <c:pt idx="112">
                  <c:v>-1.2054789370798855</c:v>
                </c:pt>
                <c:pt idx="113">
                  <c:v>-1.3185133336447779</c:v>
                </c:pt>
                <c:pt idx="114">
                  <c:v>-1.3137926986423822</c:v>
                </c:pt>
                <c:pt idx="116">
                  <c:v>-1.2784586694707945</c:v>
                </c:pt>
                <c:pt idx="117">
                  <c:v>-1.197125819406087</c:v>
                </c:pt>
                <c:pt idx="118">
                  <c:v>-1.3013087204195684</c:v>
                </c:pt>
                <c:pt idx="119">
                  <c:v>-1.2621006370512819</c:v>
                </c:pt>
                <c:pt idx="120">
                  <c:v>-1.3018346287878988</c:v>
                </c:pt>
                <c:pt idx="121">
                  <c:v>-1.3112874659658322</c:v>
                </c:pt>
                <c:pt idx="122">
                  <c:v>-1.559077714495819</c:v>
                </c:pt>
                <c:pt idx="123">
                  <c:v>-1.3861148271125907</c:v>
                </c:pt>
                <c:pt idx="124">
                  <c:v>-1.8791555384270451</c:v>
                </c:pt>
                <c:pt idx="125">
                  <c:v>-2.0084627863191833</c:v>
                </c:pt>
                <c:pt idx="126">
                  <c:v>-1.6383938303909076</c:v>
                </c:pt>
                <c:pt idx="127">
                  <c:v>-1.5677609157899461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6-4436-A3B7-6477CA10B785}"/>
            </c:ext>
          </c:extLst>
        </c:ser>
        <c:ser>
          <c:idx val="1"/>
          <c:order val="1"/>
          <c:tx>
            <c:v>高さ方向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ARC部!$B$5:$B$132</c:f>
              <c:strCache>
                <c:ptCount val="128"/>
                <c:pt idx="0">
                  <c:v> IC002</c:v>
                </c:pt>
                <c:pt idx="1">
                  <c:v> SC011   </c:v>
                </c:pt>
                <c:pt idx="2">
                  <c:v> SC012   </c:v>
                </c:pt>
                <c:pt idx="3">
                  <c:v> SC013   </c:v>
                </c:pt>
                <c:pt idx="4">
                  <c:v> SC014   </c:v>
                </c:pt>
                <c:pt idx="5">
                  <c:v> SC015   </c:v>
                </c:pt>
                <c:pt idx="6">
                  <c:v> SC016   </c:v>
                </c:pt>
                <c:pt idx="7">
                  <c:v> SC017   </c:v>
                </c:pt>
                <c:pt idx="8">
                  <c:v> SC018   </c:v>
                </c:pt>
                <c:pt idx="9">
                  <c:v> IC011   </c:v>
                </c:pt>
                <c:pt idx="10">
                  <c:v> IC012   </c:v>
                </c:pt>
                <c:pt idx="11">
                  <c:v> SC021   </c:v>
                </c:pt>
                <c:pt idx="12">
                  <c:v> SC022   </c:v>
                </c:pt>
                <c:pt idx="13">
                  <c:v> SC023   </c:v>
                </c:pt>
                <c:pt idx="14">
                  <c:v> SC024   </c:v>
                </c:pt>
                <c:pt idx="15">
                  <c:v> SC025   </c:v>
                </c:pt>
                <c:pt idx="16">
                  <c:v> SC026   </c:v>
                </c:pt>
                <c:pt idx="17">
                  <c:v> SC027   </c:v>
                </c:pt>
                <c:pt idx="18">
                  <c:v> SC028   </c:v>
                </c:pt>
                <c:pt idx="19">
                  <c:v> IC022   </c:v>
                </c:pt>
                <c:pt idx="20">
                  <c:v> SC031   </c:v>
                </c:pt>
                <c:pt idx="21">
                  <c:v> SC032   </c:v>
                </c:pt>
                <c:pt idx="22">
                  <c:v> SC033   </c:v>
                </c:pt>
                <c:pt idx="23">
                  <c:v> SC034   </c:v>
                </c:pt>
                <c:pt idx="24">
                  <c:v> SC035   </c:v>
                </c:pt>
                <c:pt idx="25">
                  <c:v> SC036   </c:v>
                </c:pt>
                <c:pt idx="26">
                  <c:v> SC037   </c:v>
                </c:pt>
                <c:pt idx="27">
                  <c:v> SC038   </c:v>
                </c:pt>
                <c:pt idx="28">
                  <c:v> IC031   </c:v>
                </c:pt>
                <c:pt idx="29">
                  <c:v> IC032   </c:v>
                </c:pt>
                <c:pt idx="30">
                  <c:v> SC041   </c:v>
                </c:pt>
                <c:pt idx="31">
                  <c:v> SC042   </c:v>
                </c:pt>
                <c:pt idx="32">
                  <c:v> SC043   </c:v>
                </c:pt>
                <c:pt idx="33">
                  <c:v> SC044   </c:v>
                </c:pt>
                <c:pt idx="34">
                  <c:v> SC045   </c:v>
                </c:pt>
                <c:pt idx="35">
                  <c:v> SC046   </c:v>
                </c:pt>
                <c:pt idx="36">
                  <c:v> SC047   </c:v>
                </c:pt>
                <c:pt idx="37">
                  <c:v> SC048   </c:v>
                </c:pt>
                <c:pt idx="38">
                  <c:v> IC041   </c:v>
                </c:pt>
                <c:pt idx="39">
                  <c:v> IC042   </c:v>
                </c:pt>
                <c:pt idx="40">
                  <c:v> SC051   </c:v>
                </c:pt>
                <c:pt idx="41">
                  <c:v> SC052   </c:v>
                </c:pt>
                <c:pt idx="42">
                  <c:v> SC053   </c:v>
                </c:pt>
                <c:pt idx="43">
                  <c:v> SC054   </c:v>
                </c:pt>
                <c:pt idx="44">
                  <c:v> SC055   </c:v>
                </c:pt>
                <c:pt idx="45">
                  <c:v> SC056   </c:v>
                </c:pt>
                <c:pt idx="46">
                  <c:v> SC057   </c:v>
                </c:pt>
                <c:pt idx="47">
                  <c:v> SC058   </c:v>
                </c:pt>
                <c:pt idx="48">
                  <c:v> IC052   </c:v>
                </c:pt>
                <c:pt idx="49">
                  <c:v> SC061   </c:v>
                </c:pt>
                <c:pt idx="50">
                  <c:v> SC062   </c:v>
                </c:pt>
                <c:pt idx="51">
                  <c:v> SC063   </c:v>
                </c:pt>
                <c:pt idx="52">
                  <c:v> SC064   </c:v>
                </c:pt>
                <c:pt idx="53">
                  <c:v> SC065   </c:v>
                </c:pt>
                <c:pt idx="54">
                  <c:v> SC066   </c:v>
                </c:pt>
                <c:pt idx="55">
                  <c:v> SC067   </c:v>
                </c:pt>
                <c:pt idx="56">
                  <c:v> SC068   </c:v>
                </c:pt>
                <c:pt idx="57">
                  <c:v> IC061   </c:v>
                </c:pt>
                <c:pt idx="58">
                  <c:v> IC062   </c:v>
                </c:pt>
                <c:pt idx="59">
                  <c:v> SC071   </c:v>
                </c:pt>
                <c:pt idx="60">
                  <c:v> SC072   </c:v>
                </c:pt>
                <c:pt idx="61">
                  <c:v> SC073   </c:v>
                </c:pt>
                <c:pt idx="62">
                  <c:v> SC074   </c:v>
                </c:pt>
                <c:pt idx="63">
                  <c:v> SC075   </c:v>
                </c:pt>
                <c:pt idx="64">
                  <c:v> SC076   </c:v>
                </c:pt>
                <c:pt idx="65">
                  <c:v> SC077   </c:v>
                </c:pt>
                <c:pt idx="66">
                  <c:v> SC078   </c:v>
                </c:pt>
                <c:pt idx="67">
                  <c:v> IC071   </c:v>
                </c:pt>
                <c:pt idx="68">
                  <c:v> IC072   </c:v>
                </c:pt>
                <c:pt idx="69">
                  <c:v> SC081   </c:v>
                </c:pt>
                <c:pt idx="70">
                  <c:v> SC082   </c:v>
                </c:pt>
                <c:pt idx="71">
                  <c:v> SC083   </c:v>
                </c:pt>
                <c:pt idx="72">
                  <c:v> SC084   </c:v>
                </c:pt>
                <c:pt idx="73">
                  <c:v> SC085   </c:v>
                </c:pt>
                <c:pt idx="74">
                  <c:v> SC086   </c:v>
                </c:pt>
                <c:pt idx="75">
                  <c:v> SC087   </c:v>
                </c:pt>
                <c:pt idx="76">
                  <c:v> SC088   </c:v>
                </c:pt>
                <c:pt idx="77">
                  <c:v> IC081   </c:v>
                </c:pt>
                <c:pt idx="78">
                  <c:v> IC082   </c:v>
                </c:pt>
                <c:pt idx="79">
                  <c:v> SC091   </c:v>
                </c:pt>
                <c:pt idx="80">
                  <c:v> SC092   </c:v>
                </c:pt>
                <c:pt idx="81">
                  <c:v> SC093   </c:v>
                </c:pt>
                <c:pt idx="82">
                  <c:v> SC094   </c:v>
                </c:pt>
                <c:pt idx="83">
                  <c:v> SC095   </c:v>
                </c:pt>
                <c:pt idx="84">
                  <c:v> SC096   </c:v>
                </c:pt>
                <c:pt idx="85">
                  <c:v> SC097   </c:v>
                </c:pt>
                <c:pt idx="86">
                  <c:v> SC098   </c:v>
                </c:pt>
                <c:pt idx="87">
                  <c:v> IC092   </c:v>
                </c:pt>
                <c:pt idx="88">
                  <c:v> SC101   </c:v>
                </c:pt>
                <c:pt idx="89">
                  <c:v> SC102   </c:v>
                </c:pt>
                <c:pt idx="90">
                  <c:v> SC103   </c:v>
                </c:pt>
                <c:pt idx="91">
                  <c:v> SC104   </c:v>
                </c:pt>
                <c:pt idx="92">
                  <c:v> SC105   </c:v>
                </c:pt>
                <c:pt idx="93">
                  <c:v> SC106   </c:v>
                </c:pt>
                <c:pt idx="94">
                  <c:v> SC107   </c:v>
                </c:pt>
                <c:pt idx="95">
                  <c:v> SC108   </c:v>
                </c:pt>
                <c:pt idx="96">
                  <c:v> IC101   </c:v>
                </c:pt>
                <c:pt idx="97">
                  <c:v> IC102   </c:v>
                </c:pt>
                <c:pt idx="98">
                  <c:v> SC111   </c:v>
                </c:pt>
                <c:pt idx="99">
                  <c:v> SC112   </c:v>
                </c:pt>
                <c:pt idx="100">
                  <c:v> SC113   </c:v>
                </c:pt>
                <c:pt idx="101">
                  <c:v> SC114   </c:v>
                </c:pt>
                <c:pt idx="102">
                  <c:v> SC115   </c:v>
                </c:pt>
                <c:pt idx="103">
                  <c:v> SC116   </c:v>
                </c:pt>
                <c:pt idx="104">
                  <c:v> SC117   </c:v>
                </c:pt>
                <c:pt idx="105">
                  <c:v> SC118   </c:v>
                </c:pt>
                <c:pt idx="106">
                  <c:v> IC112   </c:v>
                </c:pt>
                <c:pt idx="107">
                  <c:v> SC121   </c:v>
                </c:pt>
                <c:pt idx="108">
                  <c:v> SC122   </c:v>
                </c:pt>
                <c:pt idx="109">
                  <c:v> SC123   </c:v>
                </c:pt>
                <c:pt idx="110">
                  <c:v> SC124   </c:v>
                </c:pt>
                <c:pt idx="111">
                  <c:v> SC125   </c:v>
                </c:pt>
                <c:pt idx="112">
                  <c:v> SC126   </c:v>
                </c:pt>
                <c:pt idx="113">
                  <c:v> SC127   </c:v>
                </c:pt>
                <c:pt idx="114">
                  <c:v> SC128   </c:v>
                </c:pt>
                <c:pt idx="115">
                  <c:v> IC122   </c:v>
                </c:pt>
                <c:pt idx="116">
                  <c:v> SC131   </c:v>
                </c:pt>
                <c:pt idx="117">
                  <c:v> SC132   </c:v>
                </c:pt>
                <c:pt idx="118">
                  <c:v> SC133   </c:v>
                </c:pt>
                <c:pt idx="119">
                  <c:v> SC134   </c:v>
                </c:pt>
                <c:pt idx="120">
                  <c:v> SC135   </c:v>
                </c:pt>
                <c:pt idx="121">
                  <c:v> SC136   </c:v>
                </c:pt>
                <c:pt idx="122">
                  <c:v> SC137   </c:v>
                </c:pt>
                <c:pt idx="123">
                  <c:v> SC138   </c:v>
                </c:pt>
                <c:pt idx="124">
                  <c:v> IC131   </c:v>
                </c:pt>
                <c:pt idx="125">
                  <c:v> IC132   </c:v>
                </c:pt>
                <c:pt idx="126">
                  <c:v> SC141   </c:v>
                </c:pt>
                <c:pt idx="127">
                  <c:v> SC142   </c:v>
                </c:pt>
              </c:strCache>
            </c:strRef>
          </c:cat>
          <c:val>
            <c:numRef>
              <c:f>ARC部!$O$5:$O$132</c:f>
              <c:numCache>
                <c:formatCode>0.000_ </c:formatCode>
                <c:ptCount val="128"/>
                <c:pt idx="1">
                  <c:v>1.6827500000000555</c:v>
                </c:pt>
                <c:pt idx="2">
                  <c:v>1.5177499999999782</c:v>
                </c:pt>
                <c:pt idx="3">
                  <c:v>1.5957499999999527</c:v>
                </c:pt>
                <c:pt idx="4">
                  <c:v>1.5984999999999445</c:v>
                </c:pt>
                <c:pt idx="5">
                  <c:v>1.6359999999999673</c:v>
                </c:pt>
                <c:pt idx="6">
                  <c:v>1.5914999999999964</c:v>
                </c:pt>
                <c:pt idx="7">
                  <c:v>1.5119999999999436</c:v>
                </c:pt>
                <c:pt idx="8">
                  <c:v>1.5862500000000637</c:v>
                </c:pt>
                <c:pt idx="9">
                  <c:v>2.1777499999999463</c:v>
                </c:pt>
                <c:pt idx="10">
                  <c:v>1.4845000000000255</c:v>
                </c:pt>
                <c:pt idx="11">
                  <c:v>1.5317499999999882</c:v>
                </c:pt>
                <c:pt idx="12">
                  <c:v>1.5624999999998863</c:v>
                </c:pt>
                <c:pt idx="13">
                  <c:v>1.4589999999999463</c:v>
                </c:pt>
                <c:pt idx="14">
                  <c:v>1.5682499999999209</c:v>
                </c:pt>
                <c:pt idx="15">
                  <c:v>1.5649999999999409</c:v>
                </c:pt>
                <c:pt idx="16">
                  <c:v>1.3802499999999327</c:v>
                </c:pt>
                <c:pt idx="17">
                  <c:v>1.4347499999998945</c:v>
                </c:pt>
                <c:pt idx="18">
                  <c:v>1.5294999999999845</c:v>
                </c:pt>
                <c:pt idx="20">
                  <c:v>1.4972500000000082</c:v>
                </c:pt>
                <c:pt idx="21">
                  <c:v>1.4702499999999645</c:v>
                </c:pt>
                <c:pt idx="22">
                  <c:v>1.4840000000000373</c:v>
                </c:pt>
                <c:pt idx="23">
                  <c:v>1.5542499999999109</c:v>
                </c:pt>
                <c:pt idx="24">
                  <c:v>1.3700000000000045</c:v>
                </c:pt>
                <c:pt idx="25">
                  <c:v>1.3980000000000246</c:v>
                </c:pt>
                <c:pt idx="26">
                  <c:v>1.1057499999999436</c:v>
                </c:pt>
                <c:pt idx="27">
                  <c:v>1.4074999999999136</c:v>
                </c:pt>
                <c:pt idx="28">
                  <c:v>1.1427499999999782</c:v>
                </c:pt>
                <c:pt idx="29">
                  <c:v>1.4252499999998918</c:v>
                </c:pt>
                <c:pt idx="30">
                  <c:v>1.2832499999999527</c:v>
                </c:pt>
                <c:pt idx="31">
                  <c:v>1.2862499999999955</c:v>
                </c:pt>
                <c:pt idx="32">
                  <c:v>1.2302499999999554</c:v>
                </c:pt>
                <c:pt idx="33">
                  <c:v>1.2434999999999263</c:v>
                </c:pt>
                <c:pt idx="34">
                  <c:v>1.3677500000000009</c:v>
                </c:pt>
                <c:pt idx="35">
                  <c:v>1.3132499999999254</c:v>
                </c:pt>
                <c:pt idx="36">
                  <c:v>1.2722500000000991</c:v>
                </c:pt>
                <c:pt idx="37">
                  <c:v>1.4219999999999118</c:v>
                </c:pt>
                <c:pt idx="38">
                  <c:v>1.5594999999999573</c:v>
                </c:pt>
                <c:pt idx="39">
                  <c:v>1.6942500000000109</c:v>
                </c:pt>
                <c:pt idx="40">
                  <c:v>1.5944999999999254</c:v>
                </c:pt>
                <c:pt idx="41">
                  <c:v>1.5672499999999445</c:v>
                </c:pt>
                <c:pt idx="42">
                  <c:v>1.5304999999999609</c:v>
                </c:pt>
                <c:pt idx="43">
                  <c:v>1.6784999999999854</c:v>
                </c:pt>
                <c:pt idx="44">
                  <c:v>1.5892499999999927</c:v>
                </c:pt>
                <c:pt idx="45">
                  <c:v>1.5789999999998372</c:v>
                </c:pt>
                <c:pt idx="46">
                  <c:v>1.6039999999999281</c:v>
                </c:pt>
                <c:pt idx="47">
                  <c:v>1.7439999999999145</c:v>
                </c:pt>
                <c:pt idx="49">
                  <c:v>1.6974999999999909</c:v>
                </c:pt>
                <c:pt idx="50">
                  <c:v>1.5882500000000164</c:v>
                </c:pt>
                <c:pt idx="51">
                  <c:v>1.3387500000000045</c:v>
                </c:pt>
                <c:pt idx="52">
                  <c:v>1.5634999999999764</c:v>
                </c:pt>
                <c:pt idx="53">
                  <c:v>1.30174999999997</c:v>
                </c:pt>
                <c:pt idx="54">
                  <c:v>1.3347499999999854</c:v>
                </c:pt>
                <c:pt idx="55">
                  <c:v>1.3057499999999891</c:v>
                </c:pt>
                <c:pt idx="56">
                  <c:v>1.2707499999999072</c:v>
                </c:pt>
                <c:pt idx="57">
                  <c:v>1.3389999999999418</c:v>
                </c:pt>
                <c:pt idx="58">
                  <c:v>1.3619999999999663</c:v>
                </c:pt>
                <c:pt idx="59">
                  <c:v>1.2364999999999782</c:v>
                </c:pt>
                <c:pt idx="60">
                  <c:v>1.2440000000000282</c:v>
                </c:pt>
                <c:pt idx="61">
                  <c:v>1.0987499999999955</c:v>
                </c:pt>
                <c:pt idx="62">
                  <c:v>1.2622499999999945</c:v>
                </c:pt>
                <c:pt idx="63">
                  <c:v>1.1569999999999254</c:v>
                </c:pt>
                <c:pt idx="64">
                  <c:v>1.1699999999999591</c:v>
                </c:pt>
                <c:pt idx="65">
                  <c:v>1.1847500000000082</c:v>
                </c:pt>
                <c:pt idx="66">
                  <c:v>1.2052499999999782</c:v>
                </c:pt>
                <c:pt idx="67">
                  <c:v>0.86275000000000546</c:v>
                </c:pt>
                <c:pt idx="68">
                  <c:v>1.1782499999999345</c:v>
                </c:pt>
                <c:pt idx="69">
                  <c:v>1.2212499999999409</c:v>
                </c:pt>
                <c:pt idx="70">
                  <c:v>1.0804999999999154</c:v>
                </c:pt>
                <c:pt idx="71">
                  <c:v>1.0712499999998499</c:v>
                </c:pt>
                <c:pt idx="72">
                  <c:v>1.1114999999999782</c:v>
                </c:pt>
                <c:pt idx="73">
                  <c:v>1.1474999999999227</c:v>
                </c:pt>
                <c:pt idx="74">
                  <c:v>1.1802500000000009</c:v>
                </c:pt>
                <c:pt idx="75">
                  <c:v>1.2157499999999573</c:v>
                </c:pt>
                <c:pt idx="76">
                  <c:v>1.2312499999999318</c:v>
                </c:pt>
                <c:pt idx="77">
                  <c:v>1.4099999999999682</c:v>
                </c:pt>
                <c:pt idx="78">
                  <c:v>1.6077499999998963</c:v>
                </c:pt>
                <c:pt idx="79">
                  <c:v>1.1947499999999991</c:v>
                </c:pt>
                <c:pt idx="80">
                  <c:v>1.1480000000000246</c:v>
                </c:pt>
                <c:pt idx="81">
                  <c:v>1.1825000000000045</c:v>
                </c:pt>
                <c:pt idx="82">
                  <c:v>1.2089999999999463</c:v>
                </c:pt>
                <c:pt idx="83">
                  <c:v>1.1242499999999609</c:v>
                </c:pt>
                <c:pt idx="84">
                  <c:v>1.1284999999999172</c:v>
                </c:pt>
                <c:pt idx="85">
                  <c:v>1.12724999999989</c:v>
                </c:pt>
                <c:pt idx="86">
                  <c:v>1.12175000000002</c:v>
                </c:pt>
                <c:pt idx="88">
                  <c:v>1.0817499999999427</c:v>
                </c:pt>
                <c:pt idx="89">
                  <c:v>1.0559999999999263</c:v>
                </c:pt>
                <c:pt idx="90">
                  <c:v>0.98274999999989632</c:v>
                </c:pt>
                <c:pt idx="91">
                  <c:v>1.0149999999999864</c:v>
                </c:pt>
                <c:pt idx="92">
                  <c:v>0.90099999999995362</c:v>
                </c:pt>
                <c:pt idx="93">
                  <c:v>0.88724999999988086</c:v>
                </c:pt>
                <c:pt idx="94">
                  <c:v>0.7652499999999236</c:v>
                </c:pt>
                <c:pt idx="95">
                  <c:v>0.77375000000006366</c:v>
                </c:pt>
                <c:pt idx="96">
                  <c:v>0.60824999999999818</c:v>
                </c:pt>
                <c:pt idx="97">
                  <c:v>1.3117499999999609</c:v>
                </c:pt>
                <c:pt idx="98">
                  <c:v>0.72599999999999909</c:v>
                </c:pt>
                <c:pt idx="99">
                  <c:v>0.79250000000001819</c:v>
                </c:pt>
                <c:pt idx="100">
                  <c:v>0.76474999999993543</c:v>
                </c:pt>
                <c:pt idx="101">
                  <c:v>0.78624999999999545</c:v>
                </c:pt>
                <c:pt idx="102">
                  <c:v>0.76975000000004457</c:v>
                </c:pt>
                <c:pt idx="103">
                  <c:v>0.75449999999989359</c:v>
                </c:pt>
                <c:pt idx="104">
                  <c:v>0.61675000000002456</c:v>
                </c:pt>
                <c:pt idx="105">
                  <c:v>0.6694999999999709</c:v>
                </c:pt>
                <c:pt idx="107">
                  <c:v>0.57650000000001</c:v>
                </c:pt>
                <c:pt idx="108">
                  <c:v>0.51175000000000637</c:v>
                </c:pt>
                <c:pt idx="109">
                  <c:v>0.44650000000001455</c:v>
                </c:pt>
                <c:pt idx="110">
                  <c:v>0.44000000000005457</c:v>
                </c:pt>
                <c:pt idx="111">
                  <c:v>0.38774999999998272</c:v>
                </c:pt>
                <c:pt idx="112">
                  <c:v>0.30274999999994634</c:v>
                </c:pt>
                <c:pt idx="113">
                  <c:v>0.35124999999993634</c:v>
                </c:pt>
                <c:pt idx="114">
                  <c:v>0.3277499999999236</c:v>
                </c:pt>
                <c:pt idx="116">
                  <c:v>0.27850000000000819</c:v>
                </c:pt>
                <c:pt idx="117">
                  <c:v>0.22949999999991633</c:v>
                </c:pt>
                <c:pt idx="118">
                  <c:v>0.20524999999986449</c:v>
                </c:pt>
                <c:pt idx="119">
                  <c:v>0.22825000000000273</c:v>
                </c:pt>
                <c:pt idx="120">
                  <c:v>0.2784999999998945</c:v>
                </c:pt>
                <c:pt idx="121">
                  <c:v>0.10474999999996726</c:v>
                </c:pt>
                <c:pt idx="122">
                  <c:v>9.9499999999920874E-2</c:v>
                </c:pt>
                <c:pt idx="123">
                  <c:v>0.10949999999991178</c:v>
                </c:pt>
                <c:pt idx="124">
                  <c:v>-7.3000000000092768E-2</c:v>
                </c:pt>
                <c:pt idx="125">
                  <c:v>0.17824999999993452</c:v>
                </c:pt>
                <c:pt idx="126">
                  <c:v>9.524999999996453E-2</c:v>
                </c:pt>
                <c:pt idx="127">
                  <c:v>0.18324999999992997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6-4436-A3B7-6477CA10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97248"/>
        <c:axId val="86702336"/>
      </c:lineChart>
      <c:catAx>
        <c:axId val="342997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867023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670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299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67280905239532"/>
          <c:y val="0.46531304773344007"/>
          <c:w val="0.10319915923372647"/>
          <c:h val="6.93737265892611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03405572755415E-2"/>
          <c:y val="3.553299492385787E-2"/>
          <c:w val="0.80701754385964908"/>
          <c:h val="0.92893401015228427"/>
        </c:manualLayout>
      </c:layout>
      <c:lineChart>
        <c:grouping val="standard"/>
        <c:varyColors val="0"/>
        <c:ser>
          <c:idx val="0"/>
          <c:order val="0"/>
          <c:tx>
            <c:v>直角方向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最終収束部!$B$5:$B$40</c:f>
              <c:strCache>
                <c:ptCount val="36"/>
                <c:pt idx="0">
                  <c:v> FQ11   </c:v>
                </c:pt>
                <c:pt idx="1">
                  <c:v> FQ12   </c:v>
                </c:pt>
                <c:pt idx="2">
                  <c:v> ESM15   </c:v>
                </c:pt>
                <c:pt idx="3">
                  <c:v> SSEM141   </c:v>
                </c:pt>
                <c:pt idx="4">
                  <c:v> SSEM142   </c:v>
                </c:pt>
                <c:pt idx="5">
                  <c:v> FV11   </c:v>
                </c:pt>
                <c:pt idx="6">
                  <c:v> FV12   </c:v>
                </c:pt>
                <c:pt idx="7">
                  <c:v> FH11   </c:v>
                </c:pt>
                <c:pt idx="8">
                  <c:v> FH12   </c:v>
                </c:pt>
                <c:pt idx="9">
                  <c:v> ESM16   </c:v>
                </c:pt>
                <c:pt idx="10">
                  <c:v> FV21   </c:v>
                </c:pt>
                <c:pt idx="11">
                  <c:v> FV22   </c:v>
                </c:pt>
                <c:pt idx="12">
                  <c:v> SSEM151   </c:v>
                </c:pt>
                <c:pt idx="13">
                  <c:v> SSEM152   </c:v>
                </c:pt>
                <c:pt idx="14">
                  <c:v> ESM17   </c:v>
                </c:pt>
                <c:pt idx="15">
                  <c:v> FQ21   </c:v>
                </c:pt>
                <c:pt idx="16">
                  <c:v> FQ22   </c:v>
                </c:pt>
                <c:pt idx="17">
                  <c:v> FQ31   </c:v>
                </c:pt>
                <c:pt idx="18">
                  <c:v> FQ32   </c:v>
                </c:pt>
                <c:pt idx="19">
                  <c:v> ESM18   </c:v>
                </c:pt>
                <c:pt idx="20">
                  <c:v> SSEM161   </c:v>
                </c:pt>
                <c:pt idx="21">
                  <c:v> SSEM162   </c:v>
                </c:pt>
                <c:pt idx="22">
                  <c:v> FH21   </c:v>
                </c:pt>
                <c:pt idx="23">
                  <c:v> FH22   </c:v>
                </c:pt>
                <c:pt idx="24">
                  <c:v> FVD11   </c:v>
                </c:pt>
                <c:pt idx="25">
                  <c:v> FVD12   </c:v>
                </c:pt>
                <c:pt idx="26">
                  <c:v> FQ41   </c:v>
                </c:pt>
                <c:pt idx="27">
                  <c:v> FQ42   </c:v>
                </c:pt>
                <c:pt idx="28">
                  <c:v> SSEM171   </c:v>
                </c:pt>
                <c:pt idx="29">
                  <c:v> SSEM172   </c:v>
                </c:pt>
                <c:pt idx="30">
                  <c:v> ESM19   </c:v>
                </c:pt>
                <c:pt idx="31">
                  <c:v> FVD21   </c:v>
                </c:pt>
                <c:pt idx="32">
                  <c:v> FVD22   </c:v>
                </c:pt>
                <c:pt idx="33">
                  <c:v> ESM20   </c:v>
                </c:pt>
                <c:pt idx="34">
                  <c:v> SSEM181   </c:v>
                </c:pt>
                <c:pt idx="35">
                  <c:v> SSEM182   </c:v>
                </c:pt>
              </c:strCache>
            </c:strRef>
          </c:cat>
          <c:val>
            <c:numRef>
              <c:f>最終収束部!$N$5:$N$40</c:f>
              <c:numCache>
                <c:formatCode>0.000_ </c:formatCode>
                <c:ptCount val="36"/>
                <c:pt idx="0">
                  <c:v>-1.4400574062064595</c:v>
                </c:pt>
                <c:pt idx="1">
                  <c:v>-1.3295448581284028</c:v>
                </c:pt>
                <c:pt idx="2">
                  <c:v>-1.9722495814352687</c:v>
                </c:pt>
                <c:pt idx="3">
                  <c:v>-2.1095546687974669</c:v>
                </c:pt>
                <c:pt idx="4">
                  <c:v>-2.1660610132928633</c:v>
                </c:pt>
                <c:pt idx="5">
                  <c:v>-1.1687579835876356</c:v>
                </c:pt>
                <c:pt idx="6">
                  <c:v>0.87523522295914802</c:v>
                </c:pt>
                <c:pt idx="7">
                  <c:v>-1.8012923527297466</c:v>
                </c:pt>
                <c:pt idx="8">
                  <c:v>-1.8539909088117648</c:v>
                </c:pt>
                <c:pt idx="9">
                  <c:v>-3.9164788264533943</c:v>
                </c:pt>
                <c:pt idx="10">
                  <c:v>-1.7311433474570652</c:v>
                </c:pt>
                <c:pt idx="11">
                  <c:v>-1.7988307765751201</c:v>
                </c:pt>
                <c:pt idx="12">
                  <c:v>-1.2776362438607223</c:v>
                </c:pt>
                <c:pt idx="13">
                  <c:v>-1.1232819133809764</c:v>
                </c:pt>
                <c:pt idx="14">
                  <c:v>-1.411374690724706</c:v>
                </c:pt>
                <c:pt idx="15">
                  <c:v>-1.6341614174323591</c:v>
                </c:pt>
                <c:pt idx="16">
                  <c:v>-1.5890785064254584</c:v>
                </c:pt>
                <c:pt idx="17">
                  <c:v>-1.5092447131910367</c:v>
                </c:pt>
                <c:pt idx="18">
                  <c:v>-1.6464338407027315</c:v>
                </c:pt>
                <c:pt idx="19">
                  <c:v>-1.3112195360827192</c:v>
                </c:pt>
                <c:pt idx="20">
                  <c:v>-1.805306842675122</c:v>
                </c:pt>
                <c:pt idx="21">
                  <c:v>-1.8684453222144215</c:v>
                </c:pt>
                <c:pt idx="22">
                  <c:v>-1.1643221680949072</c:v>
                </c:pt>
                <c:pt idx="23">
                  <c:v>-1.5437471903498827</c:v>
                </c:pt>
                <c:pt idx="24">
                  <c:v>-1.7654241203132028</c:v>
                </c:pt>
                <c:pt idx="25">
                  <c:v>-1.6478776174336094</c:v>
                </c:pt>
                <c:pt idx="26">
                  <c:v>-1.5566590329731662</c:v>
                </c:pt>
                <c:pt idx="27">
                  <c:v>-1.6494328033921897</c:v>
                </c:pt>
                <c:pt idx="28">
                  <c:v>-3.7380737223989491</c:v>
                </c:pt>
                <c:pt idx="29">
                  <c:v>-3.6860808598894068</c:v>
                </c:pt>
                <c:pt idx="31">
                  <c:v>-1.0767919898235876</c:v>
                </c:pt>
                <c:pt idx="32">
                  <c:v>-1.479892767845973</c:v>
                </c:pt>
                <c:pt idx="34">
                  <c:v>-160.71320087509218</c:v>
                </c:pt>
                <c:pt idx="35">
                  <c:v>-257.20169834211373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1-42E9-B8E1-EC72FCB5313E}"/>
            </c:ext>
          </c:extLst>
        </c:ser>
        <c:ser>
          <c:idx val="1"/>
          <c:order val="1"/>
          <c:tx>
            <c:v>高さ方向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最終収束部!$B$5:$B$40</c:f>
              <c:strCache>
                <c:ptCount val="36"/>
                <c:pt idx="0">
                  <c:v> FQ11   </c:v>
                </c:pt>
                <c:pt idx="1">
                  <c:v> FQ12   </c:v>
                </c:pt>
                <c:pt idx="2">
                  <c:v> ESM15   </c:v>
                </c:pt>
                <c:pt idx="3">
                  <c:v> SSEM141   </c:v>
                </c:pt>
                <c:pt idx="4">
                  <c:v> SSEM142   </c:v>
                </c:pt>
                <c:pt idx="5">
                  <c:v> FV11   </c:v>
                </c:pt>
                <c:pt idx="6">
                  <c:v> FV12   </c:v>
                </c:pt>
                <c:pt idx="7">
                  <c:v> FH11   </c:v>
                </c:pt>
                <c:pt idx="8">
                  <c:v> FH12   </c:v>
                </c:pt>
                <c:pt idx="9">
                  <c:v> ESM16   </c:v>
                </c:pt>
                <c:pt idx="10">
                  <c:v> FV21   </c:v>
                </c:pt>
                <c:pt idx="11">
                  <c:v> FV22   </c:v>
                </c:pt>
                <c:pt idx="12">
                  <c:v> SSEM151   </c:v>
                </c:pt>
                <c:pt idx="13">
                  <c:v> SSEM152   </c:v>
                </c:pt>
                <c:pt idx="14">
                  <c:v> ESM17   </c:v>
                </c:pt>
                <c:pt idx="15">
                  <c:v> FQ21   </c:v>
                </c:pt>
                <c:pt idx="16">
                  <c:v> FQ22   </c:v>
                </c:pt>
                <c:pt idx="17">
                  <c:v> FQ31   </c:v>
                </c:pt>
                <c:pt idx="18">
                  <c:v> FQ32   </c:v>
                </c:pt>
                <c:pt idx="19">
                  <c:v> ESM18   </c:v>
                </c:pt>
                <c:pt idx="20">
                  <c:v> SSEM161   </c:v>
                </c:pt>
                <c:pt idx="21">
                  <c:v> SSEM162   </c:v>
                </c:pt>
                <c:pt idx="22">
                  <c:v> FH21   </c:v>
                </c:pt>
                <c:pt idx="23">
                  <c:v> FH22   </c:v>
                </c:pt>
                <c:pt idx="24">
                  <c:v> FVD11   </c:v>
                </c:pt>
                <c:pt idx="25">
                  <c:v> FVD12   </c:v>
                </c:pt>
                <c:pt idx="26">
                  <c:v> FQ41   </c:v>
                </c:pt>
                <c:pt idx="27">
                  <c:v> FQ42   </c:v>
                </c:pt>
                <c:pt idx="28">
                  <c:v> SSEM171   </c:v>
                </c:pt>
                <c:pt idx="29">
                  <c:v> SSEM172   </c:v>
                </c:pt>
                <c:pt idx="30">
                  <c:v> ESM19   </c:v>
                </c:pt>
                <c:pt idx="31">
                  <c:v> FVD21   </c:v>
                </c:pt>
                <c:pt idx="32">
                  <c:v> FVD22   </c:v>
                </c:pt>
                <c:pt idx="33">
                  <c:v> ESM20   </c:v>
                </c:pt>
                <c:pt idx="34">
                  <c:v> SSEM181   </c:v>
                </c:pt>
                <c:pt idx="35">
                  <c:v> SSEM182   </c:v>
                </c:pt>
              </c:strCache>
            </c:strRef>
          </c:cat>
          <c:val>
            <c:numRef>
              <c:f>最終収束部!$O$5:$O$40</c:f>
              <c:numCache>
                <c:formatCode>0.000_ </c:formatCode>
                <c:ptCount val="36"/>
                <c:pt idx="0">
                  <c:v>-0.48450000000002547</c:v>
                </c:pt>
                <c:pt idx="1">
                  <c:v>-0.46100000000001273</c:v>
                </c:pt>
                <c:pt idx="2">
                  <c:v>-1.5579999999999927</c:v>
                </c:pt>
                <c:pt idx="3">
                  <c:v>-0.50700000000006185</c:v>
                </c:pt>
                <c:pt idx="4">
                  <c:v>-0.38750000000004547</c:v>
                </c:pt>
                <c:pt idx="5">
                  <c:v>-0.56899999999995998</c:v>
                </c:pt>
                <c:pt idx="6">
                  <c:v>-0.40283333333331939</c:v>
                </c:pt>
                <c:pt idx="7">
                  <c:v>-0.47625000000005002</c:v>
                </c:pt>
                <c:pt idx="8">
                  <c:v>-0.30500000000017735</c:v>
                </c:pt>
                <c:pt idx="9">
                  <c:v>-1.0025000000000546</c:v>
                </c:pt>
                <c:pt idx="10">
                  <c:v>-2.335250000000002</c:v>
                </c:pt>
                <c:pt idx="11">
                  <c:v>-2.1197499999999962</c:v>
                </c:pt>
                <c:pt idx="12">
                  <c:v>-2.7570000000000618</c:v>
                </c:pt>
                <c:pt idx="13">
                  <c:v>-5.4602500000000873</c:v>
                </c:pt>
                <c:pt idx="14">
                  <c:v>-3.3269999999999982</c:v>
                </c:pt>
                <c:pt idx="15">
                  <c:v>-3.1927500000000464</c:v>
                </c:pt>
                <c:pt idx="16">
                  <c:v>-3.3217499999999518</c:v>
                </c:pt>
                <c:pt idx="17">
                  <c:v>-2.6565000000000509</c:v>
                </c:pt>
                <c:pt idx="18">
                  <c:v>-2.5660000000000309</c:v>
                </c:pt>
                <c:pt idx="19">
                  <c:v>-2.3120000000001255</c:v>
                </c:pt>
                <c:pt idx="20">
                  <c:v>-1.35450000000003</c:v>
                </c:pt>
                <c:pt idx="21">
                  <c:v>-1.6580000000001291</c:v>
                </c:pt>
                <c:pt idx="22">
                  <c:v>-1.6154999999999973</c:v>
                </c:pt>
                <c:pt idx="23">
                  <c:v>-1.3304999999999723</c:v>
                </c:pt>
                <c:pt idx="24">
                  <c:v>-1.561999999999955</c:v>
                </c:pt>
                <c:pt idx="25">
                  <c:v>-1.7267500000000382</c:v>
                </c:pt>
                <c:pt idx="26">
                  <c:v>1.7069999999999936</c:v>
                </c:pt>
                <c:pt idx="27">
                  <c:v>2.1140000000000327</c:v>
                </c:pt>
                <c:pt idx="28">
                  <c:v>4.7714999999999463</c:v>
                </c:pt>
                <c:pt idx="29">
                  <c:v>8.5895000000000437</c:v>
                </c:pt>
                <c:pt idx="31">
                  <c:v>86.12299999999999</c:v>
                </c:pt>
                <c:pt idx="32">
                  <c:v>109.60050000000001</c:v>
                </c:pt>
                <c:pt idx="34">
                  <c:v>-29.706500000000005</c:v>
                </c:pt>
                <c:pt idx="35">
                  <c:v>202.99199999999996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1-42E9-B8E1-EC72FCB5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30272"/>
        <c:axId val="162632448"/>
      </c:lineChart>
      <c:catAx>
        <c:axId val="162630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626324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263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6263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67285166175758"/>
          <c:y val="0.4653130614668633"/>
          <c:w val="0.10319915600852037"/>
          <c:h val="6.9373877066273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&amp;C&amp;"ＭＳ Ｐゴシック,太字 斜体"&amp;14&amp;X前段部
設計値との比較（基準：2014年2月の側壁基準点）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&amp;C&amp;"ＭＳ Ｐゴシック,太字 斜体"&amp;14&amp;Xアーク部
設計値との比較（基準：2014年2月の側壁基準点）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&amp;C&amp;"ＭＳ Ｐゴシック,太字 斜体"&amp;14&amp;X最終収束部
設計値との比較（基準：2014年2月の側壁基準点）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2434" cy="561473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82434" cy="561473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2434" cy="561473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D18"/>
  <sheetViews>
    <sheetView tabSelected="1" view="pageBreakPreview" zoomScale="60" zoomScaleNormal="100" workbookViewId="0">
      <selection sqref="A1:D1"/>
    </sheetView>
  </sheetViews>
  <sheetFormatPr defaultColWidth="20.75" defaultRowHeight="40.15" customHeight="1" x14ac:dyDescent="0.15"/>
  <cols>
    <col min="1" max="16384" width="20.75" style="44"/>
  </cols>
  <sheetData>
    <row r="1" spans="1:4" ht="40.15" customHeight="1" x14ac:dyDescent="0.15">
      <c r="A1" s="61"/>
      <c r="B1" s="61"/>
      <c r="C1" s="61"/>
      <c r="D1" s="61"/>
    </row>
    <row r="2" spans="1:4" ht="40.15" customHeight="1" x14ac:dyDescent="0.3">
      <c r="A2" s="60"/>
      <c r="B2" s="60"/>
      <c r="C2" s="60"/>
      <c r="D2" s="60"/>
    </row>
    <row r="3" spans="1:4" ht="40.15" customHeight="1" x14ac:dyDescent="0.3">
      <c r="A3" s="60"/>
      <c r="B3" s="60"/>
      <c r="C3" s="60"/>
      <c r="D3" s="60"/>
    </row>
    <row r="4" spans="1:4" ht="40.15" customHeight="1" x14ac:dyDescent="0.3">
      <c r="A4" s="60" t="s">
        <v>615</v>
      </c>
      <c r="B4" s="60"/>
      <c r="C4" s="60"/>
      <c r="D4" s="60"/>
    </row>
    <row r="5" spans="1:4" ht="40.15" customHeight="1" x14ac:dyDescent="0.3">
      <c r="A5" s="60"/>
      <c r="B5" s="60"/>
      <c r="C5" s="60"/>
      <c r="D5" s="60"/>
    </row>
    <row r="6" spans="1:4" ht="40.15" customHeight="1" x14ac:dyDescent="0.3">
      <c r="A6" s="60" t="s">
        <v>613</v>
      </c>
      <c r="B6" s="60" t="s">
        <v>614</v>
      </c>
      <c r="C6" s="60"/>
      <c r="D6" s="60"/>
    </row>
    <row r="7" spans="1:4" ht="40.15" customHeight="1" x14ac:dyDescent="0.3">
      <c r="A7" s="60" t="s">
        <v>622</v>
      </c>
      <c r="B7" s="60"/>
      <c r="C7" s="60"/>
      <c r="D7" s="60"/>
    </row>
    <row r="8" spans="1:4" ht="40.15" customHeight="1" x14ac:dyDescent="0.3">
      <c r="A8" s="60"/>
      <c r="B8" s="60"/>
      <c r="C8" s="60"/>
      <c r="D8" s="60"/>
    </row>
    <row r="9" spans="1:4" ht="40.15" customHeight="1" x14ac:dyDescent="0.3">
      <c r="A9" s="60"/>
      <c r="B9" s="60"/>
      <c r="C9" s="60"/>
      <c r="D9" s="60"/>
    </row>
    <row r="10" spans="1:4" ht="40.15" customHeight="1" x14ac:dyDescent="0.3">
      <c r="A10" s="60"/>
      <c r="B10" s="60"/>
      <c r="C10" s="60"/>
      <c r="D10" s="60"/>
    </row>
    <row r="11" spans="1:4" ht="40.15" customHeight="1" x14ac:dyDescent="0.3">
      <c r="A11" s="60"/>
      <c r="B11" s="60"/>
      <c r="C11" s="60"/>
      <c r="D11" s="60"/>
    </row>
    <row r="12" spans="1:4" ht="40.15" customHeight="1" x14ac:dyDescent="0.3">
      <c r="A12" s="60"/>
      <c r="B12" s="60"/>
      <c r="C12" s="60"/>
      <c r="D12" s="60"/>
    </row>
    <row r="13" spans="1:4" ht="40.15" customHeight="1" x14ac:dyDescent="0.3">
      <c r="A13" s="60"/>
      <c r="B13" s="60"/>
      <c r="C13" s="60"/>
      <c r="D13" s="60"/>
    </row>
    <row r="14" spans="1:4" ht="40.15" customHeight="1" x14ac:dyDescent="0.3">
      <c r="A14" s="60"/>
      <c r="B14" s="60"/>
      <c r="C14" s="60"/>
      <c r="D14" s="60"/>
    </row>
    <row r="15" spans="1:4" ht="40.15" customHeight="1" x14ac:dyDescent="0.3">
      <c r="A15" s="60"/>
      <c r="B15" s="60"/>
      <c r="C15" s="60"/>
      <c r="D15" s="60"/>
    </row>
    <row r="16" spans="1:4" ht="40.15" customHeight="1" x14ac:dyDescent="0.3">
      <c r="A16" s="60"/>
      <c r="B16" s="60"/>
      <c r="C16" s="60"/>
      <c r="D16" s="60"/>
    </row>
    <row r="17" spans="1:4" ht="40.15" customHeight="1" x14ac:dyDescent="0.15">
      <c r="A17" s="61"/>
      <c r="B17" s="61"/>
      <c r="C17" s="61"/>
      <c r="D17" s="61"/>
    </row>
    <row r="18" spans="1:4" ht="40.15" customHeight="1" x14ac:dyDescent="0.15">
      <c r="A18" s="61"/>
      <c r="B18" s="61"/>
      <c r="C18" s="61"/>
      <c r="D18" s="61"/>
    </row>
  </sheetData>
  <mergeCells count="18">
    <mergeCell ref="A18:D18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6:D6"/>
    <mergeCell ref="A1:D1"/>
    <mergeCell ref="A2:D2"/>
    <mergeCell ref="A3:D3"/>
    <mergeCell ref="A4:D4"/>
    <mergeCell ref="A5:D5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3"/>
  <sheetViews>
    <sheetView view="pageBreakPreview" topLeftCell="B1" zoomScaleNormal="85" zoomScaleSheetLayoutView="100" workbookViewId="0">
      <selection activeCell="B1" sqref="B1"/>
    </sheetView>
  </sheetViews>
  <sheetFormatPr defaultRowHeight="12" x14ac:dyDescent="0.15"/>
  <cols>
    <col min="1" max="1" width="4.625" style="1" hidden="1" customWidth="1"/>
    <col min="2" max="2" width="6.625" style="10" customWidth="1"/>
    <col min="3" max="9" width="12.625" style="3" customWidth="1"/>
    <col min="10" max="12" width="11.625" style="43" customWidth="1"/>
    <col min="13" max="15" width="11.625" style="1" customWidth="1"/>
    <col min="16" max="16" width="18.75" style="1" bestFit="1" customWidth="1"/>
    <col min="17" max="17" width="9.375" style="1" bestFit="1" customWidth="1"/>
    <col min="18" max="16384" width="9" style="1"/>
  </cols>
  <sheetData>
    <row r="1" spans="1:18" ht="17.25" x14ac:dyDescent="0.15">
      <c r="B1" s="13" t="s">
        <v>620</v>
      </c>
    </row>
    <row r="2" spans="1:18" x14ac:dyDescent="0.15">
      <c r="B2" s="2" t="s">
        <v>321</v>
      </c>
    </row>
    <row r="3" spans="1:18" ht="13.5" customHeight="1" x14ac:dyDescent="0.15">
      <c r="B3" s="66" t="s">
        <v>315</v>
      </c>
      <c r="C3" s="68" t="s">
        <v>316</v>
      </c>
      <c r="D3" s="62" t="s">
        <v>621</v>
      </c>
      <c r="E3" s="63"/>
      <c r="F3" s="63"/>
      <c r="G3" s="62" t="s">
        <v>619</v>
      </c>
      <c r="H3" s="63"/>
      <c r="I3" s="63"/>
      <c r="J3" s="62" t="s">
        <v>612</v>
      </c>
      <c r="K3" s="63"/>
      <c r="L3" s="64"/>
      <c r="M3" s="65" t="s">
        <v>625</v>
      </c>
      <c r="N3" s="65"/>
      <c r="O3" s="65"/>
      <c r="P3" s="65" t="s">
        <v>317</v>
      </c>
    </row>
    <row r="4" spans="1:18" x14ac:dyDescent="0.15">
      <c r="B4" s="67"/>
      <c r="C4" s="68"/>
      <c r="D4" s="49" t="s">
        <v>322</v>
      </c>
      <c r="E4" s="49" t="s">
        <v>323</v>
      </c>
      <c r="F4" s="49" t="s">
        <v>324</v>
      </c>
      <c r="G4" s="51" t="s">
        <v>322</v>
      </c>
      <c r="H4" s="51" t="s">
        <v>323</v>
      </c>
      <c r="I4" s="51" t="s">
        <v>324</v>
      </c>
      <c r="J4" s="51" t="s">
        <v>322</v>
      </c>
      <c r="K4" s="51" t="s">
        <v>323</v>
      </c>
      <c r="L4" s="51" t="s">
        <v>324</v>
      </c>
      <c r="M4" s="12" t="s">
        <v>325</v>
      </c>
      <c r="N4" s="12" t="s">
        <v>326</v>
      </c>
      <c r="O4" s="12" t="s">
        <v>327</v>
      </c>
      <c r="P4" s="65"/>
    </row>
    <row r="5" spans="1:18" x14ac:dyDescent="0.15">
      <c r="A5" s="1">
        <v>1</v>
      </c>
      <c r="B5" s="5">
        <v>3036</v>
      </c>
      <c r="C5" s="6" t="s">
        <v>74</v>
      </c>
      <c r="D5" s="7">
        <v>321259.43700000003</v>
      </c>
      <c r="E5" s="7">
        <v>168619.8542</v>
      </c>
      <c r="F5" s="7">
        <v>-602.15210000000002</v>
      </c>
      <c r="G5" s="7">
        <v>321259.21399999998</v>
      </c>
      <c r="H5" s="7">
        <v>168619.70300000001</v>
      </c>
      <c r="I5" s="7">
        <v>-602.42100000000005</v>
      </c>
      <c r="J5" s="7">
        <v>321259.05499999999</v>
      </c>
      <c r="K5" s="7">
        <v>168619.63900000002</v>
      </c>
      <c r="L5" s="7">
        <v>-602.53500000000008</v>
      </c>
      <c r="M5" s="7">
        <f>D5-G5</f>
        <v>0.22300000005634502</v>
      </c>
      <c r="N5" s="7">
        <f t="shared" ref="N5:O5" si="0">E5-H5</f>
        <v>0.15119999999296851</v>
      </c>
      <c r="O5" s="7">
        <f t="shared" si="0"/>
        <v>0.26890000000003056</v>
      </c>
      <c r="P5" s="7"/>
      <c r="Q5" s="11"/>
      <c r="R5" s="11"/>
    </row>
    <row r="6" spans="1:18" x14ac:dyDescent="0.15">
      <c r="A6" s="1">
        <v>2</v>
      </c>
      <c r="B6" s="5">
        <v>3037</v>
      </c>
      <c r="C6" s="6" t="s">
        <v>75</v>
      </c>
      <c r="D6" s="7">
        <v>332845.68370000005</v>
      </c>
      <c r="E6" s="7">
        <v>168621.3812</v>
      </c>
      <c r="F6" s="7">
        <v>-592.15930000000003</v>
      </c>
      <c r="G6" s="7">
        <v>332845.391</v>
      </c>
      <c r="H6" s="7">
        <v>168621.31</v>
      </c>
      <c r="I6" s="7">
        <v>-592.32799999999997</v>
      </c>
      <c r="J6" s="7">
        <v>332845.15937500005</v>
      </c>
      <c r="K6" s="7">
        <v>168621.24250000002</v>
      </c>
      <c r="L6" s="7">
        <v>-592.62187499999993</v>
      </c>
      <c r="M6" s="7">
        <f t="shared" ref="M6:M69" si="1">D6-G6</f>
        <v>0.2927000000490807</v>
      </c>
      <c r="N6" s="7">
        <f t="shared" ref="N6:N69" si="2">E6-H6</f>
        <v>7.12000000057742E-2</v>
      </c>
      <c r="O6" s="7">
        <f t="shared" ref="O6:O69" si="3">F6-I6</f>
        <v>0.16869999999994434</v>
      </c>
      <c r="P6" s="7"/>
      <c r="Q6" s="11"/>
      <c r="R6" s="11"/>
    </row>
    <row r="7" spans="1:18" x14ac:dyDescent="0.15">
      <c r="A7" s="1">
        <v>3</v>
      </c>
      <c r="B7" s="4">
        <v>3038</v>
      </c>
      <c r="C7" s="6" t="s">
        <v>76</v>
      </c>
      <c r="D7" s="7">
        <v>344434.12274999998</v>
      </c>
      <c r="E7" s="7">
        <v>168618.42825</v>
      </c>
      <c r="F7" s="7">
        <v>-593.68237499999998</v>
      </c>
      <c r="G7" s="7">
        <v>344433.93599999999</v>
      </c>
      <c r="H7" s="7">
        <v>168618.454</v>
      </c>
      <c r="I7" s="7">
        <v>-593.85</v>
      </c>
      <c r="J7" s="7">
        <v>344433.62</v>
      </c>
      <c r="K7" s="7">
        <v>168618.37666666668</v>
      </c>
      <c r="L7" s="7">
        <v>-594.13833333333332</v>
      </c>
      <c r="M7" s="7">
        <f t="shared" si="1"/>
        <v>0.18674999999348074</v>
      </c>
      <c r="N7" s="7">
        <f t="shared" si="2"/>
        <v>-2.5750000000698492E-2</v>
      </c>
      <c r="O7" s="7">
        <f t="shared" si="3"/>
        <v>0.16762500000004366</v>
      </c>
      <c r="P7" s="8"/>
      <c r="Q7" s="11"/>
      <c r="R7" s="11"/>
    </row>
    <row r="8" spans="1:18" x14ac:dyDescent="0.15">
      <c r="A8" s="1">
        <v>4</v>
      </c>
      <c r="B8" s="4">
        <v>3039</v>
      </c>
      <c r="C8" s="6" t="s">
        <v>77</v>
      </c>
      <c r="D8" s="7">
        <v>356040.0539</v>
      </c>
      <c r="E8" s="7">
        <v>168621.9123</v>
      </c>
      <c r="F8" s="7">
        <v>-592.2161000000001</v>
      </c>
      <c r="G8" s="7">
        <v>356039.87900000002</v>
      </c>
      <c r="H8" s="7">
        <v>168622.16399999999</v>
      </c>
      <c r="I8" s="7">
        <v>-592.29600000000005</v>
      </c>
      <c r="J8" s="7">
        <v>356039.45799999998</v>
      </c>
      <c r="K8" s="7">
        <v>168622.003</v>
      </c>
      <c r="L8" s="7">
        <v>-592.45000000000005</v>
      </c>
      <c r="M8" s="7">
        <f t="shared" si="1"/>
        <v>0.17489999998360872</v>
      </c>
      <c r="N8" s="7">
        <f t="shared" si="2"/>
        <v>-0.25169999999343418</v>
      </c>
      <c r="O8" s="7">
        <f t="shared" si="3"/>
        <v>7.9899999999952342E-2</v>
      </c>
      <c r="P8" s="7"/>
      <c r="Q8" s="11"/>
      <c r="R8" s="11"/>
    </row>
    <row r="9" spans="1:18" x14ac:dyDescent="0.15">
      <c r="A9" s="1">
        <v>5</v>
      </c>
      <c r="B9" s="4">
        <v>30391</v>
      </c>
      <c r="C9" s="6" t="s">
        <v>286</v>
      </c>
      <c r="D9" s="7">
        <v>362344.87833333324</v>
      </c>
      <c r="E9" s="7">
        <v>168623.4513333333</v>
      </c>
      <c r="F9" s="7">
        <v>-1090.9896666666666</v>
      </c>
      <c r="G9" s="7">
        <v>362344.68099999998</v>
      </c>
      <c r="H9" s="7">
        <v>168623.728</v>
      </c>
      <c r="I9" s="7">
        <v>-1091.0029999999999</v>
      </c>
      <c r="J9" s="7">
        <v>362344.1866666667</v>
      </c>
      <c r="K9" s="7">
        <v>168623.56000000003</v>
      </c>
      <c r="L9" s="7">
        <v>-1091.0666666666664</v>
      </c>
      <c r="M9" s="7">
        <f t="shared" si="1"/>
        <v>0.1973333332571201</v>
      </c>
      <c r="N9" s="7">
        <f t="shared" si="2"/>
        <v>-0.27666666670120321</v>
      </c>
      <c r="O9" s="7">
        <f t="shared" si="3"/>
        <v>1.3333333333321207E-2</v>
      </c>
      <c r="P9" s="7"/>
      <c r="Q9" s="11"/>
      <c r="R9" s="11"/>
    </row>
    <row r="10" spans="1:18" x14ac:dyDescent="0.15">
      <c r="A10" s="1">
        <v>6</v>
      </c>
      <c r="B10" s="5">
        <v>3040</v>
      </c>
      <c r="C10" s="6" t="s">
        <v>78</v>
      </c>
      <c r="D10" s="7">
        <v>367635.16116666672</v>
      </c>
      <c r="E10" s="7">
        <v>168620.61033333334</v>
      </c>
      <c r="F10" s="7">
        <v>-591.91549999999995</v>
      </c>
      <c r="G10" s="7">
        <v>367634.978</v>
      </c>
      <c r="H10" s="7">
        <v>168620.946</v>
      </c>
      <c r="I10" s="7">
        <v>-591.88499999999999</v>
      </c>
      <c r="J10" s="7">
        <v>367634.42333333334</v>
      </c>
      <c r="K10" s="7">
        <v>168620.74333333335</v>
      </c>
      <c r="L10" s="7">
        <v>-591.95833333333337</v>
      </c>
      <c r="M10" s="7">
        <f t="shared" si="1"/>
        <v>0.18316666671307757</v>
      </c>
      <c r="N10" s="7">
        <f t="shared" si="2"/>
        <v>-0.33566666665137745</v>
      </c>
      <c r="O10" s="7">
        <f t="shared" si="3"/>
        <v>-3.0499999999960892E-2</v>
      </c>
      <c r="P10" s="7"/>
      <c r="Q10" s="11"/>
      <c r="R10" s="11"/>
    </row>
    <row r="11" spans="1:18" x14ac:dyDescent="0.15">
      <c r="A11" s="1">
        <v>7</v>
      </c>
      <c r="B11" s="4">
        <v>4036</v>
      </c>
      <c r="C11" s="6" t="s">
        <v>79</v>
      </c>
      <c r="D11" s="7">
        <v>320511.15850000002</v>
      </c>
      <c r="E11" s="7">
        <v>162775.33000000002</v>
      </c>
      <c r="F11" s="7">
        <v>-498.79649999999998</v>
      </c>
      <c r="G11" s="7">
        <v>320511.19500000001</v>
      </c>
      <c r="H11" s="7">
        <v>162775.33900000001</v>
      </c>
      <c r="I11" s="7">
        <v>-499.185</v>
      </c>
      <c r="J11" s="7">
        <v>320511.255</v>
      </c>
      <c r="K11" s="7">
        <v>162775.6</v>
      </c>
      <c r="L11" s="7">
        <v>-499.435</v>
      </c>
      <c r="M11" s="7">
        <f t="shared" si="1"/>
        <v>-3.6499999987427145E-2</v>
      </c>
      <c r="N11" s="7">
        <f t="shared" si="2"/>
        <v>-8.9999999909196049E-3</v>
      </c>
      <c r="O11" s="7">
        <f t="shared" si="3"/>
        <v>0.38850000000002183</v>
      </c>
      <c r="P11" s="7"/>
      <c r="Q11" s="11"/>
      <c r="R11" s="11"/>
    </row>
    <row r="12" spans="1:18" x14ac:dyDescent="0.15">
      <c r="A12" s="1">
        <v>8</v>
      </c>
      <c r="B12" s="5">
        <v>30361</v>
      </c>
      <c r="C12" s="6" t="s">
        <v>285</v>
      </c>
      <c r="D12" s="7">
        <v>327086.09516666667</v>
      </c>
      <c r="E12" s="7">
        <v>168623.73583333331</v>
      </c>
      <c r="F12" s="7">
        <v>-1096.7735</v>
      </c>
      <c r="G12" s="7">
        <v>327085.87400000001</v>
      </c>
      <c r="H12" s="7">
        <v>168623.592</v>
      </c>
      <c r="I12" s="7">
        <v>-1096.9970000000001</v>
      </c>
      <c r="J12" s="7">
        <v>327085.63500000001</v>
      </c>
      <c r="K12" s="7">
        <v>168623.54666666666</v>
      </c>
      <c r="L12" s="7">
        <v>-1097.22</v>
      </c>
      <c r="M12" s="7">
        <f t="shared" si="1"/>
        <v>0.22116666665533558</v>
      </c>
      <c r="N12" s="7">
        <f t="shared" si="2"/>
        <v>0.14383333330624737</v>
      </c>
      <c r="O12" s="7">
        <f t="shared" si="3"/>
        <v>0.22350000000005821</v>
      </c>
      <c r="P12" s="7"/>
      <c r="Q12" s="11"/>
      <c r="R12" s="11"/>
    </row>
    <row r="13" spans="1:18" x14ac:dyDescent="0.15">
      <c r="A13" s="1">
        <v>9</v>
      </c>
      <c r="B13" s="5">
        <v>4039</v>
      </c>
      <c r="C13" s="6" t="s">
        <v>80</v>
      </c>
      <c r="D13" s="7">
        <v>355823.45166666666</v>
      </c>
      <c r="E13" s="7">
        <v>161684.7335</v>
      </c>
      <c r="F13" s="7">
        <v>-513.83316666666667</v>
      </c>
      <c r="G13" s="7">
        <v>355823.30900000001</v>
      </c>
      <c r="H13" s="7">
        <v>161684.93299999999</v>
      </c>
      <c r="I13" s="7">
        <v>-513.82600000000002</v>
      </c>
      <c r="J13" s="7">
        <v>355822.86000000004</v>
      </c>
      <c r="K13" s="7">
        <v>161684.88500000001</v>
      </c>
      <c r="L13" s="7">
        <v>-514.09499999999991</v>
      </c>
      <c r="M13" s="7">
        <f t="shared" si="1"/>
        <v>0.14266666665207595</v>
      </c>
      <c r="N13" s="7">
        <f t="shared" si="2"/>
        <v>-0.19949999998789281</v>
      </c>
      <c r="O13" s="7">
        <f t="shared" si="3"/>
        <v>-7.1666666666487799E-3</v>
      </c>
      <c r="P13" s="7"/>
      <c r="Q13" s="11"/>
      <c r="R13" s="11"/>
    </row>
    <row r="14" spans="1:18" x14ac:dyDescent="0.15">
      <c r="A14" s="1">
        <v>10</v>
      </c>
      <c r="B14" s="5">
        <v>4040</v>
      </c>
      <c r="C14" s="6" t="s">
        <v>81</v>
      </c>
      <c r="D14" s="7">
        <v>367600.05575</v>
      </c>
      <c r="E14" s="7">
        <v>161672.09274999998</v>
      </c>
      <c r="F14" s="7">
        <v>-537.59050000000002</v>
      </c>
      <c r="G14" s="7">
        <v>367599.902</v>
      </c>
      <c r="H14" s="7">
        <v>161672.408</v>
      </c>
      <c r="I14" s="7">
        <v>-537.471</v>
      </c>
      <c r="J14" s="7">
        <v>367599.3125</v>
      </c>
      <c r="K14" s="7">
        <v>161672.35999999999</v>
      </c>
      <c r="L14" s="7">
        <v>-537.63499999999999</v>
      </c>
      <c r="M14" s="7">
        <f t="shared" si="1"/>
        <v>0.15374999999767169</v>
      </c>
      <c r="N14" s="7">
        <f t="shared" si="2"/>
        <v>-0.31525000001420267</v>
      </c>
      <c r="O14" s="7">
        <f t="shared" si="3"/>
        <v>-0.11950000000001637</v>
      </c>
      <c r="P14" s="7"/>
      <c r="Q14" s="11"/>
      <c r="R14" s="11"/>
    </row>
    <row r="15" spans="1:18" x14ac:dyDescent="0.15">
      <c r="A15" s="1">
        <v>11</v>
      </c>
      <c r="B15" s="5">
        <v>202</v>
      </c>
      <c r="C15" s="6" t="s">
        <v>32</v>
      </c>
      <c r="D15" s="7">
        <v>346315.16070000001</v>
      </c>
      <c r="E15" s="7">
        <v>158081.1684</v>
      </c>
      <c r="F15" s="7">
        <v>-927.8356</v>
      </c>
      <c r="G15" s="7">
        <v>346315.04800000001</v>
      </c>
      <c r="H15" s="7">
        <v>158081.21599999999</v>
      </c>
      <c r="I15" s="7">
        <v>-927.91600000000005</v>
      </c>
      <c r="J15" s="7">
        <v>346314.69400000002</v>
      </c>
      <c r="K15" s="7">
        <v>158081.29</v>
      </c>
      <c r="L15" s="7">
        <v>-928.23899999999992</v>
      </c>
      <c r="M15" s="7">
        <f t="shared" si="1"/>
        <v>0.11269999999785796</v>
      </c>
      <c r="N15" s="7">
        <f t="shared" si="2"/>
        <v>-4.7599999990779907E-2</v>
      </c>
      <c r="O15" s="7">
        <f t="shared" si="3"/>
        <v>8.0400000000054206E-2</v>
      </c>
      <c r="P15" s="7"/>
      <c r="Q15" s="11"/>
      <c r="R15" s="11"/>
    </row>
    <row r="16" spans="1:18" x14ac:dyDescent="0.15">
      <c r="A16" s="1">
        <v>12</v>
      </c>
      <c r="B16" s="5">
        <v>204</v>
      </c>
      <c r="C16" s="6" t="s">
        <v>34</v>
      </c>
      <c r="D16" s="7">
        <v>332014.67749999999</v>
      </c>
      <c r="E16" s="7">
        <v>156392.23162500001</v>
      </c>
      <c r="F16" s="7">
        <v>-926.48112500000002</v>
      </c>
      <c r="G16" s="7">
        <v>332014.52299999999</v>
      </c>
      <c r="H16" s="7">
        <v>156392.17800000001</v>
      </c>
      <c r="I16" s="7">
        <v>-926.63599999999997</v>
      </c>
      <c r="J16" s="7">
        <v>332014.28437500005</v>
      </c>
      <c r="K16" s="7">
        <v>156392.28937500002</v>
      </c>
      <c r="L16" s="7">
        <v>-927.04499999999996</v>
      </c>
      <c r="M16" s="7">
        <f t="shared" si="1"/>
        <v>0.15450000000419095</v>
      </c>
      <c r="N16" s="7">
        <f t="shared" si="2"/>
        <v>5.3625000000465661E-2</v>
      </c>
      <c r="O16" s="7">
        <f t="shared" si="3"/>
        <v>0.15487499999994725</v>
      </c>
      <c r="P16" s="7"/>
      <c r="Q16" s="11"/>
      <c r="R16" s="11"/>
    </row>
    <row r="17" spans="1:18" x14ac:dyDescent="0.15">
      <c r="A17" s="1">
        <v>13</v>
      </c>
      <c r="B17" s="5">
        <v>101</v>
      </c>
      <c r="C17" s="6" t="s">
        <v>3</v>
      </c>
      <c r="D17" s="7">
        <v>354306.04869999998</v>
      </c>
      <c r="E17" s="7">
        <v>168626.6588</v>
      </c>
      <c r="F17" s="7">
        <v>-273.09179999999998</v>
      </c>
      <c r="G17" s="7">
        <v>354305.87199999997</v>
      </c>
      <c r="H17" s="7">
        <v>168626.87299999999</v>
      </c>
      <c r="I17" s="7">
        <v>-273.178</v>
      </c>
      <c r="J17" s="7">
        <v>354305.46700000006</v>
      </c>
      <c r="K17" s="7">
        <v>168626.74299999999</v>
      </c>
      <c r="L17" s="7">
        <v>-273.39100000000002</v>
      </c>
      <c r="M17" s="7">
        <f t="shared" si="1"/>
        <v>0.17670000001089647</v>
      </c>
      <c r="N17" s="7">
        <f t="shared" si="2"/>
        <v>-0.21419999998761341</v>
      </c>
      <c r="O17" s="7">
        <f t="shared" si="3"/>
        <v>8.6200000000019372E-2</v>
      </c>
      <c r="P17" s="7"/>
      <c r="Q17" s="11"/>
      <c r="R17" s="11"/>
    </row>
    <row r="18" spans="1:18" x14ac:dyDescent="0.15">
      <c r="A18" s="1">
        <v>14</v>
      </c>
      <c r="B18" s="5">
        <v>102</v>
      </c>
      <c r="C18" s="6" t="s">
        <v>4</v>
      </c>
      <c r="D18" s="7">
        <v>344794.32466666668</v>
      </c>
      <c r="E18" s="7">
        <v>168624.55033333335</v>
      </c>
      <c r="F18" s="7">
        <v>-273.47558333333336</v>
      </c>
      <c r="G18" s="7">
        <v>344794.109</v>
      </c>
      <c r="H18" s="7">
        <v>168624.592</v>
      </c>
      <c r="I18" s="7">
        <v>-273.62200000000001</v>
      </c>
      <c r="J18" s="7">
        <v>344793.78500000009</v>
      </c>
      <c r="K18" s="7">
        <v>168624.50750000001</v>
      </c>
      <c r="L18" s="7">
        <v>-273.90666666666669</v>
      </c>
      <c r="M18" s="7">
        <f t="shared" si="1"/>
        <v>0.2156666666851379</v>
      </c>
      <c r="N18" s="7">
        <f t="shared" si="2"/>
        <v>-4.166666665696539E-2</v>
      </c>
      <c r="O18" s="7">
        <f t="shared" si="3"/>
        <v>0.14641666666665287</v>
      </c>
      <c r="P18" s="7"/>
      <c r="Q18" s="11"/>
      <c r="R18" s="11"/>
    </row>
    <row r="19" spans="1:18" x14ac:dyDescent="0.15">
      <c r="A19" s="1">
        <v>15</v>
      </c>
      <c r="B19" s="5">
        <v>103</v>
      </c>
      <c r="C19" s="6" t="s">
        <v>5</v>
      </c>
      <c r="D19" s="7">
        <v>338294.00700000004</v>
      </c>
      <c r="E19" s="7">
        <v>168617.13792857141</v>
      </c>
      <c r="F19" s="7">
        <v>-277.81842857142857</v>
      </c>
      <c r="G19" s="7">
        <v>338293.777</v>
      </c>
      <c r="H19" s="7">
        <v>168617.13500000001</v>
      </c>
      <c r="I19" s="7">
        <v>-278.04000000000002</v>
      </c>
      <c r="J19" s="7">
        <v>338293.51400000002</v>
      </c>
      <c r="K19" s="7">
        <v>168617.06000000006</v>
      </c>
      <c r="L19" s="7">
        <v>-278.3633333333334</v>
      </c>
      <c r="M19" s="7">
        <f t="shared" si="1"/>
        <v>0.23000000003958121</v>
      </c>
      <c r="N19" s="7">
        <f t="shared" si="2"/>
        <v>2.9285713972058147E-3</v>
      </c>
      <c r="O19" s="7">
        <f t="shared" si="3"/>
        <v>0.22157142857145118</v>
      </c>
      <c r="P19" s="7"/>
      <c r="Q19" s="11"/>
      <c r="R19" s="11"/>
    </row>
    <row r="20" spans="1:18" x14ac:dyDescent="0.15">
      <c r="A20" s="1">
        <v>16</v>
      </c>
      <c r="B20" s="5">
        <v>104</v>
      </c>
      <c r="C20" s="6" t="s">
        <v>6</v>
      </c>
      <c r="D20" s="7">
        <v>331293.32039999997</v>
      </c>
      <c r="E20" s="7">
        <v>168633.09729999999</v>
      </c>
      <c r="F20" s="7">
        <v>-272.01175000000001</v>
      </c>
      <c r="G20" s="7">
        <v>331293.10700000002</v>
      </c>
      <c r="H20" s="7">
        <v>168633.02799999999</v>
      </c>
      <c r="I20" s="7">
        <v>-272.23899999999998</v>
      </c>
      <c r="J20" s="7">
        <v>331292.8775</v>
      </c>
      <c r="K20" s="7">
        <v>168632.96449999997</v>
      </c>
      <c r="L20" s="7">
        <v>-272.52050000000008</v>
      </c>
      <c r="M20" s="7">
        <f t="shared" si="1"/>
        <v>0.21339999994961545</v>
      </c>
      <c r="N20" s="7">
        <f t="shared" si="2"/>
        <v>6.9300000002840534E-2</v>
      </c>
      <c r="O20" s="7">
        <f t="shared" si="3"/>
        <v>0.22724999999996953</v>
      </c>
      <c r="P20" s="7"/>
      <c r="Q20" s="11"/>
      <c r="R20" s="11"/>
    </row>
    <row r="21" spans="1:18" x14ac:dyDescent="0.15">
      <c r="A21" s="1">
        <v>17</v>
      </c>
      <c r="B21" s="5">
        <v>105</v>
      </c>
      <c r="C21" s="6" t="s">
        <v>7</v>
      </c>
      <c r="D21" s="7">
        <v>322791.37825000007</v>
      </c>
      <c r="E21" s="7">
        <v>168619.65674999999</v>
      </c>
      <c r="F21" s="7">
        <v>-268.83533333333338</v>
      </c>
      <c r="G21" s="7">
        <v>322791.15000000002</v>
      </c>
      <c r="H21" s="7">
        <v>168619.519</v>
      </c>
      <c r="I21" s="7">
        <v>-269.096</v>
      </c>
      <c r="J21" s="7">
        <v>322790.97500000003</v>
      </c>
      <c r="K21" s="7">
        <v>168619.44416666662</v>
      </c>
      <c r="L21" s="7">
        <v>-269.23166666666668</v>
      </c>
      <c r="M21" s="7">
        <f t="shared" si="1"/>
        <v>0.22825000004377216</v>
      </c>
      <c r="N21" s="7">
        <f t="shared" si="2"/>
        <v>0.13774999999441206</v>
      </c>
      <c r="O21" s="7">
        <f t="shared" si="3"/>
        <v>0.26066666666662286</v>
      </c>
      <c r="P21" s="7"/>
      <c r="Q21" s="11"/>
      <c r="R21" s="11"/>
    </row>
    <row r="22" spans="1:18" x14ac:dyDescent="0.15">
      <c r="A22" s="1">
        <v>18</v>
      </c>
      <c r="B22" s="5">
        <v>106</v>
      </c>
      <c r="C22" s="6" t="s">
        <v>8</v>
      </c>
      <c r="D22" s="7">
        <v>321197.80825</v>
      </c>
      <c r="E22" s="7">
        <v>162375.15708333332</v>
      </c>
      <c r="F22" s="7">
        <v>-270.77300000000002</v>
      </c>
      <c r="G22" s="7">
        <v>321197.93300000002</v>
      </c>
      <c r="H22" s="7">
        <v>162375.17800000001</v>
      </c>
      <c r="I22" s="7">
        <v>-271.16199999999998</v>
      </c>
      <c r="J22" s="7">
        <v>321198.03250000003</v>
      </c>
      <c r="K22" s="7">
        <v>162375.38583333333</v>
      </c>
      <c r="L22" s="7">
        <v>-271.38916666666665</v>
      </c>
      <c r="M22" s="7">
        <f t="shared" si="1"/>
        <v>-0.12475000001722947</v>
      </c>
      <c r="N22" s="7">
        <f t="shared" si="2"/>
        <v>-2.0916666690027341E-2</v>
      </c>
      <c r="O22" s="7">
        <f t="shared" si="3"/>
        <v>0.38899999999995316</v>
      </c>
      <c r="P22" s="7"/>
      <c r="Q22" s="11"/>
      <c r="R22" s="11"/>
    </row>
    <row r="23" spans="1:18" x14ac:dyDescent="0.15">
      <c r="A23" s="1">
        <v>19</v>
      </c>
      <c r="B23" s="5">
        <v>107</v>
      </c>
      <c r="C23" s="6" t="s">
        <v>9</v>
      </c>
      <c r="D23" s="7">
        <v>314199.50824999996</v>
      </c>
      <c r="E23" s="7">
        <v>161444.693</v>
      </c>
      <c r="F23" s="7">
        <v>-269.63133333333332</v>
      </c>
      <c r="G23" s="7">
        <v>314199.33799999999</v>
      </c>
      <c r="H23" s="7">
        <v>161444.478</v>
      </c>
      <c r="I23" s="7">
        <v>-269.82400000000001</v>
      </c>
      <c r="J23" s="7">
        <v>314199.22000000003</v>
      </c>
      <c r="K23" s="7">
        <v>161444.6</v>
      </c>
      <c r="L23" s="7">
        <v>-269.95666666666665</v>
      </c>
      <c r="M23" s="7">
        <f t="shared" si="1"/>
        <v>0.17024999996647239</v>
      </c>
      <c r="N23" s="7">
        <f t="shared" si="2"/>
        <v>0.21499999999650754</v>
      </c>
      <c r="O23" s="7">
        <f t="shared" si="3"/>
        <v>0.19266666666669607</v>
      </c>
      <c r="P23" s="7"/>
      <c r="Q23" s="11"/>
      <c r="R23" s="11"/>
    </row>
    <row r="24" spans="1:18" x14ac:dyDescent="0.15">
      <c r="A24" s="1">
        <v>20</v>
      </c>
      <c r="B24" s="5">
        <v>108</v>
      </c>
      <c r="C24" s="6" t="s">
        <v>10</v>
      </c>
      <c r="D24" s="7">
        <v>307757.25741666666</v>
      </c>
      <c r="E24" s="7">
        <v>160600.11374999999</v>
      </c>
      <c r="F24" s="7">
        <v>-267.61174999999997</v>
      </c>
      <c r="G24" s="7">
        <v>307757.18199999997</v>
      </c>
      <c r="H24" s="7">
        <v>160599.83600000001</v>
      </c>
      <c r="I24" s="7">
        <v>-267.94799999999998</v>
      </c>
      <c r="J24" s="7">
        <v>307757.1166666667</v>
      </c>
      <c r="K24" s="7">
        <v>160599.87999999998</v>
      </c>
      <c r="L24" s="7">
        <v>-268.08083333333332</v>
      </c>
      <c r="M24" s="7">
        <f t="shared" si="1"/>
        <v>7.5416666688397527E-2</v>
      </c>
      <c r="N24" s="7">
        <f t="shared" si="2"/>
        <v>0.27774999997927807</v>
      </c>
      <c r="O24" s="7">
        <f t="shared" si="3"/>
        <v>0.33625000000000682</v>
      </c>
      <c r="P24" s="7"/>
      <c r="Q24" s="11"/>
      <c r="R24" s="11"/>
    </row>
    <row r="25" spans="1:18" x14ac:dyDescent="0.15">
      <c r="A25" s="1">
        <v>21</v>
      </c>
      <c r="B25" s="5">
        <v>109</v>
      </c>
      <c r="C25" s="6" t="s">
        <v>11</v>
      </c>
      <c r="D25" s="7">
        <v>298547.34909999999</v>
      </c>
      <c r="E25" s="7">
        <v>159394.41239999997</v>
      </c>
      <c r="F25" s="7">
        <v>-266.0093</v>
      </c>
      <c r="G25" s="7">
        <v>298547.20600000001</v>
      </c>
      <c r="H25" s="7">
        <v>159394.11600000001</v>
      </c>
      <c r="I25" s="7">
        <v>-266.45499999999998</v>
      </c>
      <c r="J25" s="7">
        <v>298547.14300000004</v>
      </c>
      <c r="K25" s="7">
        <v>159394.174</v>
      </c>
      <c r="L25" s="7">
        <v>-266.64499999999998</v>
      </c>
      <c r="M25" s="7">
        <f t="shared" si="1"/>
        <v>0.14309999998658895</v>
      </c>
      <c r="N25" s="7">
        <f t="shared" si="2"/>
        <v>0.2963999999628868</v>
      </c>
      <c r="O25" s="7">
        <f t="shared" si="3"/>
        <v>0.44569999999998799</v>
      </c>
      <c r="P25" s="7"/>
      <c r="Q25" s="11"/>
      <c r="R25" s="11"/>
    </row>
    <row r="26" spans="1:18" x14ac:dyDescent="0.15">
      <c r="A26" s="1">
        <v>22</v>
      </c>
      <c r="B26" s="5">
        <v>110</v>
      </c>
      <c r="C26" s="6" t="s">
        <v>12</v>
      </c>
      <c r="D26" s="7">
        <v>289338.50787500001</v>
      </c>
      <c r="E26" s="7">
        <v>158173.76449999999</v>
      </c>
      <c r="F26" s="7">
        <v>-268.18324999999999</v>
      </c>
      <c r="G26" s="7">
        <v>289338.375</v>
      </c>
      <c r="H26" s="7">
        <v>158173.44699999999</v>
      </c>
      <c r="I26" s="7">
        <v>-268.66199999999998</v>
      </c>
      <c r="J26" s="7">
        <v>289338.39749999996</v>
      </c>
      <c r="K26" s="7">
        <v>158173.55875000003</v>
      </c>
      <c r="L26" s="7">
        <v>-269.03375</v>
      </c>
      <c r="M26" s="7">
        <f t="shared" si="1"/>
        <v>0.13287500001024455</v>
      </c>
      <c r="N26" s="7">
        <f t="shared" si="2"/>
        <v>0.31750000000465661</v>
      </c>
      <c r="O26" s="7">
        <f t="shared" si="3"/>
        <v>0.47874999999999091</v>
      </c>
      <c r="P26" s="7"/>
      <c r="Q26" s="11"/>
      <c r="R26" s="11"/>
    </row>
    <row r="27" spans="1:18" x14ac:dyDescent="0.15">
      <c r="A27" s="1">
        <v>23</v>
      </c>
      <c r="B27" s="5">
        <v>111</v>
      </c>
      <c r="C27" s="6" t="s">
        <v>13</v>
      </c>
      <c r="D27" s="7">
        <v>278988.85150000005</v>
      </c>
      <c r="E27" s="7">
        <v>156271.72583333333</v>
      </c>
      <c r="F27" s="7">
        <v>-460.57249999999999</v>
      </c>
      <c r="G27" s="7">
        <v>278988.88</v>
      </c>
      <c r="H27" s="7">
        <v>156271.34400000001</v>
      </c>
      <c r="I27" s="7">
        <v>-461.01</v>
      </c>
      <c r="J27" s="7">
        <v>278989.01833333337</v>
      </c>
      <c r="K27" s="7">
        <v>156271.46166666667</v>
      </c>
      <c r="L27" s="7">
        <v>-461.40333333333336</v>
      </c>
      <c r="M27" s="7">
        <f t="shared" si="1"/>
        <v>-2.84999999566935E-2</v>
      </c>
      <c r="N27" s="7">
        <f t="shared" si="2"/>
        <v>0.38183333331835456</v>
      </c>
      <c r="O27" s="7">
        <f t="shared" si="3"/>
        <v>0.4375</v>
      </c>
      <c r="P27" s="7"/>
      <c r="Q27" s="11"/>
      <c r="R27" s="11"/>
    </row>
    <row r="28" spans="1:18" x14ac:dyDescent="0.15">
      <c r="A28" s="1">
        <v>24</v>
      </c>
      <c r="B28" s="5">
        <v>112</v>
      </c>
      <c r="C28" s="6" t="s">
        <v>14</v>
      </c>
      <c r="D28" s="7">
        <v>268720.64033333334</v>
      </c>
      <c r="E28" s="7">
        <v>153639.84183333334</v>
      </c>
      <c r="F28" s="7">
        <v>-474.84516666666673</v>
      </c>
      <c r="G28" s="7">
        <v>268720.63</v>
      </c>
      <c r="H28" s="7">
        <v>153639.34899999999</v>
      </c>
      <c r="I28" s="7">
        <v>-475.09800000000001</v>
      </c>
      <c r="J28" s="7">
        <v>268720.79333333339</v>
      </c>
      <c r="K28" s="7">
        <v>153639.54</v>
      </c>
      <c r="L28" s="7">
        <v>-475.51666666666671</v>
      </c>
      <c r="M28" s="7">
        <f t="shared" si="1"/>
        <v>1.0333333339076489E-2</v>
      </c>
      <c r="N28" s="7">
        <f t="shared" si="2"/>
        <v>0.49283333335188217</v>
      </c>
      <c r="O28" s="7">
        <f t="shared" si="3"/>
        <v>0.25283333333328528</v>
      </c>
      <c r="P28" s="7"/>
      <c r="Q28" s="11"/>
      <c r="R28" s="11"/>
    </row>
    <row r="29" spans="1:18" x14ac:dyDescent="0.15">
      <c r="A29" s="1">
        <v>25</v>
      </c>
      <c r="B29" s="5">
        <v>113</v>
      </c>
      <c r="C29" s="6" t="s">
        <v>15</v>
      </c>
      <c r="D29" s="7">
        <v>259028.89499999999</v>
      </c>
      <c r="E29" s="7">
        <v>149132.45983333333</v>
      </c>
      <c r="F29" s="7">
        <v>-471.31933333333336</v>
      </c>
      <c r="G29" s="7">
        <v>259028.891</v>
      </c>
      <c r="H29" s="7">
        <v>149131.826</v>
      </c>
      <c r="I29" s="7">
        <v>-471.53300000000002</v>
      </c>
      <c r="J29" s="7">
        <v>259029.04833333334</v>
      </c>
      <c r="K29" s="7">
        <v>149132.02333333335</v>
      </c>
      <c r="L29" s="7">
        <v>-471.96499999999997</v>
      </c>
      <c r="M29" s="7">
        <f t="shared" si="1"/>
        <v>3.999999986262992E-3</v>
      </c>
      <c r="N29" s="7">
        <f t="shared" si="2"/>
        <v>0.63383333332603797</v>
      </c>
      <c r="O29" s="7">
        <f t="shared" si="3"/>
        <v>0.21366666666665424</v>
      </c>
      <c r="P29" s="7"/>
      <c r="Q29" s="11"/>
      <c r="R29" s="11"/>
    </row>
    <row r="30" spans="1:18" x14ac:dyDescent="0.15">
      <c r="A30" s="1">
        <v>26</v>
      </c>
      <c r="B30" s="5">
        <v>114</v>
      </c>
      <c r="C30" s="6" t="s">
        <v>16</v>
      </c>
      <c r="D30" s="7">
        <v>249537.58216666666</v>
      </c>
      <c r="E30" s="7">
        <v>144201.0865</v>
      </c>
      <c r="F30" s="7">
        <v>-471.17066666666665</v>
      </c>
      <c r="G30" s="7">
        <v>249537.51199999999</v>
      </c>
      <c r="H30" s="7">
        <v>144200.37899999999</v>
      </c>
      <c r="I30" s="7">
        <v>-471.59399999999999</v>
      </c>
      <c r="J30" s="7">
        <v>249537.62333333338</v>
      </c>
      <c r="K30" s="7">
        <v>144200.68166666664</v>
      </c>
      <c r="L30" s="7">
        <v>-472.03999999999996</v>
      </c>
      <c r="M30" s="7">
        <f t="shared" si="1"/>
        <v>7.0166666671866551E-2</v>
      </c>
      <c r="N30" s="7">
        <f t="shared" si="2"/>
        <v>0.70750000001862645</v>
      </c>
      <c r="O30" s="7">
        <f t="shared" si="3"/>
        <v>0.42333333333334622</v>
      </c>
      <c r="P30" s="7"/>
      <c r="Q30" s="11"/>
      <c r="R30" s="11"/>
    </row>
    <row r="31" spans="1:18" x14ac:dyDescent="0.15">
      <c r="A31" s="1">
        <v>27</v>
      </c>
      <c r="B31" s="5">
        <v>1151</v>
      </c>
      <c r="C31" s="6" t="s">
        <v>70</v>
      </c>
      <c r="D31" s="7">
        <v>240809.41233333331</v>
      </c>
      <c r="E31" s="7">
        <v>138679.83866666668</v>
      </c>
      <c r="F31" s="7">
        <v>-462.63599999999997</v>
      </c>
      <c r="G31" s="7">
        <v>240809.179</v>
      </c>
      <c r="H31" s="7">
        <v>138678.92800000001</v>
      </c>
      <c r="I31" s="7">
        <v>-463.29899999999998</v>
      </c>
      <c r="J31" s="7">
        <v>240809.21666666667</v>
      </c>
      <c r="K31" s="7">
        <v>138679.30333333334</v>
      </c>
      <c r="L31" s="7">
        <v>-463.73333333333329</v>
      </c>
      <c r="M31" s="7">
        <f t="shared" si="1"/>
        <v>0.23333333330811001</v>
      </c>
      <c r="N31" s="7">
        <f t="shared" si="2"/>
        <v>0.91066666666301899</v>
      </c>
      <c r="O31" s="7">
        <f t="shared" si="3"/>
        <v>0.66300000000001091</v>
      </c>
      <c r="P31" s="7"/>
      <c r="Q31" s="11"/>
      <c r="R31" s="11"/>
    </row>
    <row r="32" spans="1:18" x14ac:dyDescent="0.15">
      <c r="A32" s="1">
        <v>28</v>
      </c>
      <c r="B32" s="5">
        <v>1152</v>
      </c>
      <c r="C32" s="6" t="s">
        <v>71</v>
      </c>
      <c r="D32" s="7">
        <v>240305.992</v>
      </c>
      <c r="E32" s="7">
        <v>138288.97033333333</v>
      </c>
      <c r="F32" s="7">
        <v>-464.8416666666667</v>
      </c>
      <c r="G32" s="7">
        <v>240306.89799999999</v>
      </c>
      <c r="H32" s="7">
        <v>138289.13200000001</v>
      </c>
      <c r="I32" s="7">
        <v>-465.47699999999998</v>
      </c>
      <c r="J32" s="7">
        <v>240306.83833333335</v>
      </c>
      <c r="K32" s="7">
        <v>138289.47333333333</v>
      </c>
      <c r="L32" s="7">
        <v>-465.91</v>
      </c>
      <c r="M32" s="7">
        <f t="shared" si="1"/>
        <v>-0.90599999998812564</v>
      </c>
      <c r="N32" s="7">
        <f t="shared" si="2"/>
        <v>-0.16166666668141261</v>
      </c>
      <c r="O32" s="7">
        <f t="shared" si="3"/>
        <v>0.63533333333327846</v>
      </c>
      <c r="P32" s="7"/>
      <c r="Q32" s="11"/>
      <c r="R32" s="11"/>
    </row>
    <row r="33" spans="1:18" x14ac:dyDescent="0.15">
      <c r="A33" s="1">
        <v>29</v>
      </c>
      <c r="B33" s="5">
        <v>116</v>
      </c>
      <c r="C33" s="6" t="s">
        <v>17</v>
      </c>
      <c r="D33" s="7">
        <v>232285.3175</v>
      </c>
      <c r="E33" s="7">
        <v>131554.79583333334</v>
      </c>
      <c r="F33" s="7">
        <v>-487.42200000000003</v>
      </c>
      <c r="G33" s="7">
        <v>232286.095</v>
      </c>
      <c r="H33" s="7">
        <v>131554.71799999999</v>
      </c>
      <c r="I33" s="7">
        <v>-487.80399999999997</v>
      </c>
      <c r="J33" s="7">
        <v>232286.02333333332</v>
      </c>
      <c r="K33" s="7">
        <v>131554.86833333332</v>
      </c>
      <c r="L33" s="7">
        <v>-488.06833333333333</v>
      </c>
      <c r="M33" s="7">
        <f t="shared" si="1"/>
        <v>-0.77749999999650754</v>
      </c>
      <c r="N33" s="7">
        <f t="shared" si="2"/>
        <v>7.7833333343733102E-2</v>
      </c>
      <c r="O33" s="7">
        <f t="shared" si="3"/>
        <v>0.38199999999994816</v>
      </c>
      <c r="P33" s="7"/>
      <c r="Q33" s="11"/>
      <c r="R33" s="11"/>
    </row>
    <row r="34" spans="1:18" x14ac:dyDescent="0.15">
      <c r="A34" s="1">
        <v>30</v>
      </c>
      <c r="B34" s="5">
        <v>117</v>
      </c>
      <c r="C34" s="6" t="s">
        <v>18</v>
      </c>
      <c r="D34" s="7">
        <v>224989.54583333331</v>
      </c>
      <c r="E34" s="7">
        <v>124073.19299999998</v>
      </c>
      <c r="F34" s="7">
        <v>-487.45333333333338</v>
      </c>
      <c r="G34" s="7">
        <v>224990.18599999999</v>
      </c>
      <c r="H34" s="7">
        <v>124073.083</v>
      </c>
      <c r="I34" s="7">
        <v>-487.80700000000002</v>
      </c>
      <c r="J34" s="7">
        <v>224990.10833333331</v>
      </c>
      <c r="K34" s="7">
        <v>124073.22666666667</v>
      </c>
      <c r="L34" s="7">
        <v>-487.99</v>
      </c>
      <c r="M34" s="7">
        <f t="shared" si="1"/>
        <v>-0.64016666667885147</v>
      </c>
      <c r="N34" s="7">
        <f t="shared" si="2"/>
        <v>0.10999999998603016</v>
      </c>
      <c r="O34" s="7">
        <f t="shared" si="3"/>
        <v>0.35366666666664059</v>
      </c>
      <c r="P34" s="7"/>
      <c r="Q34" s="11"/>
      <c r="R34" s="11"/>
    </row>
    <row r="35" spans="1:18" x14ac:dyDescent="0.15">
      <c r="A35" s="1">
        <v>31</v>
      </c>
      <c r="B35" s="5">
        <v>118</v>
      </c>
      <c r="C35" s="6" t="s">
        <v>19</v>
      </c>
      <c r="D35" s="7">
        <v>218237.96416666664</v>
      </c>
      <c r="E35" s="7">
        <v>115593.14666666668</v>
      </c>
      <c r="F35" s="7">
        <v>-466.1989999999999</v>
      </c>
      <c r="G35" s="7">
        <v>218238.527</v>
      </c>
      <c r="H35" s="7">
        <v>115593.151</v>
      </c>
      <c r="I35" s="7">
        <v>-466.62200000000001</v>
      </c>
      <c r="J35" s="7">
        <v>218238.48166666666</v>
      </c>
      <c r="K35" s="7">
        <v>115593.24333333335</v>
      </c>
      <c r="L35" s="7">
        <v>-466.77</v>
      </c>
      <c r="M35" s="7">
        <f t="shared" si="1"/>
        <v>-0.56283333335886709</v>
      </c>
      <c r="N35" s="7">
        <f t="shared" si="2"/>
        <v>-4.3333333160262555E-3</v>
      </c>
      <c r="O35" s="7">
        <f t="shared" si="3"/>
        <v>0.42300000000011551</v>
      </c>
      <c r="P35" s="7"/>
      <c r="Q35" s="11"/>
      <c r="R35" s="11"/>
    </row>
    <row r="36" spans="1:18" x14ac:dyDescent="0.15">
      <c r="A36" s="1">
        <v>32</v>
      </c>
      <c r="B36" s="5">
        <v>119</v>
      </c>
      <c r="C36" s="6" t="s">
        <v>20</v>
      </c>
      <c r="D36" s="7">
        <v>212450.97050000002</v>
      </c>
      <c r="E36" s="7">
        <v>106601.49999999999</v>
      </c>
      <c r="F36" s="7">
        <v>-470.37316666666669</v>
      </c>
      <c r="G36" s="7">
        <v>212451.42499999999</v>
      </c>
      <c r="H36" s="7">
        <v>106601.467</v>
      </c>
      <c r="I36" s="7">
        <v>-470.774</v>
      </c>
      <c r="J36" s="7">
        <v>212451.42333333331</v>
      </c>
      <c r="K36" s="7">
        <v>106601.46166666667</v>
      </c>
      <c r="L36" s="7">
        <v>-470.93333333333334</v>
      </c>
      <c r="M36" s="7">
        <f t="shared" si="1"/>
        <v>-0.45449999996344559</v>
      </c>
      <c r="N36" s="7">
        <f t="shared" si="2"/>
        <v>3.2999999981257133E-2</v>
      </c>
      <c r="O36" s="7">
        <f t="shared" si="3"/>
        <v>0.40083333333330984</v>
      </c>
      <c r="P36" s="7"/>
      <c r="Q36" s="11"/>
      <c r="R36" s="11"/>
    </row>
    <row r="37" spans="1:18" x14ac:dyDescent="0.15">
      <c r="A37" s="1">
        <v>33</v>
      </c>
      <c r="B37" s="5">
        <v>120</v>
      </c>
      <c r="C37" s="6" t="s">
        <v>21</v>
      </c>
      <c r="D37" s="7">
        <v>207588.584</v>
      </c>
      <c r="E37" s="7">
        <v>97075.195666666667</v>
      </c>
      <c r="F37" s="7">
        <v>-471.96299999999997</v>
      </c>
      <c r="G37" s="7">
        <v>207589.00200000001</v>
      </c>
      <c r="H37" s="7">
        <v>97075.144</v>
      </c>
      <c r="I37" s="7">
        <v>-472.185</v>
      </c>
      <c r="J37" s="7">
        <v>207589.10833333331</v>
      </c>
      <c r="K37" s="7">
        <v>97075.073333333348</v>
      </c>
      <c r="L37" s="7">
        <v>-472.2833333333333</v>
      </c>
      <c r="M37" s="7">
        <f t="shared" si="1"/>
        <v>-0.41800000000512227</v>
      </c>
      <c r="N37" s="7">
        <f t="shared" si="2"/>
        <v>5.1666666666278616E-2</v>
      </c>
      <c r="O37" s="7">
        <f t="shared" si="3"/>
        <v>0.22200000000003683</v>
      </c>
      <c r="P37" s="7"/>
      <c r="Q37" s="11"/>
      <c r="R37" s="11"/>
    </row>
    <row r="38" spans="1:18" x14ac:dyDescent="0.15">
      <c r="A38" s="1">
        <v>34</v>
      </c>
      <c r="B38" s="5">
        <v>121</v>
      </c>
      <c r="C38" s="6" t="s">
        <v>22</v>
      </c>
      <c r="D38" s="7">
        <v>203719.43916666668</v>
      </c>
      <c r="E38" s="7">
        <v>87105.375333333344</v>
      </c>
      <c r="F38" s="7">
        <v>-472.26483333333334</v>
      </c>
      <c r="G38" s="7">
        <v>203719.859</v>
      </c>
      <c r="H38" s="7">
        <v>87105.248999999996</v>
      </c>
      <c r="I38" s="7">
        <v>-472.39600000000002</v>
      </c>
      <c r="J38" s="7">
        <v>203720.10666666666</v>
      </c>
      <c r="K38" s="7">
        <v>87105.025000000009</v>
      </c>
      <c r="L38" s="7">
        <v>-472.36833333333334</v>
      </c>
      <c r="M38" s="7">
        <f t="shared" si="1"/>
        <v>-0.41983333331882022</v>
      </c>
      <c r="N38" s="7">
        <f t="shared" si="2"/>
        <v>0.12633333334815688</v>
      </c>
      <c r="O38" s="7">
        <f t="shared" si="3"/>
        <v>0.13116666666667243</v>
      </c>
      <c r="P38" s="7"/>
      <c r="Q38" s="11"/>
      <c r="R38" s="11"/>
    </row>
    <row r="39" spans="1:18" x14ac:dyDescent="0.15">
      <c r="A39" s="1">
        <v>35</v>
      </c>
      <c r="B39" s="5">
        <v>122</v>
      </c>
      <c r="C39" s="6" t="s">
        <v>23</v>
      </c>
      <c r="D39" s="7">
        <v>200878.51433333335</v>
      </c>
      <c r="E39" s="7">
        <v>76790.742166666663</v>
      </c>
      <c r="F39" s="7">
        <v>-472.18450000000001</v>
      </c>
      <c r="G39" s="7">
        <v>200878.94399999999</v>
      </c>
      <c r="H39" s="7">
        <v>76790.664000000004</v>
      </c>
      <c r="I39" s="7">
        <v>-472.245</v>
      </c>
      <c r="J39" s="7">
        <v>200879.24833333332</v>
      </c>
      <c r="K39" s="7">
        <v>76790.388333333351</v>
      </c>
      <c r="L39" s="7">
        <v>-472.12833333333339</v>
      </c>
      <c r="M39" s="7">
        <f t="shared" si="1"/>
        <v>-0.42966666663414799</v>
      </c>
      <c r="N39" s="7">
        <f t="shared" si="2"/>
        <v>7.816666665894445E-2</v>
      </c>
      <c r="O39" s="7">
        <f t="shared" si="3"/>
        <v>6.049999999999045E-2</v>
      </c>
      <c r="P39" s="7"/>
      <c r="Q39" s="11"/>
      <c r="R39" s="11"/>
    </row>
    <row r="40" spans="1:18" x14ac:dyDescent="0.15">
      <c r="A40" s="1">
        <v>36</v>
      </c>
      <c r="B40" s="5">
        <v>123</v>
      </c>
      <c r="C40" s="6" t="s">
        <v>24</v>
      </c>
      <c r="D40" s="7">
        <v>199079.03366666668</v>
      </c>
      <c r="E40" s="7">
        <v>66249.653333333335</v>
      </c>
      <c r="F40" s="7">
        <v>-478.92483333333331</v>
      </c>
      <c r="G40" s="7">
        <v>199079.285</v>
      </c>
      <c r="H40" s="7">
        <v>66249.646999999997</v>
      </c>
      <c r="I40" s="7">
        <v>-478.94</v>
      </c>
      <c r="J40" s="7">
        <v>199079.595</v>
      </c>
      <c r="K40" s="7">
        <v>66249.318333333329</v>
      </c>
      <c r="L40" s="7">
        <v>-478.84</v>
      </c>
      <c r="M40" s="7">
        <f t="shared" si="1"/>
        <v>-0.25133333331905305</v>
      </c>
      <c r="N40" s="7">
        <f t="shared" si="2"/>
        <v>6.333333338261582E-3</v>
      </c>
      <c r="O40" s="7">
        <f t="shared" si="3"/>
        <v>1.5166666666686979E-2</v>
      </c>
      <c r="P40" s="7"/>
      <c r="Q40" s="11"/>
      <c r="R40" s="11"/>
    </row>
    <row r="41" spans="1:18" x14ac:dyDescent="0.15">
      <c r="A41" s="1">
        <v>37</v>
      </c>
      <c r="B41" s="5">
        <v>124</v>
      </c>
      <c r="C41" s="6" t="s">
        <v>25</v>
      </c>
      <c r="D41" s="7">
        <v>198307.11458333334</v>
      </c>
      <c r="E41" s="7">
        <v>56363.938916666666</v>
      </c>
      <c r="F41" s="7">
        <v>-285.57458333333335</v>
      </c>
      <c r="G41" s="7">
        <v>198307.03700000001</v>
      </c>
      <c r="H41" s="7">
        <v>56363.999000000003</v>
      </c>
      <c r="I41" s="7">
        <v>-285.63099999999997</v>
      </c>
      <c r="J41" s="7">
        <v>198307.16499999995</v>
      </c>
      <c r="K41" s="7">
        <v>56363.704999999994</v>
      </c>
      <c r="L41" s="7">
        <v>-285.54999999999995</v>
      </c>
      <c r="M41" s="7">
        <f t="shared" si="1"/>
        <v>7.7583333331858739E-2</v>
      </c>
      <c r="N41" s="7">
        <f t="shared" si="2"/>
        <v>-6.0083333337388467E-2</v>
      </c>
      <c r="O41" s="7">
        <f t="shared" si="3"/>
        <v>5.641666666662104E-2</v>
      </c>
      <c r="P41" s="7"/>
      <c r="Q41" s="11"/>
      <c r="R41" s="11"/>
    </row>
    <row r="42" spans="1:18" x14ac:dyDescent="0.15">
      <c r="A42" s="1">
        <v>38</v>
      </c>
      <c r="B42" s="5">
        <v>125</v>
      </c>
      <c r="C42" s="6" t="s">
        <v>26</v>
      </c>
      <c r="D42" s="7">
        <v>197980.05914285712</v>
      </c>
      <c r="E42" s="7">
        <v>40371.117428571437</v>
      </c>
      <c r="F42" s="7">
        <v>-271.71135714285714</v>
      </c>
      <c r="G42" s="7">
        <v>197979.79399999999</v>
      </c>
      <c r="H42" s="7">
        <v>40371.343000000001</v>
      </c>
      <c r="I42" s="7">
        <v>-271.971</v>
      </c>
      <c r="J42" s="7">
        <v>197980.09357142859</v>
      </c>
      <c r="K42" s="7">
        <v>40371.144285714297</v>
      </c>
      <c r="L42" s="7">
        <v>-272.11642857142857</v>
      </c>
      <c r="M42" s="7">
        <f t="shared" si="1"/>
        <v>0.26514285712619312</v>
      </c>
      <c r="N42" s="7">
        <f t="shared" si="2"/>
        <v>-0.22557142856385326</v>
      </c>
      <c r="O42" s="7">
        <f t="shared" si="3"/>
        <v>0.25964285714286461</v>
      </c>
      <c r="P42" s="7"/>
      <c r="Q42" s="11"/>
      <c r="R42" s="11"/>
    </row>
    <row r="43" spans="1:18" x14ac:dyDescent="0.15">
      <c r="A43" s="1">
        <v>39</v>
      </c>
      <c r="B43" s="5">
        <v>126</v>
      </c>
      <c r="C43" s="6" t="s">
        <v>27</v>
      </c>
      <c r="D43" s="7">
        <v>197851.82356250001</v>
      </c>
      <c r="E43" s="7">
        <v>32988.611250000002</v>
      </c>
      <c r="F43" s="7">
        <v>-268.67481249999997</v>
      </c>
      <c r="G43" s="7">
        <v>197851.421</v>
      </c>
      <c r="H43" s="7">
        <v>32988.934000000001</v>
      </c>
      <c r="I43" s="7">
        <v>-269.18799999999999</v>
      </c>
      <c r="J43" s="7">
        <v>197851.67571428572</v>
      </c>
      <c r="K43" s="7">
        <v>32988.76285714285</v>
      </c>
      <c r="L43" s="7">
        <v>-269.30142857142857</v>
      </c>
      <c r="M43" s="7">
        <f t="shared" si="1"/>
        <v>0.40256250000675209</v>
      </c>
      <c r="N43" s="7">
        <f t="shared" si="2"/>
        <v>-0.32274999999935972</v>
      </c>
      <c r="O43" s="7">
        <f t="shared" si="3"/>
        <v>0.51318750000001501</v>
      </c>
      <c r="P43" s="7"/>
      <c r="Q43" s="11"/>
      <c r="R43" s="11"/>
    </row>
    <row r="44" spans="1:18" x14ac:dyDescent="0.15">
      <c r="A44" s="1">
        <v>40</v>
      </c>
      <c r="B44" s="5">
        <v>127</v>
      </c>
      <c r="C44" s="6" t="s">
        <v>28</v>
      </c>
      <c r="D44" s="7">
        <v>197852.9376875</v>
      </c>
      <c r="E44" s="7">
        <v>32307.559312499998</v>
      </c>
      <c r="F44" s="7">
        <v>-262.79081249999996</v>
      </c>
      <c r="G44" s="7">
        <v>197852.39799999999</v>
      </c>
      <c r="H44" s="7">
        <v>32308.728999999999</v>
      </c>
      <c r="I44" s="7">
        <v>-263.94799999999998</v>
      </c>
      <c r="J44" s="7">
        <v>197852.50071428571</v>
      </c>
      <c r="K44" s="7">
        <v>32308.44571428571</v>
      </c>
      <c r="L44" s="7">
        <v>-264.49999999999994</v>
      </c>
      <c r="M44" s="7">
        <f t="shared" si="1"/>
        <v>0.53968750001513399</v>
      </c>
      <c r="N44" s="7">
        <f t="shared" si="2"/>
        <v>-1.1696875000016007</v>
      </c>
      <c r="O44" s="7">
        <f t="shared" si="3"/>
        <v>1.1571875000000205</v>
      </c>
      <c r="P44" s="7"/>
      <c r="Q44" s="11"/>
      <c r="R44" s="11"/>
    </row>
    <row r="45" spans="1:18" x14ac:dyDescent="0.15">
      <c r="A45" s="1">
        <v>41</v>
      </c>
      <c r="B45" s="5">
        <v>128</v>
      </c>
      <c r="C45" s="6" t="s">
        <v>29</v>
      </c>
      <c r="D45" s="7">
        <v>197746.33989999999</v>
      </c>
      <c r="E45" s="7">
        <v>26208.5916</v>
      </c>
      <c r="F45" s="7">
        <v>-261.39240000000001</v>
      </c>
      <c r="G45" s="7">
        <v>197745.68900000001</v>
      </c>
      <c r="H45" s="7">
        <v>26209.79</v>
      </c>
      <c r="I45" s="7">
        <v>-261.935</v>
      </c>
      <c r="J45" s="7">
        <v>197745.89749999996</v>
      </c>
      <c r="K45" s="7">
        <v>26209.54</v>
      </c>
      <c r="L45" s="7">
        <v>-262.35374999999993</v>
      </c>
      <c r="M45" s="7">
        <f t="shared" si="1"/>
        <v>0.65089999997871928</v>
      </c>
      <c r="N45" s="7">
        <f t="shared" si="2"/>
        <v>-1.1984000000011292</v>
      </c>
      <c r="O45" s="7">
        <f t="shared" si="3"/>
        <v>0.54259999999999309</v>
      </c>
      <c r="P45" s="7"/>
      <c r="Q45" s="11"/>
      <c r="R45" s="11"/>
    </row>
    <row r="46" spans="1:18" x14ac:dyDescent="0.15">
      <c r="A46" s="1">
        <v>42</v>
      </c>
      <c r="B46" s="5">
        <v>129</v>
      </c>
      <c r="C46" s="6" t="s">
        <v>30</v>
      </c>
      <c r="D46" s="7">
        <v>197643.984375</v>
      </c>
      <c r="E46" s="7">
        <v>20034.145124999999</v>
      </c>
      <c r="F46" s="7">
        <v>-263.09437499999996</v>
      </c>
      <c r="G46" s="7">
        <v>197643.26199999999</v>
      </c>
      <c r="H46" s="7">
        <v>20035.401999999998</v>
      </c>
      <c r="I46" s="7">
        <v>-263.20299999999997</v>
      </c>
      <c r="J46" s="7">
        <v>197643.63166666668</v>
      </c>
      <c r="K46" s="7">
        <v>20035.153333333332</v>
      </c>
      <c r="L46" s="7">
        <v>-263.44166666666666</v>
      </c>
      <c r="M46" s="7">
        <f t="shared" si="1"/>
        <v>0.72237500001210719</v>
      </c>
      <c r="N46" s="7">
        <f t="shared" si="2"/>
        <v>-1.2568749999991269</v>
      </c>
      <c r="O46" s="7">
        <f t="shared" si="3"/>
        <v>0.10862500000001774</v>
      </c>
      <c r="P46" s="7"/>
      <c r="Q46" s="11"/>
      <c r="R46" s="11"/>
    </row>
    <row r="47" spans="1:18" x14ac:dyDescent="0.15">
      <c r="A47" s="1">
        <v>43</v>
      </c>
      <c r="B47" s="5">
        <v>201</v>
      </c>
      <c r="C47" s="6" t="s">
        <v>31</v>
      </c>
      <c r="D47" s="7">
        <v>354229.70540000004</v>
      </c>
      <c r="E47" s="7">
        <v>161409.1992</v>
      </c>
      <c r="F47" s="7">
        <v>-272.60130000000004</v>
      </c>
      <c r="G47" s="7">
        <v>354229.53499999997</v>
      </c>
      <c r="H47" s="7">
        <v>161409.37899999999</v>
      </c>
      <c r="I47" s="7">
        <v>-272.70999999999998</v>
      </c>
      <c r="J47" s="7">
        <v>354229.11699999997</v>
      </c>
      <c r="K47" s="7">
        <v>161409.31899999999</v>
      </c>
      <c r="L47" s="7">
        <v>-272.96100000000001</v>
      </c>
      <c r="M47" s="7">
        <f t="shared" si="1"/>
        <v>0.1704000000609085</v>
      </c>
      <c r="N47" s="7">
        <f t="shared" si="2"/>
        <v>-0.17979999998351559</v>
      </c>
      <c r="O47" s="7">
        <f t="shared" si="3"/>
        <v>0.10869999999994207</v>
      </c>
      <c r="P47" s="7"/>
      <c r="Q47" s="11"/>
      <c r="R47" s="11"/>
    </row>
    <row r="48" spans="1:18" x14ac:dyDescent="0.15">
      <c r="A48" s="1">
        <v>44</v>
      </c>
      <c r="B48" s="5">
        <v>203</v>
      </c>
      <c r="C48" s="6" t="s">
        <v>33</v>
      </c>
      <c r="D48" s="7">
        <v>339165.37018749997</v>
      </c>
      <c r="E48" s="7">
        <v>157231.018125</v>
      </c>
      <c r="F48" s="7">
        <v>-928.12431249999997</v>
      </c>
      <c r="G48" s="7">
        <v>339165.21</v>
      </c>
      <c r="H48" s="7">
        <v>157231.003</v>
      </c>
      <c r="I48" s="7">
        <v>-928.26</v>
      </c>
      <c r="J48" s="7">
        <v>339164.89625000005</v>
      </c>
      <c r="K48" s="7">
        <v>157231.09062499995</v>
      </c>
      <c r="L48" s="7">
        <v>-928.65812499999981</v>
      </c>
      <c r="M48" s="7">
        <f t="shared" si="1"/>
        <v>0.16018749994691461</v>
      </c>
      <c r="N48" s="7">
        <f t="shared" si="2"/>
        <v>1.5125000005355105E-2</v>
      </c>
      <c r="O48" s="7">
        <f t="shared" si="3"/>
        <v>0.13568750000001728</v>
      </c>
      <c r="P48" s="7"/>
      <c r="Q48" s="11"/>
      <c r="R48" s="11"/>
    </row>
    <row r="49" spans="1:18" x14ac:dyDescent="0.15">
      <c r="A49" s="1">
        <v>45</v>
      </c>
      <c r="B49" s="5">
        <v>205</v>
      </c>
      <c r="C49" s="6" t="s">
        <v>35</v>
      </c>
      <c r="D49" s="7">
        <v>325062.4213571428</v>
      </c>
      <c r="E49" s="7">
        <v>155579.84214285715</v>
      </c>
      <c r="F49" s="7">
        <v>-926.07635714285709</v>
      </c>
      <c r="G49" s="7">
        <v>325062.217</v>
      </c>
      <c r="H49" s="7">
        <v>155579.69399999999</v>
      </c>
      <c r="I49" s="7">
        <v>-926.24099999999999</v>
      </c>
      <c r="J49" s="7">
        <v>325062.02214285714</v>
      </c>
      <c r="K49" s="7">
        <v>155579.83000000005</v>
      </c>
      <c r="L49" s="7">
        <v>-926.57</v>
      </c>
      <c r="M49" s="7">
        <f t="shared" si="1"/>
        <v>0.20435714279301465</v>
      </c>
      <c r="N49" s="7">
        <f t="shared" si="2"/>
        <v>0.14814285715692677</v>
      </c>
      <c r="O49" s="7">
        <f t="shared" si="3"/>
        <v>0.16464285714289417</v>
      </c>
      <c r="P49" s="7"/>
      <c r="Q49" s="11"/>
      <c r="R49" s="11"/>
    </row>
    <row r="50" spans="1:18" x14ac:dyDescent="0.15">
      <c r="A50" s="1">
        <v>46</v>
      </c>
      <c r="B50" s="5">
        <v>206</v>
      </c>
      <c r="C50" s="6" t="s">
        <v>36</v>
      </c>
      <c r="D50" s="7">
        <v>317911.36092857143</v>
      </c>
      <c r="E50" s="7">
        <v>154745.86471428577</v>
      </c>
      <c r="F50" s="7">
        <v>-928.67635714285711</v>
      </c>
      <c r="G50" s="7">
        <v>317911.19900000002</v>
      </c>
      <c r="H50" s="7">
        <v>154745.677</v>
      </c>
      <c r="I50" s="7">
        <v>-928.86300000000006</v>
      </c>
      <c r="J50" s="7">
        <v>317911.065</v>
      </c>
      <c r="K50" s="7">
        <v>154745.79750000002</v>
      </c>
      <c r="L50" s="7">
        <v>-929.14833333333343</v>
      </c>
      <c r="M50" s="7">
        <f t="shared" si="1"/>
        <v>0.16192857141140848</v>
      </c>
      <c r="N50" s="7">
        <f t="shared" si="2"/>
        <v>0.18771428577019833</v>
      </c>
      <c r="O50" s="7">
        <f t="shared" si="3"/>
        <v>0.18664285714294238</v>
      </c>
      <c r="P50" s="7"/>
      <c r="Q50" s="11"/>
      <c r="R50" s="11"/>
    </row>
    <row r="51" spans="1:18" x14ac:dyDescent="0.15">
      <c r="A51" s="1">
        <v>47</v>
      </c>
      <c r="B51" s="5">
        <v>207</v>
      </c>
      <c r="C51" s="6" t="s">
        <v>37</v>
      </c>
      <c r="D51" s="7">
        <v>310462.42942857143</v>
      </c>
      <c r="E51" s="7">
        <v>153868.25478571426</v>
      </c>
      <c r="F51" s="7">
        <v>-931.14471428571426</v>
      </c>
      <c r="G51" s="7">
        <v>310462.27500000002</v>
      </c>
      <c r="H51" s="7">
        <v>153868.03400000001</v>
      </c>
      <c r="I51" s="7">
        <v>-931.38499999999999</v>
      </c>
      <c r="J51" s="7">
        <v>310462.16857142857</v>
      </c>
      <c r="K51" s="7">
        <v>153868.13928571428</v>
      </c>
      <c r="L51" s="7">
        <v>-931.66357142857134</v>
      </c>
      <c r="M51" s="7">
        <f t="shared" si="1"/>
        <v>0.15442857140442356</v>
      </c>
      <c r="N51" s="7">
        <f t="shared" si="2"/>
        <v>0.22078571424935944</v>
      </c>
      <c r="O51" s="7">
        <f t="shared" si="3"/>
        <v>0.24028571428573287</v>
      </c>
      <c r="P51" s="7"/>
      <c r="Q51" s="11"/>
      <c r="R51" s="11"/>
    </row>
    <row r="52" spans="1:18" x14ac:dyDescent="0.15">
      <c r="A52" s="1">
        <v>48</v>
      </c>
      <c r="B52" s="5">
        <v>208</v>
      </c>
      <c r="C52" s="6" t="s">
        <v>38</v>
      </c>
      <c r="D52" s="7">
        <v>304005.62729999993</v>
      </c>
      <c r="E52" s="7">
        <v>153114.67670000001</v>
      </c>
      <c r="F52" s="7">
        <v>-927.31849999999997</v>
      </c>
      <c r="G52" s="7">
        <v>304005.47899999999</v>
      </c>
      <c r="H52" s="7">
        <v>153114.476</v>
      </c>
      <c r="I52" s="7">
        <v>-927.62599999999998</v>
      </c>
      <c r="J52" s="7">
        <v>304005.43400000001</v>
      </c>
      <c r="K52" s="7">
        <v>153114.60000000003</v>
      </c>
      <c r="L52" s="7">
        <v>-927.89200000000005</v>
      </c>
      <c r="M52" s="7">
        <f t="shared" si="1"/>
        <v>0.1482999999425374</v>
      </c>
      <c r="N52" s="7">
        <f t="shared" si="2"/>
        <v>0.20070000001578592</v>
      </c>
      <c r="O52" s="7">
        <f t="shared" si="3"/>
        <v>0.30750000000000455</v>
      </c>
      <c r="P52" s="7"/>
      <c r="Q52" s="11"/>
      <c r="R52" s="11"/>
    </row>
    <row r="53" spans="1:18" x14ac:dyDescent="0.15">
      <c r="A53" s="1">
        <v>49</v>
      </c>
      <c r="B53" s="5">
        <v>209</v>
      </c>
      <c r="C53" s="6" t="s">
        <v>39</v>
      </c>
      <c r="D53" s="7">
        <v>295485.56279999996</v>
      </c>
      <c r="E53" s="7">
        <v>149582.80730000001</v>
      </c>
      <c r="F53" s="7">
        <v>-266.45050000000003</v>
      </c>
      <c r="G53" s="7">
        <v>295485.44799999997</v>
      </c>
      <c r="H53" s="7">
        <v>149582.64300000001</v>
      </c>
      <c r="I53" s="7">
        <v>-266.858</v>
      </c>
      <c r="J53" s="7">
        <v>295485.45899999997</v>
      </c>
      <c r="K53" s="7">
        <v>149582.81400000001</v>
      </c>
      <c r="L53" s="7">
        <v>-267.17400000000004</v>
      </c>
      <c r="M53" s="7">
        <f t="shared" si="1"/>
        <v>0.11479999998118728</v>
      </c>
      <c r="N53" s="7">
        <f t="shared" si="2"/>
        <v>0.16430000000400469</v>
      </c>
      <c r="O53" s="7">
        <f t="shared" si="3"/>
        <v>0.40749999999997044</v>
      </c>
      <c r="P53" s="7"/>
      <c r="Q53" s="11"/>
      <c r="R53" s="11"/>
    </row>
    <row r="54" spans="1:18" x14ac:dyDescent="0.15">
      <c r="A54" s="1">
        <v>50</v>
      </c>
      <c r="B54" s="5">
        <v>210</v>
      </c>
      <c r="C54" s="6" t="s">
        <v>40</v>
      </c>
      <c r="D54" s="7">
        <v>285276.21137500001</v>
      </c>
      <c r="E54" s="7">
        <v>151996.50862500005</v>
      </c>
      <c r="F54" s="7">
        <v>-462.14187499999997</v>
      </c>
      <c r="G54" s="7">
        <v>285276.17800000001</v>
      </c>
      <c r="H54" s="7">
        <v>151996.29800000001</v>
      </c>
      <c r="I54" s="7">
        <v>-462.63299999999998</v>
      </c>
      <c r="J54" s="7">
        <v>285276.22624999995</v>
      </c>
      <c r="K54" s="7">
        <v>151996.52374999999</v>
      </c>
      <c r="L54" s="7">
        <v>-462.97750000000002</v>
      </c>
      <c r="M54" s="7">
        <f t="shared" si="1"/>
        <v>3.3374999999068677E-2</v>
      </c>
      <c r="N54" s="7">
        <f t="shared" si="2"/>
        <v>0.21062500003608875</v>
      </c>
      <c r="O54" s="7">
        <f t="shared" si="3"/>
        <v>0.49112500000001091</v>
      </c>
      <c r="P54" s="7"/>
      <c r="Q54" s="11"/>
      <c r="R54" s="11"/>
    </row>
    <row r="55" spans="1:18" x14ac:dyDescent="0.15">
      <c r="A55" s="1">
        <v>51</v>
      </c>
      <c r="B55" s="5">
        <v>211</v>
      </c>
      <c r="C55" s="6" t="s">
        <v>41</v>
      </c>
      <c r="D55" s="7">
        <v>275490.26849999995</v>
      </c>
      <c r="E55" s="7">
        <v>149397.84050000002</v>
      </c>
      <c r="F55" s="7">
        <v>-477.30950000000001</v>
      </c>
      <c r="G55" s="7">
        <v>275490.30800000002</v>
      </c>
      <c r="H55" s="7">
        <v>149397.40599999999</v>
      </c>
      <c r="I55" s="7">
        <v>-477.77100000000002</v>
      </c>
      <c r="J55" s="7">
        <v>275490.40499999997</v>
      </c>
      <c r="K55" s="7">
        <v>149397.64833333335</v>
      </c>
      <c r="L55" s="7">
        <v>-478.12833333333333</v>
      </c>
      <c r="M55" s="7">
        <f t="shared" si="1"/>
        <v>-3.9500000071711838E-2</v>
      </c>
      <c r="N55" s="7">
        <f t="shared" si="2"/>
        <v>0.43450000003213063</v>
      </c>
      <c r="O55" s="7">
        <f t="shared" si="3"/>
        <v>0.46150000000000091</v>
      </c>
      <c r="P55" s="7"/>
      <c r="Q55" s="11"/>
      <c r="R55" s="11"/>
    </row>
    <row r="56" spans="1:18" x14ac:dyDescent="0.15">
      <c r="A56" s="1">
        <v>52</v>
      </c>
      <c r="B56" s="5">
        <v>212</v>
      </c>
      <c r="C56" s="6" t="s">
        <v>42</v>
      </c>
      <c r="D56" s="7">
        <v>266040.68833333335</v>
      </c>
      <c r="E56" s="7">
        <v>145842.88316666667</v>
      </c>
      <c r="F56" s="7">
        <v>-471.25516666666664</v>
      </c>
      <c r="G56" s="7">
        <v>266040.74699999997</v>
      </c>
      <c r="H56" s="7">
        <v>145842.274</v>
      </c>
      <c r="I56" s="7">
        <v>-471.69400000000002</v>
      </c>
      <c r="J56" s="7">
        <v>266040.86166666663</v>
      </c>
      <c r="K56" s="7">
        <v>145842.56666666665</v>
      </c>
      <c r="L56" s="7">
        <v>-472.18666666666667</v>
      </c>
      <c r="M56" s="7">
        <f t="shared" si="1"/>
        <v>-5.8666666620410979E-2</v>
      </c>
      <c r="N56" s="7">
        <f t="shared" si="2"/>
        <v>0.609166666661622</v>
      </c>
      <c r="O56" s="7">
        <f t="shared" si="3"/>
        <v>0.4388333333333776</v>
      </c>
      <c r="P56" s="7"/>
      <c r="Q56" s="11"/>
      <c r="R56" s="11"/>
    </row>
    <row r="57" spans="1:18" x14ac:dyDescent="0.15">
      <c r="A57" s="1">
        <v>53</v>
      </c>
      <c r="B57" s="5">
        <v>213</v>
      </c>
      <c r="C57" s="6" t="s">
        <v>43</v>
      </c>
      <c r="D57" s="7">
        <v>256961.97916666666</v>
      </c>
      <c r="E57" s="7">
        <v>141412.48983333333</v>
      </c>
      <c r="F57" s="7">
        <v>-473.95016666666669</v>
      </c>
      <c r="G57" s="7">
        <v>256961.94099999999</v>
      </c>
      <c r="H57" s="7">
        <v>141411.826</v>
      </c>
      <c r="I57" s="7">
        <v>-474.298</v>
      </c>
      <c r="J57" s="7">
        <v>256961.99166666667</v>
      </c>
      <c r="K57" s="7">
        <v>141412.16</v>
      </c>
      <c r="L57" s="7">
        <v>-474.76666666666671</v>
      </c>
      <c r="M57" s="7">
        <f t="shared" si="1"/>
        <v>3.8166666665347293E-2</v>
      </c>
      <c r="N57" s="7">
        <f t="shared" si="2"/>
        <v>0.66383333332487382</v>
      </c>
      <c r="O57" s="7">
        <f t="shared" si="3"/>
        <v>0.34783333333331257</v>
      </c>
      <c r="P57" s="7"/>
      <c r="Q57" s="11"/>
      <c r="R57" s="11"/>
    </row>
    <row r="58" spans="1:18" x14ac:dyDescent="0.15">
      <c r="A58" s="1">
        <v>54</v>
      </c>
      <c r="B58" s="5">
        <v>214</v>
      </c>
      <c r="C58" s="6" t="s">
        <v>44</v>
      </c>
      <c r="D58" s="7">
        <v>248221.73583333334</v>
      </c>
      <c r="E58" s="7">
        <v>136719.70516666668</v>
      </c>
      <c r="F58" s="7">
        <v>-472.73083333333329</v>
      </c>
      <c r="G58" s="7">
        <v>248221.64799999999</v>
      </c>
      <c r="H58" s="7">
        <v>136719.09899999999</v>
      </c>
      <c r="I58" s="7">
        <v>-473.29700000000003</v>
      </c>
      <c r="J58" s="7">
        <v>248221.67999999996</v>
      </c>
      <c r="K58" s="7">
        <v>136719.52666666667</v>
      </c>
      <c r="L58" s="7">
        <v>-473.84</v>
      </c>
      <c r="M58" s="7">
        <f t="shared" si="1"/>
        <v>8.7833333353046328E-2</v>
      </c>
      <c r="N58" s="7">
        <f t="shared" si="2"/>
        <v>0.60616666669375263</v>
      </c>
      <c r="O58" s="7">
        <f t="shared" si="3"/>
        <v>0.56616666666673154</v>
      </c>
      <c r="P58" s="7"/>
      <c r="Q58" s="11"/>
      <c r="R58" s="11"/>
    </row>
    <row r="59" spans="1:18" x14ac:dyDescent="0.15">
      <c r="A59" s="1">
        <v>55</v>
      </c>
      <c r="B59" s="5">
        <v>215</v>
      </c>
      <c r="C59" s="6" t="s">
        <v>45</v>
      </c>
      <c r="D59" s="7">
        <v>240149.39949999997</v>
      </c>
      <c r="E59" s="7">
        <v>130583.567</v>
      </c>
      <c r="F59" s="7">
        <v>-471.53816666666671</v>
      </c>
      <c r="G59" s="7">
        <v>240150.06899999999</v>
      </c>
      <c r="H59" s="7">
        <v>130583.501</v>
      </c>
      <c r="I59" s="7">
        <v>-472.096</v>
      </c>
      <c r="J59" s="7">
        <v>240149.84666666668</v>
      </c>
      <c r="K59" s="7">
        <v>130583.83999999998</v>
      </c>
      <c r="L59" s="7">
        <v>-472.60500000000002</v>
      </c>
      <c r="M59" s="7">
        <f t="shared" si="1"/>
        <v>-0.66950000001816079</v>
      </c>
      <c r="N59" s="7">
        <f t="shared" si="2"/>
        <v>6.5999999991618097E-2</v>
      </c>
      <c r="O59" s="7">
        <f t="shared" si="3"/>
        <v>0.5578333333332921</v>
      </c>
      <c r="P59" s="7"/>
      <c r="Q59" s="11"/>
      <c r="R59" s="11"/>
    </row>
    <row r="60" spans="1:18" x14ac:dyDescent="0.15">
      <c r="A60" s="1">
        <v>56</v>
      </c>
      <c r="B60" s="5">
        <v>216</v>
      </c>
      <c r="C60" s="6" t="s">
        <v>46</v>
      </c>
      <c r="D60" s="7">
        <v>232797.83466666666</v>
      </c>
      <c r="E60" s="7">
        <v>123761.01883333334</v>
      </c>
      <c r="F60" s="7">
        <v>-471.1873333333333</v>
      </c>
      <c r="G60" s="7">
        <v>232798.39799999999</v>
      </c>
      <c r="H60" s="7">
        <v>123760.986</v>
      </c>
      <c r="I60" s="7">
        <v>-471.59300000000002</v>
      </c>
      <c r="J60" s="7">
        <v>232798.18333333335</v>
      </c>
      <c r="K60" s="7">
        <v>123761.31666666667</v>
      </c>
      <c r="L60" s="7">
        <v>-471.90666666666669</v>
      </c>
      <c r="M60" s="7">
        <f t="shared" si="1"/>
        <v>-0.56333333332440816</v>
      </c>
      <c r="N60" s="7">
        <f t="shared" si="2"/>
        <v>3.2833333330927417E-2</v>
      </c>
      <c r="O60" s="7">
        <f t="shared" si="3"/>
        <v>0.40566666666671836</v>
      </c>
      <c r="P60" s="7"/>
      <c r="Q60" s="11"/>
      <c r="R60" s="11"/>
    </row>
    <row r="61" spans="1:18" x14ac:dyDescent="0.15">
      <c r="A61" s="1">
        <v>57</v>
      </c>
      <c r="B61" s="5">
        <v>217</v>
      </c>
      <c r="C61" s="6" t="s">
        <v>47</v>
      </c>
      <c r="D61" s="7">
        <v>226148.98400000003</v>
      </c>
      <c r="E61" s="7">
        <v>116238.52366666669</v>
      </c>
      <c r="F61" s="7">
        <v>-473.55383333333333</v>
      </c>
      <c r="G61" s="7">
        <v>226149.47399999999</v>
      </c>
      <c r="H61" s="7">
        <v>116238.526</v>
      </c>
      <c r="I61" s="7">
        <v>-473.92200000000003</v>
      </c>
      <c r="J61" s="7">
        <v>226149.29666666666</v>
      </c>
      <c r="K61" s="7">
        <v>116238.82000000002</v>
      </c>
      <c r="L61" s="7">
        <v>-474.18</v>
      </c>
      <c r="M61" s="7">
        <f t="shared" si="1"/>
        <v>-0.48999999996158294</v>
      </c>
      <c r="N61" s="7">
        <f t="shared" si="2"/>
        <v>-2.3333333083428442E-3</v>
      </c>
      <c r="O61" s="7">
        <f t="shared" si="3"/>
        <v>0.36816666666669562</v>
      </c>
      <c r="P61" s="7"/>
      <c r="Q61" s="11"/>
      <c r="R61" s="11"/>
    </row>
    <row r="62" spans="1:18" x14ac:dyDescent="0.15">
      <c r="A62" s="1">
        <v>58</v>
      </c>
      <c r="B62" s="5">
        <v>218</v>
      </c>
      <c r="C62" s="6" t="s">
        <v>48</v>
      </c>
      <c r="D62" s="7">
        <v>220218.79216666668</v>
      </c>
      <c r="E62" s="7">
        <v>107963.1885</v>
      </c>
      <c r="F62" s="7">
        <v>-467.76433333333335</v>
      </c>
      <c r="G62" s="7">
        <v>220219.33900000001</v>
      </c>
      <c r="H62" s="7">
        <v>107963.147</v>
      </c>
      <c r="I62" s="7">
        <v>-468.14400000000001</v>
      </c>
      <c r="J62" s="7">
        <v>220219.26333333334</v>
      </c>
      <c r="K62" s="7">
        <v>107963.33666666667</v>
      </c>
      <c r="L62" s="7">
        <v>-468.39833333333326</v>
      </c>
      <c r="M62" s="7">
        <f t="shared" si="1"/>
        <v>-0.54683333332650363</v>
      </c>
      <c r="N62" s="7">
        <f t="shared" si="2"/>
        <v>4.1500000006635673E-2</v>
      </c>
      <c r="O62" s="7">
        <f t="shared" si="3"/>
        <v>0.37966666666665105</v>
      </c>
      <c r="P62" s="7"/>
      <c r="Q62" s="11"/>
      <c r="R62" s="11"/>
    </row>
    <row r="63" spans="1:18" x14ac:dyDescent="0.15">
      <c r="A63" s="1">
        <v>59</v>
      </c>
      <c r="B63" s="5">
        <v>219</v>
      </c>
      <c r="C63" s="6" t="s">
        <v>49</v>
      </c>
      <c r="D63" s="7">
        <v>215180.02016666663</v>
      </c>
      <c r="E63" s="7">
        <v>99211.964333333322</v>
      </c>
      <c r="F63" s="7">
        <v>-465.221</v>
      </c>
      <c r="G63" s="7">
        <v>215180.609</v>
      </c>
      <c r="H63" s="7">
        <v>99211.796000000002</v>
      </c>
      <c r="I63" s="7">
        <v>-465.46300000000002</v>
      </c>
      <c r="J63" s="7">
        <v>215180.67999999996</v>
      </c>
      <c r="K63" s="7">
        <v>99211.846666666679</v>
      </c>
      <c r="L63" s="7">
        <v>-465.69166666666666</v>
      </c>
      <c r="M63" s="7">
        <f t="shared" si="1"/>
        <v>-0.58883333337143995</v>
      </c>
      <c r="N63" s="7">
        <f t="shared" si="2"/>
        <v>0.16833333332033362</v>
      </c>
      <c r="O63" s="7">
        <f t="shared" si="3"/>
        <v>0.24200000000001864</v>
      </c>
      <c r="P63" s="7"/>
      <c r="Q63" s="11"/>
      <c r="R63" s="11"/>
    </row>
    <row r="64" spans="1:18" x14ac:dyDescent="0.15">
      <c r="A64" s="1">
        <v>60</v>
      </c>
      <c r="B64" s="5">
        <v>220</v>
      </c>
      <c r="C64" s="6" t="s">
        <v>50</v>
      </c>
      <c r="D64" s="7">
        <v>211058.25433333335</v>
      </c>
      <c r="E64" s="7">
        <v>89996.318666666673</v>
      </c>
      <c r="F64" s="7">
        <v>-469.64716666666664</v>
      </c>
      <c r="G64" s="7">
        <v>211058.682</v>
      </c>
      <c r="H64" s="7">
        <v>89996.150999999998</v>
      </c>
      <c r="I64" s="7">
        <v>-469.702</v>
      </c>
      <c r="J64" s="7">
        <v>211058.79500000001</v>
      </c>
      <c r="K64" s="7">
        <v>89996.098333333328</v>
      </c>
      <c r="L64" s="7">
        <v>-469.7766666666667</v>
      </c>
      <c r="M64" s="7">
        <f t="shared" si="1"/>
        <v>-0.42766666665556841</v>
      </c>
      <c r="N64" s="7">
        <f t="shared" si="2"/>
        <v>0.16766666667535901</v>
      </c>
      <c r="O64" s="7">
        <f t="shared" si="3"/>
        <v>5.4833333333363043E-2</v>
      </c>
      <c r="P64" s="8"/>
      <c r="Q64" s="11"/>
      <c r="R64" s="11"/>
    </row>
    <row r="65" spans="1:18" x14ac:dyDescent="0.15">
      <c r="A65" s="1">
        <v>61</v>
      </c>
      <c r="B65" s="5">
        <v>221</v>
      </c>
      <c r="C65" s="6" t="s">
        <v>51</v>
      </c>
      <c r="D65" s="7">
        <v>207890.18549999999</v>
      </c>
      <c r="E65" s="7">
        <v>80405.930500000002</v>
      </c>
      <c r="F65" s="7">
        <v>-472.88266666666669</v>
      </c>
      <c r="G65" s="7">
        <v>207890.42800000001</v>
      </c>
      <c r="H65" s="7">
        <v>80405.820000000007</v>
      </c>
      <c r="I65" s="7">
        <v>-472.90199999999999</v>
      </c>
      <c r="J65" s="7">
        <v>207890.56833333336</v>
      </c>
      <c r="K65" s="7">
        <v>80405.671666666662</v>
      </c>
      <c r="L65" s="7">
        <v>-472.84666666666658</v>
      </c>
      <c r="M65" s="7">
        <f t="shared" si="1"/>
        <v>-0.24250000002211891</v>
      </c>
      <c r="N65" s="7">
        <f t="shared" si="2"/>
        <v>0.11049999999522697</v>
      </c>
      <c r="O65" s="7">
        <f t="shared" si="3"/>
        <v>1.9333333333293012E-2</v>
      </c>
      <c r="P65" s="8"/>
      <c r="Q65" s="11"/>
      <c r="R65" s="11"/>
    </row>
    <row r="66" spans="1:18" x14ac:dyDescent="0.15">
      <c r="A66" s="1">
        <v>62</v>
      </c>
      <c r="B66" s="4">
        <v>222</v>
      </c>
      <c r="C66" s="6" t="s">
        <v>52</v>
      </c>
      <c r="D66" s="7">
        <v>205705.75100000002</v>
      </c>
      <c r="E66" s="7">
        <v>70548.335833333331</v>
      </c>
      <c r="F66" s="7">
        <v>-474.00566666666663</v>
      </c>
      <c r="G66" s="7">
        <v>205705.791</v>
      </c>
      <c r="H66" s="7">
        <v>70548.222999999998</v>
      </c>
      <c r="I66" s="7">
        <v>-473.959</v>
      </c>
      <c r="J66" s="7">
        <v>205705.89833333332</v>
      </c>
      <c r="K66" s="7">
        <v>70547.976666666669</v>
      </c>
      <c r="L66" s="7">
        <v>-473.89333333333337</v>
      </c>
      <c r="M66" s="7">
        <f t="shared" si="1"/>
        <v>-3.9999999979045242E-2</v>
      </c>
      <c r="N66" s="7">
        <f t="shared" si="2"/>
        <v>0.11283333333267365</v>
      </c>
      <c r="O66" s="7">
        <f t="shared" si="3"/>
        <v>-4.6666666666624224E-2</v>
      </c>
      <c r="P66" s="8"/>
      <c r="Q66" s="11"/>
      <c r="R66" s="11"/>
    </row>
    <row r="67" spans="1:18" x14ac:dyDescent="0.15">
      <c r="A67" s="1">
        <v>63</v>
      </c>
      <c r="B67" s="5">
        <v>223</v>
      </c>
      <c r="C67" s="6" t="s">
        <v>53</v>
      </c>
      <c r="D67" s="7">
        <v>204497.70691666662</v>
      </c>
      <c r="E67" s="7">
        <v>60523.393749999988</v>
      </c>
      <c r="F67" s="7">
        <v>-479.05108333333334</v>
      </c>
      <c r="G67" s="7">
        <v>204497.83900000001</v>
      </c>
      <c r="H67" s="7">
        <v>60523.078000000001</v>
      </c>
      <c r="I67" s="7">
        <v>-479.185</v>
      </c>
      <c r="J67" s="7">
        <v>204498.05000000002</v>
      </c>
      <c r="K67" s="7">
        <v>60522.635833333334</v>
      </c>
      <c r="L67" s="7">
        <v>-479.23833333333329</v>
      </c>
      <c r="M67" s="7">
        <f t="shared" si="1"/>
        <v>-0.13208333338843659</v>
      </c>
      <c r="N67" s="7">
        <f t="shared" si="2"/>
        <v>0.31574999998701969</v>
      </c>
      <c r="O67" s="7">
        <f t="shared" si="3"/>
        <v>0.13391666666666424</v>
      </c>
      <c r="P67" s="8"/>
      <c r="Q67" s="11"/>
      <c r="R67" s="11"/>
    </row>
    <row r="68" spans="1:18" x14ac:dyDescent="0.15">
      <c r="A68" s="1">
        <v>64</v>
      </c>
      <c r="B68" s="5">
        <v>224</v>
      </c>
      <c r="C68" s="6" t="s">
        <v>54</v>
      </c>
      <c r="D68" s="7">
        <v>205913.81149999998</v>
      </c>
      <c r="E68" s="7">
        <v>50200.934374999997</v>
      </c>
      <c r="F68" s="7">
        <v>-277.18312500000002</v>
      </c>
      <c r="G68" s="7">
        <v>205913.837</v>
      </c>
      <c r="H68" s="7">
        <v>50200.874000000003</v>
      </c>
      <c r="I68" s="7">
        <v>-277.06900000000002</v>
      </c>
      <c r="J68" s="7">
        <v>205914.095</v>
      </c>
      <c r="K68" s="7">
        <v>50200.66</v>
      </c>
      <c r="L68" s="7">
        <v>-277.07374999999996</v>
      </c>
      <c r="M68" s="7">
        <f t="shared" si="1"/>
        <v>-2.550000001792796E-2</v>
      </c>
      <c r="N68" s="7">
        <f t="shared" si="2"/>
        <v>6.0374999993655365E-2</v>
      </c>
      <c r="O68" s="7">
        <f t="shared" si="3"/>
        <v>-0.11412500000000136</v>
      </c>
      <c r="P68" s="8"/>
      <c r="Q68" s="11"/>
      <c r="R68" s="11"/>
    </row>
    <row r="69" spans="1:18" x14ac:dyDescent="0.15">
      <c r="A69" s="1">
        <v>65</v>
      </c>
      <c r="B69" s="5">
        <v>2251</v>
      </c>
      <c r="C69" s="6" t="s">
        <v>72</v>
      </c>
      <c r="D69" s="7">
        <v>205595.995</v>
      </c>
      <c r="E69" s="7">
        <v>45228.209374999999</v>
      </c>
      <c r="F69" s="7">
        <v>-282.97462500000006</v>
      </c>
      <c r="G69" s="7">
        <v>205595.948</v>
      </c>
      <c r="H69" s="7">
        <v>45228.213000000003</v>
      </c>
      <c r="I69" s="7">
        <v>-282.95100000000002</v>
      </c>
      <c r="J69" s="7">
        <v>205596.26375000001</v>
      </c>
      <c r="K69" s="7">
        <v>45228.041250000002</v>
      </c>
      <c r="L69" s="7">
        <v>-283.00125000000003</v>
      </c>
      <c r="M69" s="7">
        <f t="shared" si="1"/>
        <v>4.6999999991385266E-2</v>
      </c>
      <c r="N69" s="7">
        <f t="shared" si="2"/>
        <v>-3.6250000048312359E-3</v>
      </c>
      <c r="O69" s="7">
        <f t="shared" si="3"/>
        <v>-2.3625000000038199E-2</v>
      </c>
      <c r="P69" s="8"/>
      <c r="Q69" s="11"/>
      <c r="R69" s="11"/>
    </row>
    <row r="70" spans="1:18" x14ac:dyDescent="0.15">
      <c r="A70" s="1">
        <v>66</v>
      </c>
      <c r="B70" s="5">
        <v>2252</v>
      </c>
      <c r="C70" s="6" t="s">
        <v>73</v>
      </c>
      <c r="D70" s="7">
        <v>205600.03075000001</v>
      </c>
      <c r="E70" s="7">
        <v>45310.273333333338</v>
      </c>
      <c r="F70" s="7">
        <v>-1091.2029166666664</v>
      </c>
      <c r="G70" s="7">
        <v>205599.97099999999</v>
      </c>
      <c r="H70" s="7">
        <v>45310.303999999996</v>
      </c>
      <c r="I70" s="7">
        <v>-1091.1769999999999</v>
      </c>
      <c r="J70" s="7">
        <v>205600.26916666667</v>
      </c>
      <c r="K70" s="7">
        <v>45310.135000000002</v>
      </c>
      <c r="L70" s="7">
        <v>-1091.2124999999999</v>
      </c>
      <c r="M70" s="7">
        <f t="shared" ref="M70:M133" si="4">D70-G70</f>
        <v>5.9750000014901161E-2</v>
      </c>
      <c r="N70" s="7">
        <f t="shared" ref="N70:N133" si="5">E70-H70</f>
        <v>-3.0666666658362374E-2</v>
      </c>
      <c r="O70" s="7">
        <f t="shared" ref="O70:O133" si="6">F70-I70</f>
        <v>-2.5916666666489618E-2</v>
      </c>
      <c r="P70" s="8"/>
      <c r="Q70" s="11"/>
      <c r="R70" s="11"/>
    </row>
    <row r="71" spans="1:18" x14ac:dyDescent="0.15">
      <c r="A71" s="1">
        <v>67</v>
      </c>
      <c r="B71" s="5">
        <v>226</v>
      </c>
      <c r="C71" s="6" t="s">
        <v>55</v>
      </c>
      <c r="D71" s="7">
        <v>204825.66587499998</v>
      </c>
      <c r="E71" s="7">
        <v>35244.060125000004</v>
      </c>
      <c r="F71" s="7">
        <v>-269.53743750000001</v>
      </c>
      <c r="G71" s="7">
        <v>204825.41800000001</v>
      </c>
      <c r="H71" s="7">
        <v>35244.18</v>
      </c>
      <c r="I71" s="7">
        <v>-269.86799999999999</v>
      </c>
      <c r="J71" s="7">
        <v>204825.79916666666</v>
      </c>
      <c r="K71" s="7">
        <v>35244.020000000011</v>
      </c>
      <c r="L71" s="7">
        <v>-269.95000000000005</v>
      </c>
      <c r="M71" s="7">
        <f t="shared" si="4"/>
        <v>0.24787499997182749</v>
      </c>
      <c r="N71" s="7">
        <f t="shared" si="5"/>
        <v>-0.11987499999668216</v>
      </c>
      <c r="O71" s="7">
        <f t="shared" si="6"/>
        <v>0.33056249999998499</v>
      </c>
      <c r="P71" s="8"/>
      <c r="Q71" s="11"/>
      <c r="R71" s="11"/>
    </row>
    <row r="72" spans="1:18" x14ac:dyDescent="0.15">
      <c r="A72" s="1">
        <v>68</v>
      </c>
      <c r="B72" s="5">
        <v>227</v>
      </c>
      <c r="C72" s="6" t="s">
        <v>56</v>
      </c>
      <c r="D72" s="7">
        <v>204748.28218750001</v>
      </c>
      <c r="E72" s="7">
        <v>32060.461062499995</v>
      </c>
      <c r="F72" s="7">
        <v>-262.68143750000002</v>
      </c>
      <c r="G72" s="7">
        <v>204747.74799999999</v>
      </c>
      <c r="H72" s="7">
        <v>32061.667000000001</v>
      </c>
      <c r="I72" s="7">
        <v>-263.678</v>
      </c>
      <c r="J72" s="7">
        <v>204748.07166666668</v>
      </c>
      <c r="K72" s="7">
        <v>32061.455833333337</v>
      </c>
      <c r="L72" s="7">
        <v>-264.10416666666669</v>
      </c>
      <c r="M72" s="7">
        <f t="shared" si="4"/>
        <v>0.53418750001583248</v>
      </c>
      <c r="N72" s="7">
        <f t="shared" si="5"/>
        <v>-1.2059375000062573</v>
      </c>
      <c r="O72" s="7">
        <f t="shared" si="6"/>
        <v>0.99656249999998181</v>
      </c>
      <c r="P72" s="8"/>
      <c r="Q72" s="11"/>
      <c r="R72" s="11"/>
    </row>
    <row r="73" spans="1:18" x14ac:dyDescent="0.15">
      <c r="A73" s="1">
        <v>69</v>
      </c>
      <c r="B73" s="4">
        <v>228</v>
      </c>
      <c r="C73" s="6" t="s">
        <v>57</v>
      </c>
      <c r="D73" s="7">
        <v>204656.25158333333</v>
      </c>
      <c r="E73" s="7">
        <v>25921.004000000001</v>
      </c>
      <c r="F73" s="7">
        <v>-260.48649999999998</v>
      </c>
      <c r="G73" s="7">
        <v>204656.00099999999</v>
      </c>
      <c r="H73" s="7">
        <v>25922.208999999999</v>
      </c>
      <c r="I73" s="7">
        <v>-260.85899999999998</v>
      </c>
      <c r="J73" s="7">
        <v>204656.28400000001</v>
      </c>
      <c r="K73" s="7">
        <v>25922.011999999995</v>
      </c>
      <c r="L73" s="7">
        <v>-261.19799999999998</v>
      </c>
      <c r="M73" s="7">
        <f t="shared" si="4"/>
        <v>0.25058333334163763</v>
      </c>
      <c r="N73" s="7">
        <f t="shared" si="5"/>
        <v>-1.2049999999981083</v>
      </c>
      <c r="O73" s="7">
        <f t="shared" si="6"/>
        <v>0.37250000000000227</v>
      </c>
      <c r="P73" s="8"/>
      <c r="Q73" s="11"/>
      <c r="R73" s="11"/>
    </row>
    <row r="74" spans="1:18" x14ac:dyDescent="0.15">
      <c r="A74" s="1">
        <v>70</v>
      </c>
      <c r="B74" s="5">
        <v>229</v>
      </c>
      <c r="C74" s="6" t="s">
        <v>58</v>
      </c>
      <c r="D74" s="7">
        <v>204540.0845</v>
      </c>
      <c r="E74" s="7">
        <v>19871.955750000001</v>
      </c>
      <c r="F74" s="7">
        <v>-263.05525</v>
      </c>
      <c r="G74" s="7">
        <v>204539.93900000001</v>
      </c>
      <c r="H74" s="7">
        <v>19873.067999999999</v>
      </c>
      <c r="I74" s="7">
        <v>-262.976</v>
      </c>
      <c r="J74" s="7">
        <v>204540.31499999997</v>
      </c>
      <c r="K74" s="7">
        <v>19872.891666666666</v>
      </c>
      <c r="L74" s="7">
        <v>-263.2166666666667</v>
      </c>
      <c r="M74" s="7">
        <f t="shared" si="4"/>
        <v>0.14549999998416752</v>
      </c>
      <c r="N74" s="7">
        <f t="shared" si="5"/>
        <v>-1.112249999998312</v>
      </c>
      <c r="O74" s="7">
        <f t="shared" si="6"/>
        <v>-7.9250000000001819E-2</v>
      </c>
      <c r="P74" s="8"/>
      <c r="Q74" s="11"/>
      <c r="R74" s="11"/>
    </row>
    <row r="75" spans="1:18" x14ac:dyDescent="0.15">
      <c r="A75" s="1">
        <v>71</v>
      </c>
      <c r="B75" s="5">
        <v>501</v>
      </c>
      <c r="C75" s="6" t="s">
        <v>59</v>
      </c>
      <c r="D75" s="7">
        <v>207819.62599999999</v>
      </c>
      <c r="E75" s="7">
        <v>57763.053600000007</v>
      </c>
      <c r="F75" s="7">
        <v>-753.5628999999999</v>
      </c>
      <c r="G75" s="7">
        <v>207819.75700000001</v>
      </c>
      <c r="H75" s="7">
        <v>57762.927000000003</v>
      </c>
      <c r="I75" s="7">
        <v>-753.42</v>
      </c>
      <c r="J75" s="7">
        <v>207819.93199999997</v>
      </c>
      <c r="K75" s="7">
        <v>57762.675000000003</v>
      </c>
      <c r="L75" s="7">
        <v>-753.37599999999998</v>
      </c>
      <c r="M75" s="7">
        <f t="shared" si="4"/>
        <v>-0.13100000002305023</v>
      </c>
      <c r="N75" s="7">
        <f t="shared" si="5"/>
        <v>0.12660000000323635</v>
      </c>
      <c r="O75" s="7">
        <f t="shared" si="6"/>
        <v>-0.14289999999994052</v>
      </c>
      <c r="P75" s="8"/>
      <c r="Q75" s="11"/>
      <c r="R75" s="11"/>
    </row>
    <row r="76" spans="1:18" x14ac:dyDescent="0.15">
      <c r="A76" s="1">
        <v>72</v>
      </c>
      <c r="B76" s="5">
        <v>502</v>
      </c>
      <c r="C76" s="6" t="s">
        <v>60</v>
      </c>
      <c r="D76" s="7">
        <v>198113.15141666669</v>
      </c>
      <c r="E76" s="7">
        <v>48829.80058333333</v>
      </c>
      <c r="F76" s="7">
        <v>-269.68791666666669</v>
      </c>
      <c r="G76" s="7">
        <v>198113.03400000001</v>
      </c>
      <c r="H76" s="7">
        <v>48829.909</v>
      </c>
      <c r="I76" s="7">
        <v>-269.74900000000002</v>
      </c>
      <c r="J76" s="7">
        <v>198113.2716666667</v>
      </c>
      <c r="K76" s="7">
        <v>48829.655833333331</v>
      </c>
      <c r="L76" s="7">
        <v>-269.79833333333335</v>
      </c>
      <c r="M76" s="7">
        <f t="shared" si="4"/>
        <v>0.11741666667512618</v>
      </c>
      <c r="N76" s="7">
        <f t="shared" si="5"/>
        <v>-0.10841666666965466</v>
      </c>
      <c r="O76" s="7">
        <f t="shared" si="6"/>
        <v>6.1083333333328937E-2</v>
      </c>
      <c r="P76" s="8"/>
      <c r="Q76" s="11"/>
      <c r="R76" s="11"/>
    </row>
    <row r="77" spans="1:18" x14ac:dyDescent="0.15">
      <c r="A77" s="1">
        <v>73</v>
      </c>
      <c r="B77" s="5">
        <v>503</v>
      </c>
      <c r="C77" s="6" t="s">
        <v>61</v>
      </c>
      <c r="D77" s="7">
        <v>204880.83739999999</v>
      </c>
      <c r="E77" s="7">
        <v>38279.831000000006</v>
      </c>
      <c r="F77" s="7">
        <v>-186.22460000000001</v>
      </c>
      <c r="G77" s="7">
        <v>204880.636</v>
      </c>
      <c r="H77" s="7">
        <v>38279.896000000001</v>
      </c>
      <c r="I77" s="7">
        <v>-186.423</v>
      </c>
      <c r="J77" s="7">
        <v>204880.98799999998</v>
      </c>
      <c r="K77" s="7">
        <v>38279.730000000003</v>
      </c>
      <c r="L77" s="7">
        <v>-186.5</v>
      </c>
      <c r="M77" s="7">
        <f t="shared" si="4"/>
        <v>0.20139999999082647</v>
      </c>
      <c r="N77" s="7">
        <f t="shared" si="5"/>
        <v>-6.4999999995052349E-2</v>
      </c>
      <c r="O77" s="7">
        <f t="shared" si="6"/>
        <v>0.19839999999999236</v>
      </c>
      <c r="P77" s="7"/>
      <c r="Q77" s="11"/>
      <c r="R77" s="11"/>
    </row>
    <row r="78" spans="1:18" x14ac:dyDescent="0.15">
      <c r="A78" s="1">
        <v>74</v>
      </c>
      <c r="B78" s="5">
        <v>11</v>
      </c>
      <c r="C78" s="6" t="s">
        <v>2</v>
      </c>
      <c r="D78" s="7">
        <v>302687.16449999996</v>
      </c>
      <c r="E78" s="7">
        <v>143400.61199999999</v>
      </c>
      <c r="F78" s="7">
        <v>-2136.1049999999996</v>
      </c>
      <c r="G78" s="7">
        <v>302687.32900000003</v>
      </c>
      <c r="H78" s="7">
        <v>143400.41899999999</v>
      </c>
      <c r="I78" s="7">
        <v>-2136.297</v>
      </c>
      <c r="J78" s="7">
        <v>302687.255</v>
      </c>
      <c r="K78" s="7">
        <v>143400.60999999999</v>
      </c>
      <c r="L78" s="7">
        <v>-2136.5</v>
      </c>
      <c r="M78" s="7">
        <f t="shared" si="4"/>
        <v>-0.16450000007171184</v>
      </c>
      <c r="N78" s="7">
        <f t="shared" si="5"/>
        <v>0.19299999999930151</v>
      </c>
      <c r="O78" s="7">
        <f t="shared" si="6"/>
        <v>0.19200000000046202</v>
      </c>
      <c r="P78" s="7"/>
      <c r="Q78" s="11"/>
      <c r="R78" s="11"/>
    </row>
    <row r="79" spans="1:18" x14ac:dyDescent="0.15">
      <c r="A79" s="1">
        <v>75</v>
      </c>
      <c r="B79" s="5">
        <v>12</v>
      </c>
      <c r="C79" s="6" t="s">
        <v>328</v>
      </c>
      <c r="D79" s="7">
        <v>302693.89799999999</v>
      </c>
      <c r="E79" s="7">
        <v>143375.97949999999</v>
      </c>
      <c r="F79" s="7">
        <v>-702.10149999999999</v>
      </c>
      <c r="G79" s="7">
        <v>302694.239</v>
      </c>
      <c r="H79" s="7">
        <v>143375.935</v>
      </c>
      <c r="I79" s="7">
        <v>-769.33199999999999</v>
      </c>
      <c r="J79" s="7">
        <v>302694.03000000003</v>
      </c>
      <c r="K79" s="7">
        <v>143376</v>
      </c>
      <c r="L79" s="7">
        <v>-681.46499999999992</v>
      </c>
      <c r="M79" s="7">
        <f t="shared" si="4"/>
        <v>-0.34100000001490116</v>
      </c>
      <c r="N79" s="7">
        <f t="shared" si="5"/>
        <v>4.449999998905696E-2</v>
      </c>
      <c r="O79" s="7">
        <f t="shared" si="6"/>
        <v>67.230500000000006</v>
      </c>
      <c r="P79" s="7" t="s">
        <v>318</v>
      </c>
      <c r="Q79" s="11"/>
      <c r="R79" s="11"/>
    </row>
    <row r="80" spans="1:18" x14ac:dyDescent="0.15">
      <c r="A80" s="1">
        <v>76</v>
      </c>
      <c r="B80" s="5">
        <v>1</v>
      </c>
      <c r="C80" s="6" t="s">
        <v>0</v>
      </c>
      <c r="D80" s="7">
        <v>213777.916</v>
      </c>
      <c r="E80" s="7">
        <v>71266.780249999996</v>
      </c>
      <c r="F80" s="7">
        <v>-588.6255000000001</v>
      </c>
      <c r="G80" s="7">
        <v>213777.97899999999</v>
      </c>
      <c r="H80" s="7">
        <v>71266.539000000004</v>
      </c>
      <c r="I80" s="7">
        <v>-454.012</v>
      </c>
      <c r="J80" s="7">
        <v>213778.05000000002</v>
      </c>
      <c r="K80" s="7">
        <v>71266.352500000008</v>
      </c>
      <c r="L80" s="7">
        <v>-540.62</v>
      </c>
      <c r="M80" s="7">
        <f t="shared" si="4"/>
        <v>-6.2999999994644895E-2</v>
      </c>
      <c r="N80" s="7">
        <f t="shared" si="5"/>
        <v>0.24124999999185093</v>
      </c>
      <c r="O80" s="7">
        <f t="shared" si="6"/>
        <v>-134.6135000000001</v>
      </c>
      <c r="P80" s="7" t="s">
        <v>318</v>
      </c>
      <c r="Q80" s="11"/>
      <c r="R80" s="11"/>
    </row>
    <row r="81" spans="1:18" x14ac:dyDescent="0.15">
      <c r="A81" s="1">
        <v>77</v>
      </c>
      <c r="B81" s="5">
        <v>2</v>
      </c>
      <c r="C81" s="6" t="s">
        <v>1</v>
      </c>
      <c r="D81" s="7">
        <v>213387.18400000001</v>
      </c>
      <c r="E81" s="7">
        <v>40096.008000000002</v>
      </c>
      <c r="F81" s="7">
        <v>-2208.759</v>
      </c>
      <c r="G81" s="7">
        <v>213386.99600000001</v>
      </c>
      <c r="H81" s="7">
        <v>40096.044999999998</v>
      </c>
      <c r="I81" s="7">
        <v>-2207.9169999999999</v>
      </c>
      <c r="J81" s="7">
        <v>213387.3</v>
      </c>
      <c r="K81" s="7">
        <v>40096.165000000001</v>
      </c>
      <c r="L81" s="7">
        <v>-2207.0299999999997</v>
      </c>
      <c r="M81" s="7">
        <f t="shared" si="4"/>
        <v>0.1879999999946449</v>
      </c>
      <c r="N81" s="7">
        <f t="shared" si="5"/>
        <v>-3.6999999996623956E-2</v>
      </c>
      <c r="O81" s="7">
        <f t="shared" si="6"/>
        <v>-0.84200000000009823</v>
      </c>
      <c r="P81" s="7"/>
      <c r="Q81" s="11"/>
      <c r="R81" s="11"/>
    </row>
    <row r="82" spans="1:18" x14ac:dyDescent="0.15">
      <c r="A82" s="1">
        <v>78</v>
      </c>
      <c r="B82" s="5">
        <v>3</v>
      </c>
      <c r="C82" s="6" t="s">
        <v>329</v>
      </c>
      <c r="D82" s="7">
        <v>213429.13549999997</v>
      </c>
      <c r="E82" s="7">
        <v>40070.068500000001</v>
      </c>
      <c r="F82" s="7">
        <v>-787.81</v>
      </c>
      <c r="G82" s="7">
        <v>213429.08600000001</v>
      </c>
      <c r="H82" s="7">
        <v>40070.118000000002</v>
      </c>
      <c r="I82" s="7">
        <v>-651.17200000000003</v>
      </c>
      <c r="J82" s="7">
        <v>213429.375</v>
      </c>
      <c r="K82" s="7">
        <v>40070.255000000005</v>
      </c>
      <c r="L82" s="7">
        <v>-818.74</v>
      </c>
      <c r="M82" s="7">
        <f t="shared" si="4"/>
        <v>4.9499999964609742E-2</v>
      </c>
      <c r="N82" s="7">
        <f t="shared" si="5"/>
        <v>-4.950000000098953E-2</v>
      </c>
      <c r="O82" s="7">
        <f t="shared" si="6"/>
        <v>-136.63799999999992</v>
      </c>
      <c r="P82" s="7" t="s">
        <v>318</v>
      </c>
      <c r="Q82" s="11"/>
      <c r="R82" s="11"/>
    </row>
    <row r="83" spans="1:18" x14ac:dyDescent="0.15">
      <c r="A83" s="1">
        <v>79</v>
      </c>
      <c r="B83" s="5">
        <v>1000</v>
      </c>
      <c r="C83" s="6" t="s">
        <v>62</v>
      </c>
      <c r="D83" s="52"/>
      <c r="E83" s="52"/>
      <c r="F83" s="52"/>
      <c r="G83" s="7">
        <v>200007.08499999999</v>
      </c>
      <c r="H83" s="7">
        <v>43477.7</v>
      </c>
      <c r="I83" s="7">
        <v>-2119.6849999999999</v>
      </c>
      <c r="J83" s="7">
        <v>200007.45</v>
      </c>
      <c r="K83" s="7">
        <v>43477.635000000002</v>
      </c>
      <c r="L83" s="7">
        <v>-2119.13</v>
      </c>
      <c r="M83" s="52"/>
      <c r="N83" s="52"/>
      <c r="O83" s="52"/>
      <c r="P83" s="9" t="s">
        <v>611</v>
      </c>
      <c r="Q83" s="11"/>
      <c r="R83" s="11"/>
    </row>
    <row r="84" spans="1:18" x14ac:dyDescent="0.15">
      <c r="A84" s="1">
        <v>80</v>
      </c>
      <c r="B84" s="5">
        <v>1101</v>
      </c>
      <c r="C84" s="6" t="s">
        <v>69</v>
      </c>
      <c r="D84" s="52"/>
      <c r="E84" s="52"/>
      <c r="F84" s="52"/>
      <c r="G84" s="7">
        <v>199590.95600000001</v>
      </c>
      <c r="H84" s="7">
        <v>19972.423999999999</v>
      </c>
      <c r="I84" s="7">
        <v>-2523.7800000000002</v>
      </c>
      <c r="J84" s="7">
        <v>199590.96000000002</v>
      </c>
      <c r="K84" s="7">
        <v>19972.325000000001</v>
      </c>
      <c r="L84" s="7">
        <v>-2522.895</v>
      </c>
      <c r="M84" s="52"/>
      <c r="N84" s="52"/>
      <c r="O84" s="52"/>
      <c r="P84" s="9" t="s">
        <v>319</v>
      </c>
      <c r="Q84" s="11"/>
      <c r="R84" s="11"/>
    </row>
    <row r="85" spans="1:18" x14ac:dyDescent="0.15">
      <c r="A85" s="1">
        <v>81</v>
      </c>
      <c r="B85" s="5">
        <v>1001</v>
      </c>
      <c r="C85" s="6" t="s">
        <v>63</v>
      </c>
      <c r="D85" s="7">
        <v>203091.11974999998</v>
      </c>
      <c r="E85" s="7">
        <v>19910.279000000002</v>
      </c>
      <c r="F85" s="7">
        <v>-508.48050000000001</v>
      </c>
      <c r="G85" s="7">
        <v>203090.77600000001</v>
      </c>
      <c r="H85" s="7">
        <v>19911.810000000001</v>
      </c>
      <c r="I85" s="7">
        <v>-434.90899999999999</v>
      </c>
      <c r="J85" s="7">
        <v>203091.0925</v>
      </c>
      <c r="K85" s="7">
        <v>19911.004999999997</v>
      </c>
      <c r="L85" s="7">
        <v>-572.48250000000007</v>
      </c>
      <c r="M85" s="7">
        <f t="shared" si="4"/>
        <v>0.34374999997089617</v>
      </c>
      <c r="N85" s="7">
        <f t="shared" si="5"/>
        <v>-1.5309999999990396</v>
      </c>
      <c r="O85" s="7">
        <f t="shared" si="6"/>
        <v>-73.571500000000015</v>
      </c>
      <c r="P85" s="7" t="s">
        <v>318</v>
      </c>
      <c r="Q85" s="11"/>
      <c r="R85" s="11"/>
    </row>
    <row r="86" spans="1:18" x14ac:dyDescent="0.15">
      <c r="A86" s="1">
        <v>82</v>
      </c>
      <c r="B86" s="5">
        <v>1002</v>
      </c>
      <c r="C86" s="6" t="s">
        <v>64</v>
      </c>
      <c r="D86" s="7">
        <v>203283.8505</v>
      </c>
      <c r="E86" s="7">
        <v>30908.418750000001</v>
      </c>
      <c r="F86" s="7">
        <v>-764.39150000000006</v>
      </c>
      <c r="G86" s="7">
        <v>203283.44099999999</v>
      </c>
      <c r="H86" s="7">
        <v>30909.623</v>
      </c>
      <c r="I86" s="7">
        <v>-765.84799999999996</v>
      </c>
      <c r="J86" s="7">
        <v>203283.70750000002</v>
      </c>
      <c r="K86" s="7">
        <v>30909.412499999999</v>
      </c>
      <c r="L86" s="7">
        <v>-539.80250000000001</v>
      </c>
      <c r="M86" s="7">
        <f t="shared" si="4"/>
        <v>0.40950000000884756</v>
      </c>
      <c r="N86" s="7">
        <f t="shared" si="5"/>
        <v>-1.204249999998865</v>
      </c>
      <c r="O86" s="7">
        <f t="shared" si="6"/>
        <v>1.4564999999998918</v>
      </c>
      <c r="P86" s="7" t="s">
        <v>318</v>
      </c>
      <c r="Q86" s="11"/>
      <c r="R86" s="11"/>
    </row>
    <row r="87" spans="1:18" x14ac:dyDescent="0.15">
      <c r="A87" s="1">
        <v>83</v>
      </c>
      <c r="B87" s="5">
        <v>1003</v>
      </c>
      <c r="C87" s="6" t="s">
        <v>65</v>
      </c>
      <c r="D87" s="7">
        <v>203333.92674999998</v>
      </c>
      <c r="E87" s="7">
        <v>33403.713000000003</v>
      </c>
      <c r="F87" s="7">
        <v>-699.05825000000004</v>
      </c>
      <c r="G87" s="7">
        <v>203333.53599999999</v>
      </c>
      <c r="H87" s="7">
        <v>33403.697999999997</v>
      </c>
      <c r="I87" s="7">
        <v>-561.52</v>
      </c>
      <c r="J87" s="7">
        <v>203333.86750000002</v>
      </c>
      <c r="K87" s="7">
        <v>33403.675000000003</v>
      </c>
      <c r="L87" s="7">
        <v>-734.72500000000014</v>
      </c>
      <c r="M87" s="7">
        <f t="shared" si="4"/>
        <v>0.39074999999138527</v>
      </c>
      <c r="N87" s="7">
        <f t="shared" si="5"/>
        <v>1.5000000006693881E-2</v>
      </c>
      <c r="O87" s="7">
        <f t="shared" si="6"/>
        <v>-137.53825000000006</v>
      </c>
      <c r="P87" s="7" t="s">
        <v>318</v>
      </c>
      <c r="Q87" s="11"/>
      <c r="R87" s="11"/>
    </row>
    <row r="88" spans="1:18" x14ac:dyDescent="0.15">
      <c r="A88" s="1">
        <v>84</v>
      </c>
      <c r="B88" s="5">
        <v>1004</v>
      </c>
      <c r="C88" s="6" t="s">
        <v>66</v>
      </c>
      <c r="D88" s="7">
        <v>203463.32250000001</v>
      </c>
      <c r="E88" s="7">
        <v>40903.247000000003</v>
      </c>
      <c r="F88" s="7">
        <v>-758.37675000000002</v>
      </c>
      <c r="G88" s="7">
        <v>203463.318</v>
      </c>
      <c r="H88" s="7">
        <v>40903.525000000001</v>
      </c>
      <c r="I88" s="7">
        <v>-787.50699999999995</v>
      </c>
      <c r="J88" s="7">
        <v>203463.52000000002</v>
      </c>
      <c r="K88" s="7">
        <v>40903.35</v>
      </c>
      <c r="L88" s="7">
        <v>-538.02666666666676</v>
      </c>
      <c r="M88" s="7">
        <f t="shared" si="4"/>
        <v>4.5000000100117177E-3</v>
      </c>
      <c r="N88" s="7">
        <f t="shared" si="5"/>
        <v>-0.27799999999842839</v>
      </c>
      <c r="O88" s="7">
        <f t="shared" si="6"/>
        <v>29.130249999999933</v>
      </c>
      <c r="P88" s="7" t="s">
        <v>318</v>
      </c>
      <c r="Q88" s="11"/>
      <c r="R88" s="11"/>
    </row>
    <row r="89" spans="1:18" x14ac:dyDescent="0.15">
      <c r="A89" s="1">
        <v>85</v>
      </c>
      <c r="B89" s="5">
        <v>1005</v>
      </c>
      <c r="C89" s="6" t="s">
        <v>67</v>
      </c>
      <c r="D89" s="7">
        <v>203758.51024999999</v>
      </c>
      <c r="E89" s="7">
        <v>57901.129500000003</v>
      </c>
      <c r="F89" s="7">
        <v>-725.17800000000011</v>
      </c>
      <c r="G89" s="7">
        <v>203758.595</v>
      </c>
      <c r="H89" s="7">
        <v>57901.366999999998</v>
      </c>
      <c r="I89" s="7">
        <v>-876.08699999999999</v>
      </c>
      <c r="J89" s="7">
        <v>203758.71333333335</v>
      </c>
      <c r="K89" s="7">
        <v>57900.920000000006</v>
      </c>
      <c r="L89" s="7">
        <v>-743.29666666666662</v>
      </c>
      <c r="M89" s="7">
        <f t="shared" si="4"/>
        <v>-8.4750000009080395E-2</v>
      </c>
      <c r="N89" s="7">
        <f t="shared" si="5"/>
        <v>-0.23749999999563443</v>
      </c>
      <c r="O89" s="7">
        <f t="shared" si="6"/>
        <v>150.90899999999988</v>
      </c>
      <c r="P89" s="7" t="s">
        <v>318</v>
      </c>
      <c r="Q89" s="11"/>
      <c r="R89" s="11"/>
    </row>
    <row r="90" spans="1:18" x14ac:dyDescent="0.15">
      <c r="A90" s="1">
        <v>86</v>
      </c>
      <c r="B90" s="5">
        <v>1006</v>
      </c>
      <c r="C90" s="6" t="s">
        <v>68</v>
      </c>
      <c r="D90" s="7">
        <v>204036.55349999998</v>
      </c>
      <c r="E90" s="7">
        <v>73898.018750000003</v>
      </c>
      <c r="F90" s="7">
        <v>-705.78525000000002</v>
      </c>
      <c r="G90" s="7">
        <v>204036.75899999999</v>
      </c>
      <c r="H90" s="7">
        <v>73897.812999999995</v>
      </c>
      <c r="I90" s="7">
        <v>-815.63499999999999</v>
      </c>
      <c r="J90" s="7">
        <v>204037.04249999998</v>
      </c>
      <c r="K90" s="7">
        <v>73897.700000000012</v>
      </c>
      <c r="L90" s="7">
        <v>-723.37</v>
      </c>
      <c r="M90" s="7">
        <f t="shared" si="4"/>
        <v>-0.20550000001094304</v>
      </c>
      <c r="N90" s="7">
        <f t="shared" si="5"/>
        <v>0.20575000000826549</v>
      </c>
      <c r="O90" s="7">
        <f t="shared" si="6"/>
        <v>109.84974999999997</v>
      </c>
      <c r="P90" s="7" t="s">
        <v>318</v>
      </c>
      <c r="Q90" s="11"/>
      <c r="R90" s="11"/>
    </row>
    <row r="91" spans="1:18" x14ac:dyDescent="0.15">
      <c r="A91" s="1">
        <v>87</v>
      </c>
      <c r="B91" s="5">
        <v>51541</v>
      </c>
      <c r="C91" s="6" t="s">
        <v>303</v>
      </c>
      <c r="D91" s="7">
        <v>363545.07924999995</v>
      </c>
      <c r="E91" s="7">
        <v>163943.2035</v>
      </c>
      <c r="F91" s="7">
        <v>-503.74200000000002</v>
      </c>
      <c r="G91" s="7">
        <v>363544.85700000002</v>
      </c>
      <c r="H91" s="7">
        <v>163943.61300000001</v>
      </c>
      <c r="I91" s="7">
        <v>-503.57400000000001</v>
      </c>
      <c r="J91" s="7">
        <v>363544.37749999994</v>
      </c>
      <c r="K91" s="7">
        <v>163943.22999999998</v>
      </c>
      <c r="L91" s="7">
        <v>-503.72</v>
      </c>
      <c r="M91" s="7">
        <f t="shared" si="4"/>
        <v>0.22224999993341044</v>
      </c>
      <c r="N91" s="7">
        <f t="shared" si="5"/>
        <v>-0.40950000000884756</v>
      </c>
      <c r="O91" s="7">
        <f t="shared" si="6"/>
        <v>-0.16800000000000637</v>
      </c>
      <c r="P91" s="9"/>
      <c r="Q91" s="11"/>
      <c r="R91" s="11"/>
    </row>
    <row r="92" spans="1:18" x14ac:dyDescent="0.15">
      <c r="A92" s="1">
        <v>88</v>
      </c>
      <c r="B92" s="5">
        <v>51542</v>
      </c>
      <c r="C92" s="6" t="s">
        <v>304</v>
      </c>
      <c r="D92" s="7">
        <v>362095.01925000001</v>
      </c>
      <c r="E92" s="7">
        <v>163943.05650000001</v>
      </c>
      <c r="F92" s="7">
        <v>-503.64274999999998</v>
      </c>
      <c r="G92" s="7">
        <v>362094.75300000003</v>
      </c>
      <c r="H92" s="7">
        <v>163943.47</v>
      </c>
      <c r="I92" s="7">
        <v>-503.49400000000003</v>
      </c>
      <c r="J92" s="7">
        <v>362094.255</v>
      </c>
      <c r="K92" s="7">
        <v>163943.09749999997</v>
      </c>
      <c r="L92" s="7">
        <v>-503.65750000000003</v>
      </c>
      <c r="M92" s="7">
        <f t="shared" si="4"/>
        <v>0.26624999998603016</v>
      </c>
      <c r="N92" s="7">
        <f t="shared" si="5"/>
        <v>-0.41349999999511056</v>
      </c>
      <c r="O92" s="7">
        <f t="shared" si="6"/>
        <v>-0.14874999999994998</v>
      </c>
      <c r="P92" s="7"/>
      <c r="Q92" s="11"/>
      <c r="R92" s="11"/>
    </row>
    <row r="93" spans="1:18" x14ac:dyDescent="0.15">
      <c r="A93" s="1">
        <v>89</v>
      </c>
      <c r="B93" s="5">
        <v>51551</v>
      </c>
      <c r="C93" s="6" t="s">
        <v>305</v>
      </c>
      <c r="D93" s="7">
        <v>355185.05825</v>
      </c>
      <c r="E93" s="7">
        <v>163943.15174999999</v>
      </c>
      <c r="F93" s="7">
        <v>-503.39350000000002</v>
      </c>
      <c r="G93" s="7">
        <v>355184.83600000001</v>
      </c>
      <c r="H93" s="7">
        <v>163943.408</v>
      </c>
      <c r="I93" s="7">
        <v>-503.32100000000003</v>
      </c>
      <c r="J93" s="7">
        <v>355184.4325</v>
      </c>
      <c r="K93" s="7">
        <v>163943.0575</v>
      </c>
      <c r="L93" s="7">
        <v>-503.52749999999997</v>
      </c>
      <c r="M93" s="7">
        <f t="shared" si="4"/>
        <v>0.2222499999916181</v>
      </c>
      <c r="N93" s="7">
        <f t="shared" si="5"/>
        <v>-0.25625000000582077</v>
      </c>
      <c r="O93" s="7">
        <f t="shared" si="6"/>
        <v>-7.2499999999990905E-2</v>
      </c>
      <c r="P93" s="7"/>
      <c r="Q93" s="11"/>
      <c r="R93" s="11"/>
    </row>
    <row r="94" spans="1:18" x14ac:dyDescent="0.15">
      <c r="A94" s="1">
        <v>90</v>
      </c>
      <c r="B94" s="5">
        <v>51552</v>
      </c>
      <c r="C94" s="6" t="s">
        <v>306</v>
      </c>
      <c r="D94" s="7">
        <v>353634.97875000001</v>
      </c>
      <c r="E94" s="7">
        <v>163942.83725000001</v>
      </c>
      <c r="F94" s="7">
        <v>-503.40575000000001</v>
      </c>
      <c r="G94" s="7">
        <v>353634.73599999998</v>
      </c>
      <c r="H94" s="7">
        <v>163943.07199999999</v>
      </c>
      <c r="I94" s="7">
        <v>-503.34899999999999</v>
      </c>
      <c r="J94" s="7">
        <v>353634.29500000004</v>
      </c>
      <c r="K94" s="7">
        <v>163942.74249999999</v>
      </c>
      <c r="L94" s="7">
        <v>-503.54</v>
      </c>
      <c r="M94" s="7">
        <f t="shared" si="4"/>
        <v>0.24275000003399327</v>
      </c>
      <c r="N94" s="7">
        <f t="shared" si="5"/>
        <v>-0.2347499999741558</v>
      </c>
      <c r="O94" s="7">
        <f t="shared" si="6"/>
        <v>-5.6750000000022283E-2</v>
      </c>
      <c r="P94" s="7"/>
      <c r="Q94" s="11"/>
      <c r="R94" s="11"/>
    </row>
    <row r="95" spans="1:18" x14ac:dyDescent="0.15">
      <c r="A95" s="1">
        <v>91</v>
      </c>
      <c r="B95" s="5">
        <v>51561</v>
      </c>
      <c r="C95" s="6" t="s">
        <v>307</v>
      </c>
      <c r="D95" s="7">
        <v>343804.82775</v>
      </c>
      <c r="E95" s="7">
        <v>163942.72949999999</v>
      </c>
      <c r="F95" s="7">
        <v>-503.01425000000006</v>
      </c>
      <c r="G95" s="7">
        <v>343804.55800000002</v>
      </c>
      <c r="H95" s="7">
        <v>163942.837</v>
      </c>
      <c r="I95" s="7">
        <v>-503.14800000000002</v>
      </c>
      <c r="J95" s="7">
        <v>343804.18</v>
      </c>
      <c r="K95" s="7">
        <v>163942.5025</v>
      </c>
      <c r="L95" s="7">
        <v>-503.40499999999997</v>
      </c>
      <c r="M95" s="7">
        <f t="shared" si="4"/>
        <v>0.26974999997764826</v>
      </c>
      <c r="N95" s="7">
        <f t="shared" si="5"/>
        <v>-0.10750000001280569</v>
      </c>
      <c r="O95" s="7">
        <f t="shared" si="6"/>
        <v>0.13374999999996362</v>
      </c>
      <c r="P95" s="7"/>
      <c r="Q95" s="11"/>
      <c r="R95" s="11"/>
    </row>
    <row r="96" spans="1:18" x14ac:dyDescent="0.15">
      <c r="A96" s="1">
        <v>92</v>
      </c>
      <c r="B96" s="5">
        <v>51562</v>
      </c>
      <c r="C96" s="6" t="s">
        <v>308</v>
      </c>
      <c r="D96" s="7">
        <v>343254.86924999999</v>
      </c>
      <c r="E96" s="7">
        <v>163942.696</v>
      </c>
      <c r="F96" s="7">
        <v>-502.91099999999994</v>
      </c>
      <c r="G96" s="7">
        <v>343254.58100000001</v>
      </c>
      <c r="H96" s="7">
        <v>163942.79699999999</v>
      </c>
      <c r="I96" s="7">
        <v>-503.06400000000002</v>
      </c>
      <c r="J96" s="7">
        <v>343254.22</v>
      </c>
      <c r="K96" s="7">
        <v>163942.46249999999</v>
      </c>
      <c r="L96" s="7">
        <v>-503.32499999999999</v>
      </c>
      <c r="M96" s="7">
        <f t="shared" si="4"/>
        <v>0.28824999998323619</v>
      </c>
      <c r="N96" s="7">
        <f t="shared" si="5"/>
        <v>-0.10099999999511056</v>
      </c>
      <c r="O96" s="7">
        <f t="shared" si="6"/>
        <v>0.15300000000007685</v>
      </c>
      <c r="P96" s="7"/>
      <c r="Q96" s="11"/>
      <c r="R96" s="11"/>
    </row>
    <row r="97" spans="1:18" x14ac:dyDescent="0.15">
      <c r="A97" s="1">
        <v>93</v>
      </c>
      <c r="B97" s="5">
        <v>51571</v>
      </c>
      <c r="C97" s="6" t="s">
        <v>309</v>
      </c>
      <c r="D97" s="7">
        <v>339854.63425</v>
      </c>
      <c r="E97" s="7">
        <v>163942.62949999998</v>
      </c>
      <c r="F97" s="7">
        <v>-502.76925000000006</v>
      </c>
      <c r="G97" s="7">
        <v>339854.48100000003</v>
      </c>
      <c r="H97" s="7">
        <v>163942.71900000001</v>
      </c>
      <c r="I97" s="7">
        <v>-502.93200000000002</v>
      </c>
      <c r="J97" s="7">
        <v>339854.1875</v>
      </c>
      <c r="K97" s="7">
        <v>163942.38</v>
      </c>
      <c r="L97" s="7">
        <v>-503.23750000000001</v>
      </c>
      <c r="M97" s="7">
        <f t="shared" si="4"/>
        <v>0.15324999997392297</v>
      </c>
      <c r="N97" s="7">
        <f t="shared" si="5"/>
        <v>-8.9500000030966476E-2</v>
      </c>
      <c r="O97" s="7">
        <f t="shared" si="6"/>
        <v>0.16274999999995998</v>
      </c>
      <c r="P97" s="7"/>
      <c r="Q97" s="11"/>
      <c r="R97" s="11"/>
    </row>
    <row r="98" spans="1:18" x14ac:dyDescent="0.15">
      <c r="A98" s="1">
        <v>94</v>
      </c>
      <c r="B98" s="5">
        <v>51572</v>
      </c>
      <c r="C98" s="6" t="s">
        <v>310</v>
      </c>
      <c r="D98" s="7">
        <v>338704.60324999999</v>
      </c>
      <c r="E98" s="7">
        <v>163942.5355</v>
      </c>
      <c r="F98" s="7">
        <v>-502.70650000000001</v>
      </c>
      <c r="G98" s="7">
        <v>338704.45699999999</v>
      </c>
      <c r="H98" s="7">
        <v>163942.62599999999</v>
      </c>
      <c r="I98" s="7">
        <v>-502.89400000000001</v>
      </c>
      <c r="J98" s="7">
        <v>338704.17499999999</v>
      </c>
      <c r="K98" s="7">
        <v>163942.24249999999</v>
      </c>
      <c r="L98" s="7">
        <v>-503.185</v>
      </c>
      <c r="M98" s="7">
        <f t="shared" si="4"/>
        <v>0.14624999999068677</v>
      </c>
      <c r="N98" s="7">
        <f t="shared" si="5"/>
        <v>-9.0499999991152436E-2</v>
      </c>
      <c r="O98" s="7">
        <f t="shared" si="6"/>
        <v>0.1875</v>
      </c>
      <c r="P98" s="7"/>
      <c r="Q98" s="11"/>
      <c r="R98" s="11"/>
    </row>
    <row r="99" spans="1:18" x14ac:dyDescent="0.15">
      <c r="A99" s="1">
        <v>95</v>
      </c>
      <c r="B99" s="5">
        <v>51581</v>
      </c>
      <c r="C99" s="6" t="s">
        <v>311</v>
      </c>
      <c r="D99" s="7">
        <v>336954.81299999997</v>
      </c>
      <c r="E99" s="7">
        <v>163942.66500000001</v>
      </c>
      <c r="F99" s="7">
        <v>-502.77700000000004</v>
      </c>
      <c r="G99" s="7">
        <v>336954.50300000003</v>
      </c>
      <c r="H99" s="7">
        <v>163942.674</v>
      </c>
      <c r="I99" s="7">
        <v>-502.99599999999998</v>
      </c>
      <c r="J99" s="7">
        <v>336954.25</v>
      </c>
      <c r="K99" s="7">
        <v>163942.3125</v>
      </c>
      <c r="L99" s="7">
        <v>-503.30250000000001</v>
      </c>
      <c r="M99" s="7">
        <f t="shared" si="4"/>
        <v>0.30999999993946403</v>
      </c>
      <c r="N99" s="7">
        <f t="shared" si="5"/>
        <v>-8.9999999909196049E-3</v>
      </c>
      <c r="O99" s="7">
        <f t="shared" si="6"/>
        <v>0.21899999999993724</v>
      </c>
      <c r="P99" s="7"/>
      <c r="Q99" s="11"/>
      <c r="R99" s="11"/>
    </row>
    <row r="100" spans="1:18" x14ac:dyDescent="0.15">
      <c r="A100" s="1">
        <v>96</v>
      </c>
      <c r="B100" s="5">
        <v>51582</v>
      </c>
      <c r="C100" s="6" t="s">
        <v>312</v>
      </c>
      <c r="D100" s="7">
        <v>335604.61749999999</v>
      </c>
      <c r="E100" s="7">
        <v>163942.44274999999</v>
      </c>
      <c r="F100" s="7">
        <v>-502.70749999999998</v>
      </c>
      <c r="G100" s="7">
        <v>335604.46799999999</v>
      </c>
      <c r="H100" s="7">
        <v>163942.495</v>
      </c>
      <c r="I100" s="7">
        <v>-502.952</v>
      </c>
      <c r="J100" s="7">
        <v>335604.16</v>
      </c>
      <c r="K100" s="7">
        <v>163942.13750000001</v>
      </c>
      <c r="L100" s="7">
        <v>-503.2475</v>
      </c>
      <c r="M100" s="7">
        <f t="shared" si="4"/>
        <v>0.14949999999953434</v>
      </c>
      <c r="N100" s="7">
        <f t="shared" si="5"/>
        <v>-5.2250000007916242E-2</v>
      </c>
      <c r="O100" s="7">
        <f t="shared" si="6"/>
        <v>0.24450000000001637</v>
      </c>
      <c r="P100" s="7"/>
      <c r="Q100" s="11"/>
      <c r="R100" s="11"/>
    </row>
    <row r="101" spans="1:18" x14ac:dyDescent="0.15">
      <c r="A101" s="1">
        <v>97</v>
      </c>
      <c r="B101" s="5">
        <v>51591</v>
      </c>
      <c r="C101" s="6" t="s">
        <v>313</v>
      </c>
      <c r="D101" s="7">
        <v>325344.35912500002</v>
      </c>
      <c r="E101" s="7">
        <v>163941.97999999998</v>
      </c>
      <c r="F101" s="7">
        <v>-502.55025000000001</v>
      </c>
      <c r="G101" s="7">
        <v>325344.01400000002</v>
      </c>
      <c r="H101" s="7">
        <v>163941.99600000001</v>
      </c>
      <c r="I101" s="7">
        <v>-502.779</v>
      </c>
      <c r="J101" s="7">
        <v>325343.88374999998</v>
      </c>
      <c r="K101" s="7">
        <v>163941.70624999999</v>
      </c>
      <c r="L101" s="7">
        <v>-503.04250000000002</v>
      </c>
      <c r="M101" s="7">
        <f t="shared" si="4"/>
        <v>0.34512499999254942</v>
      </c>
      <c r="N101" s="7">
        <f t="shared" si="5"/>
        <v>-1.6000000032363459E-2</v>
      </c>
      <c r="O101" s="7">
        <f t="shared" si="6"/>
        <v>0.22874999999999091</v>
      </c>
      <c r="P101" s="7"/>
      <c r="Q101" s="11"/>
      <c r="R101" s="11"/>
    </row>
    <row r="102" spans="1:18" x14ac:dyDescent="0.15">
      <c r="A102" s="1">
        <v>98</v>
      </c>
      <c r="B102" s="5">
        <v>51592</v>
      </c>
      <c r="C102" s="6" t="s">
        <v>314</v>
      </c>
      <c r="D102" s="7">
        <v>324394.30100000004</v>
      </c>
      <c r="E102" s="7">
        <v>163942.03175000002</v>
      </c>
      <c r="F102" s="7">
        <v>-502.5825000000001</v>
      </c>
      <c r="G102" s="7">
        <v>324393.973</v>
      </c>
      <c r="H102" s="7">
        <v>163942.027</v>
      </c>
      <c r="I102" s="7">
        <v>-502.83600000000001</v>
      </c>
      <c r="J102" s="7">
        <v>324393.82124999998</v>
      </c>
      <c r="K102" s="7">
        <v>163941.73374999998</v>
      </c>
      <c r="L102" s="7">
        <v>-503.08125000000001</v>
      </c>
      <c r="M102" s="7">
        <f t="shared" si="4"/>
        <v>0.32800000003771856</v>
      </c>
      <c r="N102" s="7">
        <f t="shared" si="5"/>
        <v>4.7500000218860805E-3</v>
      </c>
      <c r="O102" s="7">
        <f t="shared" si="6"/>
        <v>0.25349999999991724</v>
      </c>
      <c r="P102" s="7"/>
      <c r="Q102" s="11"/>
      <c r="R102" s="11"/>
    </row>
    <row r="103" spans="1:18" x14ac:dyDescent="0.15">
      <c r="A103" s="1">
        <v>99</v>
      </c>
      <c r="B103" s="5">
        <v>11011</v>
      </c>
      <c r="C103" s="6" t="s">
        <v>104</v>
      </c>
      <c r="D103" s="7">
        <v>342267.16675000003</v>
      </c>
      <c r="E103" s="7">
        <v>163268.443</v>
      </c>
      <c r="F103" s="7">
        <v>-876.33150000000001</v>
      </c>
      <c r="G103" s="7">
        <v>342266.23200000002</v>
      </c>
      <c r="H103" s="7">
        <v>163268.24900000001</v>
      </c>
      <c r="I103" s="7">
        <v>-876.52099999999996</v>
      </c>
      <c r="J103" s="7">
        <v>342265.81</v>
      </c>
      <c r="K103" s="7">
        <v>163268.22999999998</v>
      </c>
      <c r="L103" s="7">
        <v>-876.85249999999996</v>
      </c>
      <c r="M103" s="7">
        <f t="shared" si="4"/>
        <v>0.93475000001490116</v>
      </c>
      <c r="N103" s="7">
        <f t="shared" si="5"/>
        <v>0.1939999999885913</v>
      </c>
      <c r="O103" s="7">
        <f t="shared" si="6"/>
        <v>0.18949999999995271</v>
      </c>
      <c r="P103" s="7"/>
      <c r="Q103" s="11"/>
      <c r="R103" s="11"/>
    </row>
    <row r="104" spans="1:18" x14ac:dyDescent="0.15">
      <c r="A104" s="1">
        <v>100</v>
      </c>
      <c r="B104" s="5">
        <v>11012</v>
      </c>
      <c r="C104" s="6" t="s">
        <v>105</v>
      </c>
      <c r="D104" s="7">
        <v>342293.27299999999</v>
      </c>
      <c r="E104" s="7">
        <v>162939.51425000001</v>
      </c>
      <c r="F104" s="7">
        <v>-875.03199999999993</v>
      </c>
      <c r="G104" s="7">
        <v>342292.47600000002</v>
      </c>
      <c r="H104" s="7">
        <v>162939.304</v>
      </c>
      <c r="I104" s="7">
        <v>-875.23099999999999</v>
      </c>
      <c r="J104" s="7">
        <v>342292.06</v>
      </c>
      <c r="K104" s="7">
        <v>162939.26999999999</v>
      </c>
      <c r="L104" s="7">
        <v>-875.57249999999999</v>
      </c>
      <c r="M104" s="7">
        <f t="shared" si="4"/>
        <v>0.79699999996228144</v>
      </c>
      <c r="N104" s="7">
        <f t="shared" si="5"/>
        <v>0.21025000000372529</v>
      </c>
      <c r="O104" s="7">
        <f t="shared" si="6"/>
        <v>0.19900000000006912</v>
      </c>
      <c r="P104" s="7"/>
      <c r="Q104" s="11"/>
      <c r="R104" s="11"/>
    </row>
    <row r="105" spans="1:18" x14ac:dyDescent="0.15">
      <c r="A105" s="1">
        <v>101</v>
      </c>
      <c r="B105" s="5">
        <v>12001</v>
      </c>
      <c r="C105" s="6" t="s">
        <v>122</v>
      </c>
      <c r="D105" s="7">
        <v>342118.76300000004</v>
      </c>
      <c r="E105" s="7">
        <v>163256.21899999998</v>
      </c>
      <c r="F105" s="7">
        <v>-890.83050000000003</v>
      </c>
      <c r="G105" s="7">
        <v>342117.85200000001</v>
      </c>
      <c r="H105" s="7">
        <v>163255.93700000001</v>
      </c>
      <c r="I105" s="7">
        <v>-891.06700000000001</v>
      </c>
      <c r="J105" s="7">
        <v>342117.45500000002</v>
      </c>
      <c r="K105" s="7">
        <v>163255.88500000001</v>
      </c>
      <c r="L105" s="7">
        <v>-891.41499999999996</v>
      </c>
      <c r="M105" s="7">
        <f t="shared" si="4"/>
        <v>0.91100000002188608</v>
      </c>
      <c r="N105" s="7">
        <f t="shared" si="5"/>
        <v>0.28199999997741543</v>
      </c>
      <c r="O105" s="7">
        <f t="shared" si="6"/>
        <v>0.23649999999997817</v>
      </c>
      <c r="P105" s="7"/>
      <c r="Q105" s="11"/>
      <c r="R105" s="11"/>
    </row>
    <row r="106" spans="1:18" x14ac:dyDescent="0.15">
      <c r="A106" s="1">
        <v>102</v>
      </c>
      <c r="B106" s="5">
        <v>10011</v>
      </c>
      <c r="C106" s="6" t="s">
        <v>82</v>
      </c>
      <c r="D106" s="7">
        <v>341579.23699999996</v>
      </c>
      <c r="E106" s="7">
        <v>163213.8855</v>
      </c>
      <c r="F106" s="7">
        <v>-337.23575</v>
      </c>
      <c r="G106" s="7">
        <v>341579.02399999998</v>
      </c>
      <c r="H106" s="7">
        <v>163213.85500000001</v>
      </c>
      <c r="I106" s="7">
        <v>-337.52499999999998</v>
      </c>
      <c r="J106" s="7">
        <v>341578.59750000003</v>
      </c>
      <c r="K106" s="7">
        <v>163213.76750000002</v>
      </c>
      <c r="L106" s="7">
        <v>-337.75749999999999</v>
      </c>
      <c r="M106" s="7">
        <f t="shared" si="4"/>
        <v>0.21299999998882413</v>
      </c>
      <c r="N106" s="7">
        <f t="shared" si="5"/>
        <v>3.0499999993480742E-2</v>
      </c>
      <c r="O106" s="7">
        <f t="shared" si="6"/>
        <v>0.28924999999998136</v>
      </c>
      <c r="P106" s="7"/>
      <c r="Q106" s="11"/>
      <c r="R106" s="11"/>
    </row>
    <row r="107" spans="1:18" x14ac:dyDescent="0.15">
      <c r="A107" s="1">
        <v>103</v>
      </c>
      <c r="B107" s="5">
        <v>10012</v>
      </c>
      <c r="C107" s="6" t="s">
        <v>83</v>
      </c>
      <c r="D107" s="7">
        <v>340651.86</v>
      </c>
      <c r="E107" s="7">
        <v>163142.3075</v>
      </c>
      <c r="F107" s="7">
        <v>-337.34524999999996</v>
      </c>
      <c r="G107" s="7">
        <v>340651.68599999999</v>
      </c>
      <c r="H107" s="7">
        <v>163142.26800000001</v>
      </c>
      <c r="I107" s="7">
        <v>-337.65</v>
      </c>
      <c r="J107" s="7">
        <v>340651.34499999997</v>
      </c>
      <c r="K107" s="7">
        <v>163142.22500000001</v>
      </c>
      <c r="L107" s="7">
        <v>-337.88</v>
      </c>
      <c r="M107" s="7">
        <f t="shared" si="4"/>
        <v>0.17399999999906868</v>
      </c>
      <c r="N107" s="7">
        <f t="shared" si="5"/>
        <v>3.9499999984400347E-2</v>
      </c>
      <c r="O107" s="7">
        <f t="shared" si="6"/>
        <v>0.30475000000001273</v>
      </c>
      <c r="P107" s="7"/>
      <c r="Q107" s="11"/>
      <c r="R107" s="11"/>
    </row>
    <row r="108" spans="1:18" x14ac:dyDescent="0.15">
      <c r="A108" s="1">
        <v>104</v>
      </c>
      <c r="B108" s="5">
        <v>10021</v>
      </c>
      <c r="C108" s="6" t="s">
        <v>84</v>
      </c>
      <c r="D108" s="7">
        <v>336743.66899999999</v>
      </c>
      <c r="E108" s="7">
        <v>162838.75575000001</v>
      </c>
      <c r="F108" s="7">
        <v>-672.20074999999997</v>
      </c>
      <c r="G108" s="7">
        <v>336743.44799999997</v>
      </c>
      <c r="H108" s="7">
        <v>162838.72399999999</v>
      </c>
      <c r="I108" s="7">
        <v>-672.50699999999995</v>
      </c>
      <c r="J108" s="7">
        <v>336743.22749999998</v>
      </c>
      <c r="K108" s="7">
        <v>162838.70499999999</v>
      </c>
      <c r="L108" s="7">
        <v>-672.82500000000005</v>
      </c>
      <c r="M108" s="7">
        <f t="shared" si="4"/>
        <v>0.22100000001955777</v>
      </c>
      <c r="N108" s="7">
        <f t="shared" si="5"/>
        <v>3.1750000023748726E-2</v>
      </c>
      <c r="O108" s="7">
        <f t="shared" si="6"/>
        <v>0.30624999999997726</v>
      </c>
      <c r="P108" s="7"/>
      <c r="Q108" s="11"/>
      <c r="R108" s="11"/>
    </row>
    <row r="109" spans="1:18" x14ac:dyDescent="0.15">
      <c r="A109" s="1">
        <v>105</v>
      </c>
      <c r="B109" s="5">
        <v>10022</v>
      </c>
      <c r="C109" s="6" t="s">
        <v>85</v>
      </c>
      <c r="D109" s="7">
        <v>336214.97200000001</v>
      </c>
      <c r="E109" s="7">
        <v>162798.149</v>
      </c>
      <c r="F109" s="7">
        <v>-672.42899999999986</v>
      </c>
      <c r="G109" s="7">
        <v>336214.81099999999</v>
      </c>
      <c r="H109" s="7">
        <v>162798.13200000001</v>
      </c>
      <c r="I109" s="7">
        <v>-672.70399999999995</v>
      </c>
      <c r="J109" s="7">
        <v>336214.4425</v>
      </c>
      <c r="K109" s="7">
        <v>162798.13750000001</v>
      </c>
      <c r="L109" s="7">
        <v>-673.05250000000001</v>
      </c>
      <c r="M109" s="7">
        <f t="shared" si="4"/>
        <v>0.16100000002188608</v>
      </c>
      <c r="N109" s="7">
        <f t="shared" si="5"/>
        <v>1.6999999992549419E-2</v>
      </c>
      <c r="O109" s="7">
        <f t="shared" si="6"/>
        <v>0.27500000000009095</v>
      </c>
      <c r="P109" s="7"/>
      <c r="Q109" s="11"/>
      <c r="R109" s="11"/>
    </row>
    <row r="110" spans="1:18" x14ac:dyDescent="0.15">
      <c r="A110" s="1">
        <v>106</v>
      </c>
      <c r="B110" s="5">
        <v>12002</v>
      </c>
      <c r="C110" s="6" t="s">
        <v>123</v>
      </c>
      <c r="D110" s="7">
        <v>335827.52749999997</v>
      </c>
      <c r="E110" s="7">
        <v>162767.783</v>
      </c>
      <c r="F110" s="7">
        <v>-889.20100000000002</v>
      </c>
      <c r="G110" s="7">
        <v>335827.37099999998</v>
      </c>
      <c r="H110" s="7">
        <v>162767.70000000001</v>
      </c>
      <c r="I110" s="7">
        <v>-889.46600000000001</v>
      </c>
      <c r="J110" s="7">
        <v>335827.08</v>
      </c>
      <c r="K110" s="7">
        <v>162767.76999999999</v>
      </c>
      <c r="L110" s="7">
        <v>-889.84</v>
      </c>
      <c r="M110" s="7">
        <f t="shared" si="4"/>
        <v>0.15649999998277053</v>
      </c>
      <c r="N110" s="7">
        <f t="shared" si="5"/>
        <v>8.2999999984167516E-2</v>
      </c>
      <c r="O110" s="7">
        <f t="shared" si="6"/>
        <v>0.26499999999998636</v>
      </c>
      <c r="P110" s="7"/>
      <c r="Q110" s="11"/>
      <c r="R110" s="11"/>
    </row>
    <row r="111" spans="1:18" x14ac:dyDescent="0.15">
      <c r="A111" s="1">
        <v>107</v>
      </c>
      <c r="B111" s="5">
        <v>11021</v>
      </c>
      <c r="C111" s="6" t="s">
        <v>106</v>
      </c>
      <c r="D111" s="7">
        <v>335680.28249999997</v>
      </c>
      <c r="E111" s="7">
        <v>162756.74650000001</v>
      </c>
      <c r="F111" s="7">
        <v>-873.447</v>
      </c>
      <c r="G111" s="7">
        <v>335680.13099999999</v>
      </c>
      <c r="H111" s="7">
        <v>162756.674</v>
      </c>
      <c r="I111" s="7">
        <v>-873.72299999999996</v>
      </c>
      <c r="J111" s="7">
        <v>335679.82500000001</v>
      </c>
      <c r="K111" s="7">
        <v>162756.75</v>
      </c>
      <c r="L111" s="7">
        <v>-874.06999999999994</v>
      </c>
      <c r="M111" s="7">
        <f t="shared" si="4"/>
        <v>0.15149999997811392</v>
      </c>
      <c r="N111" s="7">
        <f t="shared" si="5"/>
        <v>7.2500000009313226E-2</v>
      </c>
      <c r="O111" s="7">
        <f t="shared" si="6"/>
        <v>0.27599999999995362</v>
      </c>
      <c r="P111" s="7"/>
      <c r="Q111" s="11"/>
      <c r="R111" s="11"/>
    </row>
    <row r="112" spans="1:18" x14ac:dyDescent="0.15">
      <c r="A112" s="1">
        <v>108</v>
      </c>
      <c r="B112" s="5">
        <v>11022</v>
      </c>
      <c r="C112" s="6" t="s">
        <v>107</v>
      </c>
      <c r="D112" s="7">
        <v>335705.7035</v>
      </c>
      <c r="E112" s="7">
        <v>162427.7225</v>
      </c>
      <c r="F112" s="7">
        <v>-873.69049999999993</v>
      </c>
      <c r="G112" s="7">
        <v>335705.60100000002</v>
      </c>
      <c r="H112" s="7">
        <v>162427.655</v>
      </c>
      <c r="I112" s="7">
        <v>-873.94500000000005</v>
      </c>
      <c r="J112" s="7">
        <v>335705.27500000002</v>
      </c>
      <c r="K112" s="7">
        <v>162427.715</v>
      </c>
      <c r="L112" s="7">
        <v>-874.31500000000005</v>
      </c>
      <c r="M112" s="7">
        <f t="shared" si="4"/>
        <v>0.10249999997904524</v>
      </c>
      <c r="N112" s="7">
        <f t="shared" si="5"/>
        <v>6.7500000004656613E-2</v>
      </c>
      <c r="O112" s="7">
        <f t="shared" si="6"/>
        <v>0.25450000000012096</v>
      </c>
      <c r="P112" s="7"/>
      <c r="Q112" s="11"/>
      <c r="R112" s="11"/>
    </row>
    <row r="113" spans="1:18" x14ac:dyDescent="0.15">
      <c r="A113" s="1">
        <v>109</v>
      </c>
      <c r="B113" s="5">
        <v>10031</v>
      </c>
      <c r="C113" s="6" t="s">
        <v>86</v>
      </c>
      <c r="D113" s="7">
        <v>334999.30050000001</v>
      </c>
      <c r="E113" s="7">
        <v>162704.04125000001</v>
      </c>
      <c r="F113" s="7">
        <v>-360.79874999999998</v>
      </c>
      <c r="G113" s="7">
        <v>334999.00400000002</v>
      </c>
      <c r="H113" s="7">
        <v>162704.00200000001</v>
      </c>
      <c r="I113" s="7">
        <v>-361.15699999999998</v>
      </c>
      <c r="J113" s="7">
        <v>334998.815</v>
      </c>
      <c r="K113" s="7">
        <v>162704.07750000001</v>
      </c>
      <c r="L113" s="7">
        <v>-361.39</v>
      </c>
      <c r="M113" s="7">
        <f t="shared" si="4"/>
        <v>0.29649999999674037</v>
      </c>
      <c r="N113" s="7">
        <f t="shared" si="5"/>
        <v>3.9250000001629815E-2</v>
      </c>
      <c r="O113" s="7">
        <f t="shared" si="6"/>
        <v>0.35824999999999818</v>
      </c>
      <c r="P113" s="7"/>
      <c r="Q113" s="11"/>
      <c r="R113" s="11"/>
    </row>
    <row r="114" spans="1:18" x14ac:dyDescent="0.15">
      <c r="A114" s="1">
        <v>110</v>
      </c>
      <c r="B114" s="5">
        <v>10032</v>
      </c>
      <c r="C114" s="6" t="s">
        <v>87</v>
      </c>
      <c r="D114" s="7">
        <v>332376.32500000001</v>
      </c>
      <c r="E114" s="7">
        <v>162500.91700000002</v>
      </c>
      <c r="F114" s="7">
        <v>-360.68999999999994</v>
      </c>
      <c r="G114" s="7">
        <v>332376.18400000001</v>
      </c>
      <c r="H114" s="7">
        <v>162500.83900000001</v>
      </c>
      <c r="I114" s="7">
        <v>-361.03699999999998</v>
      </c>
      <c r="J114" s="7">
        <v>332375.83750000002</v>
      </c>
      <c r="K114" s="7">
        <v>162500.88500000001</v>
      </c>
      <c r="L114" s="7">
        <v>-361.27749999999997</v>
      </c>
      <c r="M114" s="7">
        <f t="shared" si="4"/>
        <v>0.14100000000325963</v>
      </c>
      <c r="N114" s="7">
        <f t="shared" si="5"/>
        <v>7.8000000008614734E-2</v>
      </c>
      <c r="O114" s="7">
        <f t="shared" si="6"/>
        <v>0.34700000000003683</v>
      </c>
      <c r="P114" s="7"/>
      <c r="Q114" s="11"/>
      <c r="R114" s="11"/>
    </row>
    <row r="115" spans="1:18" x14ac:dyDescent="0.15">
      <c r="A115" s="1">
        <v>111</v>
      </c>
      <c r="B115" s="5">
        <v>10041</v>
      </c>
      <c r="C115" s="6" t="s">
        <v>88</v>
      </c>
      <c r="D115" s="7">
        <v>330711.87699999998</v>
      </c>
      <c r="E115" s="7">
        <v>162372.46749999997</v>
      </c>
      <c r="F115" s="7">
        <v>-521.51224999999999</v>
      </c>
      <c r="G115" s="7">
        <v>330711.65299999999</v>
      </c>
      <c r="H115" s="7">
        <v>162372.321</v>
      </c>
      <c r="I115" s="7">
        <v>-521.87800000000004</v>
      </c>
      <c r="J115" s="7">
        <v>330711.48</v>
      </c>
      <c r="K115" s="7">
        <v>162372.4375</v>
      </c>
      <c r="L115" s="7">
        <v>-522.16750000000002</v>
      </c>
      <c r="M115" s="7">
        <f t="shared" si="4"/>
        <v>0.22399999998742715</v>
      </c>
      <c r="N115" s="7">
        <f t="shared" si="5"/>
        <v>0.14649999997345731</v>
      </c>
      <c r="O115" s="7">
        <f t="shared" si="6"/>
        <v>0.3657500000000482</v>
      </c>
      <c r="P115" s="7"/>
      <c r="Q115" s="11"/>
      <c r="R115" s="11"/>
    </row>
    <row r="116" spans="1:18" x14ac:dyDescent="0.15">
      <c r="A116" s="1">
        <v>112</v>
      </c>
      <c r="B116" s="5">
        <v>10042</v>
      </c>
      <c r="C116" s="6" t="s">
        <v>89</v>
      </c>
      <c r="D116" s="7">
        <v>327790.43900000001</v>
      </c>
      <c r="E116" s="7">
        <v>162146.09299999999</v>
      </c>
      <c r="F116" s="7">
        <v>-521.56025</v>
      </c>
      <c r="G116" s="7">
        <v>327790.33100000001</v>
      </c>
      <c r="H116" s="7">
        <v>162146.00399999999</v>
      </c>
      <c r="I116" s="7">
        <v>-521.91600000000005</v>
      </c>
      <c r="J116" s="7">
        <v>327790.01250000001</v>
      </c>
      <c r="K116" s="7">
        <v>162146.08749999999</v>
      </c>
      <c r="L116" s="7">
        <v>-522.16250000000002</v>
      </c>
      <c r="M116" s="7">
        <f t="shared" si="4"/>
        <v>0.10800000000745058</v>
      </c>
      <c r="N116" s="7">
        <f t="shared" si="5"/>
        <v>8.900000000721775E-2</v>
      </c>
      <c r="O116" s="7">
        <f t="shared" si="6"/>
        <v>0.3557500000000573</v>
      </c>
      <c r="P116" s="7"/>
      <c r="Q116" s="11"/>
      <c r="R116" s="11"/>
    </row>
    <row r="117" spans="1:18" x14ac:dyDescent="0.15">
      <c r="A117" s="1">
        <v>113</v>
      </c>
      <c r="B117" s="5">
        <v>12003</v>
      </c>
      <c r="C117" s="6" t="s">
        <v>124</v>
      </c>
      <c r="D117" s="7">
        <v>327342.61099999998</v>
      </c>
      <c r="E117" s="7">
        <v>162110.09350000002</v>
      </c>
      <c r="F117" s="7">
        <v>-887.02549999999997</v>
      </c>
      <c r="G117" s="7">
        <v>327342.70699999999</v>
      </c>
      <c r="H117" s="7">
        <v>162109.954</v>
      </c>
      <c r="I117" s="7">
        <v>-887.29399999999998</v>
      </c>
      <c r="J117" s="7">
        <v>327342.23499999999</v>
      </c>
      <c r="K117" s="7">
        <v>162110.01500000001</v>
      </c>
      <c r="L117" s="7">
        <v>-887.61500000000001</v>
      </c>
      <c r="M117" s="7">
        <f t="shared" si="4"/>
        <v>-9.6000000019557774E-2</v>
      </c>
      <c r="N117" s="7">
        <f t="shared" si="5"/>
        <v>0.13950000001932494</v>
      </c>
      <c r="O117" s="7">
        <f t="shared" si="6"/>
        <v>0.26850000000001728</v>
      </c>
      <c r="P117" s="7"/>
      <c r="Q117" s="11"/>
      <c r="R117" s="11"/>
    </row>
    <row r="118" spans="1:18" x14ac:dyDescent="0.15">
      <c r="A118" s="1">
        <v>114</v>
      </c>
      <c r="B118" s="5">
        <v>11031</v>
      </c>
      <c r="C118" s="6" t="s">
        <v>108</v>
      </c>
      <c r="D118" s="7">
        <v>327194.8835</v>
      </c>
      <c r="E118" s="7">
        <v>162098.416</v>
      </c>
      <c r="F118" s="7">
        <v>-873.67849999999999</v>
      </c>
      <c r="G118" s="7">
        <v>327194.98100000003</v>
      </c>
      <c r="H118" s="7">
        <v>162098.25700000001</v>
      </c>
      <c r="I118" s="7">
        <v>-873.93299999999999</v>
      </c>
      <c r="J118" s="7">
        <v>327194.52500000002</v>
      </c>
      <c r="K118" s="7">
        <v>162098.375</v>
      </c>
      <c r="L118" s="7">
        <v>-874.26</v>
      </c>
      <c r="M118" s="7">
        <f t="shared" si="4"/>
        <v>-9.750000003259629E-2</v>
      </c>
      <c r="N118" s="7">
        <f t="shared" si="5"/>
        <v>0.15899999998509884</v>
      </c>
      <c r="O118" s="7">
        <f t="shared" si="6"/>
        <v>0.25450000000000728</v>
      </c>
      <c r="P118" s="7"/>
      <c r="Q118" s="11"/>
      <c r="R118" s="11"/>
    </row>
    <row r="119" spans="1:18" x14ac:dyDescent="0.15">
      <c r="A119" s="1">
        <v>115</v>
      </c>
      <c r="B119" s="5">
        <v>11032</v>
      </c>
      <c r="C119" s="6" t="s">
        <v>109</v>
      </c>
      <c r="D119" s="7">
        <v>327220.87950000004</v>
      </c>
      <c r="E119" s="7">
        <v>161769.44500000001</v>
      </c>
      <c r="F119" s="7">
        <v>-873.75800000000004</v>
      </c>
      <c r="G119" s="7">
        <v>327220.99400000001</v>
      </c>
      <c r="H119" s="7">
        <v>161769.29300000001</v>
      </c>
      <c r="I119" s="7">
        <v>-873.99599999999998</v>
      </c>
      <c r="J119" s="7">
        <v>327220.52</v>
      </c>
      <c r="K119" s="7">
        <v>161769.39000000001</v>
      </c>
      <c r="L119" s="7">
        <v>-874.32</v>
      </c>
      <c r="M119" s="7">
        <f t="shared" si="4"/>
        <v>-0.11449999996693805</v>
      </c>
      <c r="N119" s="7">
        <f t="shared" si="5"/>
        <v>0.15200000000186265</v>
      </c>
      <c r="O119" s="7">
        <f t="shared" si="6"/>
        <v>0.2379999999999427</v>
      </c>
      <c r="P119" s="7"/>
      <c r="Q119" s="11"/>
      <c r="R119" s="11"/>
    </row>
    <row r="120" spans="1:18" x14ac:dyDescent="0.15">
      <c r="A120" s="1">
        <v>116</v>
      </c>
      <c r="B120" s="5">
        <v>10051</v>
      </c>
      <c r="C120" s="6" t="s">
        <v>90</v>
      </c>
      <c r="D120" s="7">
        <v>326573.85616666666</v>
      </c>
      <c r="E120" s="7">
        <v>162057.86483333333</v>
      </c>
      <c r="F120" s="7">
        <v>-674.73749999999995</v>
      </c>
      <c r="G120" s="7">
        <v>326573.51799999998</v>
      </c>
      <c r="H120" s="7">
        <v>162057.726</v>
      </c>
      <c r="I120" s="7">
        <v>-675.03200000000004</v>
      </c>
      <c r="J120" s="7">
        <v>326573.41166666668</v>
      </c>
      <c r="K120" s="7">
        <v>162057.80333333334</v>
      </c>
      <c r="L120" s="7">
        <v>-675.28333333333342</v>
      </c>
      <c r="M120" s="7">
        <f t="shared" si="4"/>
        <v>0.33816666668280959</v>
      </c>
      <c r="N120" s="7">
        <f t="shared" si="5"/>
        <v>0.13883333333069459</v>
      </c>
      <c r="O120" s="7">
        <f t="shared" si="6"/>
        <v>0.29450000000008458</v>
      </c>
      <c r="P120" s="7"/>
      <c r="Q120" s="11"/>
      <c r="R120" s="11"/>
    </row>
    <row r="121" spans="1:18" x14ac:dyDescent="0.15">
      <c r="A121" s="1">
        <v>117</v>
      </c>
      <c r="B121" s="5">
        <v>10052</v>
      </c>
      <c r="C121" s="6" t="s">
        <v>91</v>
      </c>
      <c r="D121" s="7">
        <v>323656.636</v>
      </c>
      <c r="E121" s="7">
        <v>161782.89675000001</v>
      </c>
      <c r="F121" s="7">
        <v>-674.72500000000002</v>
      </c>
      <c r="G121" s="7">
        <v>323656.45899999997</v>
      </c>
      <c r="H121" s="7">
        <v>161782.78700000001</v>
      </c>
      <c r="I121" s="7">
        <v>-675.053</v>
      </c>
      <c r="J121" s="7">
        <v>323656.1875</v>
      </c>
      <c r="K121" s="7">
        <v>161782.82</v>
      </c>
      <c r="L121" s="7">
        <v>-675.26499999999999</v>
      </c>
      <c r="M121" s="7">
        <f t="shared" si="4"/>
        <v>0.17700000002514571</v>
      </c>
      <c r="N121" s="7">
        <f t="shared" si="5"/>
        <v>0.10975000000325963</v>
      </c>
      <c r="O121" s="7">
        <f t="shared" si="6"/>
        <v>0.32799999999997453</v>
      </c>
      <c r="P121" s="7"/>
      <c r="Q121" s="11"/>
      <c r="R121" s="11"/>
    </row>
    <row r="122" spans="1:18" x14ac:dyDescent="0.15">
      <c r="A122" s="1">
        <v>118</v>
      </c>
      <c r="B122" s="5">
        <v>12004</v>
      </c>
      <c r="C122" s="6" t="s">
        <v>125</v>
      </c>
      <c r="D122" s="7">
        <v>323105.94449999998</v>
      </c>
      <c r="E122" s="7">
        <v>161567.10249999998</v>
      </c>
      <c r="F122" s="7">
        <v>-948.73399999999992</v>
      </c>
      <c r="G122" s="7">
        <v>323105.826</v>
      </c>
      <c r="H122" s="7">
        <v>161566.95800000001</v>
      </c>
      <c r="I122" s="7">
        <v>-949.09299999999996</v>
      </c>
      <c r="J122" s="7">
        <v>323105.51500000001</v>
      </c>
      <c r="K122" s="7">
        <v>161567.035</v>
      </c>
      <c r="L122" s="7">
        <v>-949.38499999999999</v>
      </c>
      <c r="M122" s="7">
        <f t="shared" si="4"/>
        <v>0.11849999998230487</v>
      </c>
      <c r="N122" s="7">
        <f t="shared" si="5"/>
        <v>0.1444999999657739</v>
      </c>
      <c r="O122" s="7">
        <f t="shared" si="6"/>
        <v>0.35900000000003729</v>
      </c>
      <c r="P122" s="7" t="s">
        <v>320</v>
      </c>
      <c r="Q122" s="11"/>
      <c r="R122" s="11"/>
    </row>
    <row r="123" spans="1:18" x14ac:dyDescent="0.15">
      <c r="A123" s="1">
        <v>119</v>
      </c>
      <c r="B123" s="5">
        <v>10061</v>
      </c>
      <c r="C123" s="6" t="s">
        <v>92</v>
      </c>
      <c r="D123" s="7">
        <v>322393.36424999998</v>
      </c>
      <c r="E123" s="7">
        <v>161642.71424999999</v>
      </c>
      <c r="F123" s="7">
        <v>-689.66650000000004</v>
      </c>
      <c r="G123" s="7">
        <v>322393.08100000001</v>
      </c>
      <c r="H123" s="7">
        <v>161642.51699999999</v>
      </c>
      <c r="I123" s="7">
        <v>-690.01400000000001</v>
      </c>
      <c r="J123" s="7">
        <v>322392.96749999997</v>
      </c>
      <c r="K123" s="7">
        <v>161642.625</v>
      </c>
      <c r="L123" s="7">
        <v>-690.25249999999994</v>
      </c>
      <c r="M123" s="7">
        <f t="shared" si="4"/>
        <v>0.28324999997857958</v>
      </c>
      <c r="N123" s="7">
        <f t="shared" si="5"/>
        <v>0.19724999999743886</v>
      </c>
      <c r="O123" s="7">
        <f t="shared" si="6"/>
        <v>0.34749999999996817</v>
      </c>
      <c r="P123" s="7"/>
      <c r="Q123" s="11"/>
      <c r="R123" s="11"/>
    </row>
    <row r="124" spans="1:18" x14ac:dyDescent="0.15">
      <c r="A124" s="1">
        <v>120</v>
      </c>
      <c r="B124" s="5">
        <v>10062</v>
      </c>
      <c r="C124" s="6" t="s">
        <v>93</v>
      </c>
      <c r="D124" s="7">
        <v>319487.29249999998</v>
      </c>
      <c r="E124" s="7">
        <v>161270.02825</v>
      </c>
      <c r="F124" s="7">
        <v>-689.62850000000003</v>
      </c>
      <c r="G124" s="7">
        <v>319487.11300000001</v>
      </c>
      <c r="H124" s="7">
        <v>161269.872</v>
      </c>
      <c r="I124" s="7">
        <v>-689.93499999999995</v>
      </c>
      <c r="J124" s="7">
        <v>319486.89249999996</v>
      </c>
      <c r="K124" s="7">
        <v>161269.97750000001</v>
      </c>
      <c r="L124" s="7">
        <v>-690.1875</v>
      </c>
      <c r="M124" s="7">
        <f t="shared" si="4"/>
        <v>0.17949999996926636</v>
      </c>
      <c r="N124" s="7">
        <f t="shared" si="5"/>
        <v>0.15625</v>
      </c>
      <c r="O124" s="7">
        <f t="shared" si="6"/>
        <v>0.30649999999991451</v>
      </c>
      <c r="P124" s="7"/>
      <c r="Q124" s="11"/>
      <c r="R124" s="11"/>
    </row>
    <row r="125" spans="1:18" x14ac:dyDescent="0.15">
      <c r="A125" s="1">
        <v>121</v>
      </c>
      <c r="B125" s="5">
        <v>12005</v>
      </c>
      <c r="C125" s="6" t="s">
        <v>126</v>
      </c>
      <c r="D125" s="7">
        <v>318716.17725000001</v>
      </c>
      <c r="E125" s="7">
        <v>161001.53649999999</v>
      </c>
      <c r="F125" s="7">
        <v>-947.13175000000001</v>
      </c>
      <c r="G125" s="7">
        <v>318716.06599999999</v>
      </c>
      <c r="H125" s="7">
        <v>161001.36499999999</v>
      </c>
      <c r="I125" s="7">
        <v>-947.476</v>
      </c>
      <c r="J125" s="7">
        <v>318715.69999999995</v>
      </c>
      <c r="K125" s="7">
        <v>161001.47999999998</v>
      </c>
      <c r="L125" s="7">
        <v>-947.66</v>
      </c>
      <c r="M125" s="7">
        <f t="shared" si="4"/>
        <v>0.11125000001629815</v>
      </c>
      <c r="N125" s="7">
        <f t="shared" si="5"/>
        <v>0.17149999999674037</v>
      </c>
      <c r="O125" s="7">
        <f t="shared" si="6"/>
        <v>0.34424999999998818</v>
      </c>
      <c r="P125" s="7" t="s">
        <v>320</v>
      </c>
      <c r="Q125" s="11"/>
      <c r="R125" s="11"/>
    </row>
    <row r="126" spans="1:18" x14ac:dyDescent="0.15">
      <c r="A126" s="1">
        <v>122</v>
      </c>
      <c r="B126" s="5">
        <v>11041</v>
      </c>
      <c r="C126" s="6" t="s">
        <v>110</v>
      </c>
      <c r="D126" s="7">
        <v>318547.65624999994</v>
      </c>
      <c r="E126" s="7">
        <v>161127.94499999998</v>
      </c>
      <c r="F126" s="7">
        <v>-872.21225000000004</v>
      </c>
      <c r="G126" s="7">
        <v>318547.59000000003</v>
      </c>
      <c r="H126" s="7">
        <v>161127.78200000001</v>
      </c>
      <c r="I126" s="7">
        <v>-872.52700000000004</v>
      </c>
      <c r="J126" s="7">
        <v>318547.09750000003</v>
      </c>
      <c r="K126" s="7">
        <v>161127.7525</v>
      </c>
      <c r="L126" s="7">
        <v>-872.76</v>
      </c>
      <c r="M126" s="7">
        <f t="shared" si="4"/>
        <v>6.6249999916180968E-2</v>
      </c>
      <c r="N126" s="7">
        <f t="shared" si="5"/>
        <v>0.16299999997136183</v>
      </c>
      <c r="O126" s="7">
        <f t="shared" si="6"/>
        <v>0.31475000000000364</v>
      </c>
      <c r="P126" s="7"/>
      <c r="Q126" s="11"/>
      <c r="R126" s="11"/>
    </row>
    <row r="127" spans="1:18" x14ac:dyDescent="0.15">
      <c r="A127" s="1">
        <v>123</v>
      </c>
      <c r="B127" s="5">
        <v>11042</v>
      </c>
      <c r="C127" s="6" t="s">
        <v>111</v>
      </c>
      <c r="D127" s="7">
        <v>318594.89999999997</v>
      </c>
      <c r="E127" s="7">
        <v>160801.33474999998</v>
      </c>
      <c r="F127" s="7">
        <v>-872.47225000000003</v>
      </c>
      <c r="G127" s="7">
        <v>318594.80499999999</v>
      </c>
      <c r="H127" s="7">
        <v>160801.17000000001</v>
      </c>
      <c r="I127" s="7">
        <v>-872.77700000000004</v>
      </c>
      <c r="J127" s="7">
        <v>318594.60499999998</v>
      </c>
      <c r="K127" s="7">
        <v>160801.16</v>
      </c>
      <c r="L127" s="7">
        <v>-873.02</v>
      </c>
      <c r="M127" s="7">
        <f t="shared" si="4"/>
        <v>9.4999999972060323E-2</v>
      </c>
      <c r="N127" s="7">
        <f t="shared" si="5"/>
        <v>0.16474999996717088</v>
      </c>
      <c r="O127" s="7">
        <f t="shared" si="6"/>
        <v>0.30475000000001273</v>
      </c>
      <c r="P127" s="7"/>
      <c r="Q127" s="11"/>
      <c r="R127" s="11"/>
    </row>
    <row r="128" spans="1:18" x14ac:dyDescent="0.15">
      <c r="A128" s="1">
        <v>124</v>
      </c>
      <c r="B128" s="5">
        <v>11051</v>
      </c>
      <c r="C128" s="6" t="s">
        <v>112</v>
      </c>
      <c r="D128" s="7">
        <v>314311.11325000005</v>
      </c>
      <c r="E128" s="7">
        <v>160512.91324999998</v>
      </c>
      <c r="F128" s="7">
        <v>-872.24925000000007</v>
      </c>
      <c r="G128" s="7">
        <v>314310.85100000002</v>
      </c>
      <c r="H128" s="7">
        <v>160513.011</v>
      </c>
      <c r="I128" s="7">
        <v>-872.26300000000003</v>
      </c>
      <c r="J128" s="7">
        <v>314310.39750000002</v>
      </c>
      <c r="K128" s="7">
        <v>160512.625</v>
      </c>
      <c r="L128" s="7">
        <v>-872.71250000000009</v>
      </c>
      <c r="M128" s="7">
        <f t="shared" si="4"/>
        <v>0.262250000028871</v>
      </c>
      <c r="N128" s="7">
        <f t="shared" si="5"/>
        <v>-9.7750000015366822E-2</v>
      </c>
      <c r="O128" s="7">
        <f t="shared" si="6"/>
        <v>1.3749999999959073E-2</v>
      </c>
      <c r="P128" s="7"/>
      <c r="Q128" s="11"/>
      <c r="R128" s="11"/>
    </row>
    <row r="129" spans="1:18" x14ac:dyDescent="0.15">
      <c r="A129" s="1">
        <v>125</v>
      </c>
      <c r="B129" s="5">
        <v>11052</v>
      </c>
      <c r="C129" s="6" t="s">
        <v>113</v>
      </c>
      <c r="D129" s="7">
        <v>314356.5295</v>
      </c>
      <c r="E129" s="7">
        <v>160186.55274999997</v>
      </c>
      <c r="F129" s="7">
        <v>-872.31</v>
      </c>
      <c r="G129" s="7">
        <v>314356.364</v>
      </c>
      <c r="H129" s="7">
        <v>160186.54199999999</v>
      </c>
      <c r="I129" s="7">
        <v>-872.52099999999996</v>
      </c>
      <c r="J129" s="7">
        <v>314355.82</v>
      </c>
      <c r="K129" s="7">
        <v>160186.19</v>
      </c>
      <c r="L129" s="7">
        <v>-872.73250000000007</v>
      </c>
      <c r="M129" s="7">
        <f t="shared" si="4"/>
        <v>0.16550000000279397</v>
      </c>
      <c r="N129" s="7">
        <f t="shared" si="5"/>
        <v>1.0749999986728653E-2</v>
      </c>
      <c r="O129" s="7">
        <f t="shared" si="6"/>
        <v>0.21100000000001273</v>
      </c>
      <c r="P129" s="7"/>
      <c r="Q129" s="11"/>
      <c r="R129" s="11"/>
    </row>
    <row r="130" spans="1:18" x14ac:dyDescent="0.15">
      <c r="A130" s="1">
        <v>126</v>
      </c>
      <c r="B130" s="5">
        <v>11061</v>
      </c>
      <c r="C130" s="6" t="s">
        <v>114</v>
      </c>
      <c r="D130" s="7">
        <v>311902.1875</v>
      </c>
      <c r="E130" s="7">
        <v>160164.09975000002</v>
      </c>
      <c r="F130" s="7">
        <v>-873.24350000000004</v>
      </c>
      <c r="G130" s="7">
        <v>311902.59899999999</v>
      </c>
      <c r="H130" s="7">
        <v>160164.12899999999</v>
      </c>
      <c r="I130" s="7">
        <v>-873.63599999999997</v>
      </c>
      <c r="J130" s="7">
        <v>311901.97749999998</v>
      </c>
      <c r="K130" s="7">
        <v>160164.13750000001</v>
      </c>
      <c r="L130" s="7">
        <v>-873.8125</v>
      </c>
      <c r="M130" s="7">
        <f t="shared" si="4"/>
        <v>-0.41149999998742715</v>
      </c>
      <c r="N130" s="7">
        <f t="shared" si="5"/>
        <v>-2.9249999963212758E-2</v>
      </c>
      <c r="O130" s="7">
        <f t="shared" si="6"/>
        <v>0.39249999999992724</v>
      </c>
      <c r="P130" s="7"/>
      <c r="Q130" s="11"/>
      <c r="R130" s="11"/>
    </row>
    <row r="131" spans="1:18" x14ac:dyDescent="0.15">
      <c r="A131" s="1">
        <v>127</v>
      </c>
      <c r="B131" s="5">
        <v>11062</v>
      </c>
      <c r="C131" s="6" t="s">
        <v>115</v>
      </c>
      <c r="D131" s="7">
        <v>311949.23025000002</v>
      </c>
      <c r="E131" s="7">
        <v>159837.47649999999</v>
      </c>
      <c r="F131" s="7">
        <v>-873.59949999999992</v>
      </c>
      <c r="G131" s="7">
        <v>311949.67099999997</v>
      </c>
      <c r="H131" s="7">
        <v>159837.52600000001</v>
      </c>
      <c r="I131" s="7">
        <v>-873.96799999999996</v>
      </c>
      <c r="J131" s="7">
        <v>311949.10749999998</v>
      </c>
      <c r="K131" s="7">
        <v>159837.55499999999</v>
      </c>
      <c r="L131" s="7">
        <v>-874.17</v>
      </c>
      <c r="M131" s="7">
        <f t="shared" si="4"/>
        <v>-0.4407499999506399</v>
      </c>
      <c r="N131" s="7">
        <f t="shared" si="5"/>
        <v>-4.9500000022817403E-2</v>
      </c>
      <c r="O131" s="7">
        <f t="shared" si="6"/>
        <v>0.36850000000004002</v>
      </c>
      <c r="P131" s="7"/>
      <c r="Q131" s="11"/>
      <c r="R131" s="11"/>
    </row>
    <row r="132" spans="1:18" x14ac:dyDescent="0.15">
      <c r="A132" s="1">
        <v>128</v>
      </c>
      <c r="B132" s="5">
        <v>12006</v>
      </c>
      <c r="C132" s="6" t="s">
        <v>127</v>
      </c>
      <c r="D132" s="7">
        <v>311757.02425000002</v>
      </c>
      <c r="E132" s="7">
        <v>160142.90300000002</v>
      </c>
      <c r="F132" s="7">
        <v>-887.54150000000004</v>
      </c>
      <c r="G132" s="7">
        <v>311757.44799999997</v>
      </c>
      <c r="H132" s="7">
        <v>160142.916</v>
      </c>
      <c r="I132" s="7">
        <v>-887.899</v>
      </c>
      <c r="J132" s="7">
        <v>311756.84499999997</v>
      </c>
      <c r="K132" s="7">
        <v>160142.90500000003</v>
      </c>
      <c r="L132" s="7">
        <v>-888.13</v>
      </c>
      <c r="M132" s="7">
        <f t="shared" si="4"/>
        <v>-0.42374999995809048</v>
      </c>
      <c r="N132" s="7">
        <f t="shared" si="5"/>
        <v>-1.2999999977182597E-2</v>
      </c>
      <c r="O132" s="7">
        <f t="shared" si="6"/>
        <v>0.35749999999995907</v>
      </c>
      <c r="P132" s="7"/>
      <c r="Q132" s="11"/>
      <c r="R132" s="11"/>
    </row>
    <row r="133" spans="1:18" x14ac:dyDescent="0.15">
      <c r="A133" s="1">
        <v>129</v>
      </c>
      <c r="B133" s="5">
        <v>10071</v>
      </c>
      <c r="C133" s="6" t="s">
        <v>94</v>
      </c>
      <c r="D133" s="7">
        <v>311154.10749999998</v>
      </c>
      <c r="E133" s="7">
        <v>160055.83325</v>
      </c>
      <c r="F133" s="7">
        <v>-591.79274999999996</v>
      </c>
      <c r="G133" s="7">
        <v>311153.85499999998</v>
      </c>
      <c r="H133" s="7">
        <v>160055.71599999999</v>
      </c>
      <c r="I133" s="7">
        <v>-592.20399999999995</v>
      </c>
      <c r="J133" s="7">
        <v>311153.745</v>
      </c>
      <c r="K133" s="7">
        <v>160055.89000000001</v>
      </c>
      <c r="L133" s="7">
        <v>-592.375</v>
      </c>
      <c r="M133" s="7">
        <f t="shared" si="4"/>
        <v>0.25250000000232831</v>
      </c>
      <c r="N133" s="7">
        <f t="shared" si="5"/>
        <v>0.11725000001024455</v>
      </c>
      <c r="O133" s="7">
        <f t="shared" si="6"/>
        <v>0.41124999999999545</v>
      </c>
      <c r="P133" s="7"/>
      <c r="Q133" s="11"/>
      <c r="R133" s="11"/>
    </row>
    <row r="134" spans="1:18" x14ac:dyDescent="0.15">
      <c r="A134" s="1">
        <v>130</v>
      </c>
      <c r="B134" s="5">
        <v>10072</v>
      </c>
      <c r="C134" s="6" t="s">
        <v>95</v>
      </c>
      <c r="D134" s="7">
        <v>309739.37575000001</v>
      </c>
      <c r="E134" s="7">
        <v>159850.77025</v>
      </c>
      <c r="F134" s="7">
        <v>-591.73725000000002</v>
      </c>
      <c r="G134" s="7">
        <v>309739.18599999999</v>
      </c>
      <c r="H134" s="7">
        <v>159850.584</v>
      </c>
      <c r="I134" s="7">
        <v>-592.18600000000004</v>
      </c>
      <c r="J134" s="7">
        <v>309739.05000000005</v>
      </c>
      <c r="K134" s="7">
        <v>159850.715</v>
      </c>
      <c r="L134" s="7">
        <v>-592.32749999999999</v>
      </c>
      <c r="M134" s="7">
        <f t="shared" ref="M134:M197" si="7">D134-G134</f>
        <v>0.18975000001955777</v>
      </c>
      <c r="N134" s="7">
        <f t="shared" ref="N134:N197" si="8">E134-H134</f>
        <v>0.18624999999883585</v>
      </c>
      <c r="O134" s="7">
        <f t="shared" ref="O134:O197" si="9">F134-I134</f>
        <v>0.44875000000001819</v>
      </c>
      <c r="P134" s="7"/>
      <c r="Q134" s="11"/>
      <c r="R134" s="11"/>
    </row>
    <row r="135" spans="1:18" x14ac:dyDescent="0.15">
      <c r="A135" s="1">
        <v>131</v>
      </c>
      <c r="B135" s="5">
        <v>10081</v>
      </c>
      <c r="C135" s="6" t="s">
        <v>96</v>
      </c>
      <c r="D135" s="7">
        <v>306552.73450000002</v>
      </c>
      <c r="E135" s="7">
        <v>159389.19450000001</v>
      </c>
      <c r="F135" s="7">
        <v>-336.63600000000002</v>
      </c>
      <c r="G135" s="7">
        <v>306552.49400000001</v>
      </c>
      <c r="H135" s="7">
        <v>159389.00399999999</v>
      </c>
      <c r="I135" s="7">
        <v>-337.18099999999998</v>
      </c>
      <c r="J135" s="7">
        <v>306552.3075</v>
      </c>
      <c r="K135" s="7">
        <v>159389.20749999999</v>
      </c>
      <c r="L135" s="7">
        <v>-337.315</v>
      </c>
      <c r="M135" s="7">
        <f t="shared" si="7"/>
        <v>0.2405000000144355</v>
      </c>
      <c r="N135" s="7">
        <f t="shared" si="8"/>
        <v>0.19050000002607703</v>
      </c>
      <c r="O135" s="7">
        <f t="shared" si="9"/>
        <v>0.54499999999995907</v>
      </c>
      <c r="P135" s="7"/>
      <c r="Q135" s="11"/>
      <c r="R135" s="11"/>
    </row>
    <row r="136" spans="1:18" x14ac:dyDescent="0.15">
      <c r="A136" s="1">
        <v>132</v>
      </c>
      <c r="B136" s="5">
        <v>10082</v>
      </c>
      <c r="C136" s="6" t="s">
        <v>97</v>
      </c>
      <c r="D136" s="7">
        <v>305632.19300000003</v>
      </c>
      <c r="E136" s="7">
        <v>159255.59900000002</v>
      </c>
      <c r="F136" s="7">
        <v>-336.41750000000002</v>
      </c>
      <c r="G136" s="7">
        <v>305631.97499999998</v>
      </c>
      <c r="H136" s="7">
        <v>159255.36600000001</v>
      </c>
      <c r="I136" s="7">
        <v>-336.98500000000001</v>
      </c>
      <c r="J136" s="7">
        <v>305631.84999999998</v>
      </c>
      <c r="K136" s="7">
        <v>159255.50750000001</v>
      </c>
      <c r="L136" s="7">
        <v>-337.09249999999997</v>
      </c>
      <c r="M136" s="7">
        <f t="shared" si="7"/>
        <v>0.2180000000516884</v>
      </c>
      <c r="N136" s="7">
        <f t="shared" si="8"/>
        <v>0.23300000000745058</v>
      </c>
      <c r="O136" s="7">
        <f t="shared" si="9"/>
        <v>0.56749999999999545</v>
      </c>
      <c r="P136" s="7"/>
      <c r="Q136" s="11"/>
      <c r="R136" s="11"/>
    </row>
    <row r="137" spans="1:18" x14ac:dyDescent="0.15">
      <c r="A137" s="1">
        <v>133</v>
      </c>
      <c r="B137" s="5">
        <v>12007</v>
      </c>
      <c r="C137" s="6" t="s">
        <v>128</v>
      </c>
      <c r="D137" s="7">
        <v>305246.68550000002</v>
      </c>
      <c r="E137" s="7">
        <v>159199.28350000002</v>
      </c>
      <c r="F137" s="7">
        <v>-886.17349999999999</v>
      </c>
      <c r="G137" s="7">
        <v>305246.50199999998</v>
      </c>
      <c r="H137" s="7">
        <v>159199.04800000001</v>
      </c>
      <c r="I137" s="7">
        <v>-886.74699999999996</v>
      </c>
      <c r="J137" s="7">
        <v>305246.33999999997</v>
      </c>
      <c r="K137" s="7">
        <v>159199.18</v>
      </c>
      <c r="L137" s="7">
        <v>-886.9</v>
      </c>
      <c r="M137" s="7">
        <f t="shared" si="7"/>
        <v>0.18350000004284084</v>
      </c>
      <c r="N137" s="7">
        <f t="shared" si="8"/>
        <v>0.23550000000977889</v>
      </c>
      <c r="O137" s="7">
        <f t="shared" si="9"/>
        <v>0.57349999999996726</v>
      </c>
      <c r="P137" s="7"/>
      <c r="Q137" s="11"/>
      <c r="R137" s="11"/>
    </row>
    <row r="138" spans="1:18" x14ac:dyDescent="0.15">
      <c r="A138" s="1">
        <v>134</v>
      </c>
      <c r="B138" s="5">
        <v>11071</v>
      </c>
      <c r="C138" s="6" t="s">
        <v>116</v>
      </c>
      <c r="D138" s="7">
        <v>305101.38950000005</v>
      </c>
      <c r="E138" s="7">
        <v>159178.272</v>
      </c>
      <c r="F138" s="7">
        <v>-872.20299999999997</v>
      </c>
      <c r="G138" s="7">
        <v>305101.23499999999</v>
      </c>
      <c r="H138" s="7">
        <v>159178.035</v>
      </c>
      <c r="I138" s="7">
        <v>-872.78399999999999</v>
      </c>
      <c r="J138" s="7">
        <v>305101.04499999998</v>
      </c>
      <c r="K138" s="7">
        <v>159178.16500000001</v>
      </c>
      <c r="L138" s="7">
        <v>-872.93499999999995</v>
      </c>
      <c r="M138" s="7">
        <f t="shared" si="7"/>
        <v>0.15450000006239861</v>
      </c>
      <c r="N138" s="7">
        <f t="shared" si="8"/>
        <v>0.23699999999371357</v>
      </c>
      <c r="O138" s="7">
        <f t="shared" si="9"/>
        <v>0.58100000000001728</v>
      </c>
      <c r="P138" s="7"/>
      <c r="Q138" s="11"/>
      <c r="R138" s="11"/>
    </row>
    <row r="139" spans="1:18" x14ac:dyDescent="0.15">
      <c r="A139" s="1">
        <v>135</v>
      </c>
      <c r="B139" s="5">
        <v>11072</v>
      </c>
      <c r="C139" s="6" t="s">
        <v>117</v>
      </c>
      <c r="D139" s="7">
        <v>305148.61599999998</v>
      </c>
      <c r="E139" s="7">
        <v>158851.655</v>
      </c>
      <c r="F139" s="7">
        <v>-873.0095</v>
      </c>
      <c r="G139" s="7">
        <v>305148.484</v>
      </c>
      <c r="H139" s="7">
        <v>158851.416</v>
      </c>
      <c r="I139" s="7">
        <v>-873.56</v>
      </c>
      <c r="J139" s="7">
        <v>305148.23499999999</v>
      </c>
      <c r="K139" s="7">
        <v>158851.51500000001</v>
      </c>
      <c r="L139" s="7">
        <v>-873.72</v>
      </c>
      <c r="M139" s="7">
        <f t="shared" si="7"/>
        <v>0.13199999998323619</v>
      </c>
      <c r="N139" s="7">
        <f t="shared" si="8"/>
        <v>0.23900000000139698</v>
      </c>
      <c r="O139" s="7">
        <f t="shared" si="9"/>
        <v>0.5504999999999427</v>
      </c>
      <c r="P139" s="7"/>
      <c r="Q139" s="11"/>
      <c r="R139" s="11"/>
    </row>
    <row r="140" spans="1:18" x14ac:dyDescent="0.15">
      <c r="A140" s="1">
        <v>136</v>
      </c>
      <c r="B140" s="5">
        <v>10091</v>
      </c>
      <c r="C140" s="6" t="s">
        <v>98</v>
      </c>
      <c r="D140" s="7">
        <v>304484.66700000002</v>
      </c>
      <c r="E140" s="7">
        <v>159089.11050000001</v>
      </c>
      <c r="F140" s="7">
        <v>-566.61175000000003</v>
      </c>
      <c r="G140" s="7">
        <v>304484.39399999997</v>
      </c>
      <c r="H140" s="7">
        <v>159088.85800000001</v>
      </c>
      <c r="I140" s="7">
        <v>-567.21699999999998</v>
      </c>
      <c r="J140" s="7">
        <v>304484.39</v>
      </c>
      <c r="K140" s="7">
        <v>159089.02750000003</v>
      </c>
      <c r="L140" s="7">
        <v>-567.34250000000009</v>
      </c>
      <c r="M140" s="7">
        <f t="shared" si="7"/>
        <v>0.27300000004470348</v>
      </c>
      <c r="N140" s="7">
        <f t="shared" si="8"/>
        <v>0.25250000000232831</v>
      </c>
      <c r="O140" s="7">
        <f t="shared" si="9"/>
        <v>0.60524999999995543</v>
      </c>
      <c r="P140" s="7"/>
      <c r="Q140" s="11"/>
      <c r="R140" s="11"/>
    </row>
    <row r="141" spans="1:18" x14ac:dyDescent="0.15">
      <c r="A141" s="1">
        <v>137</v>
      </c>
      <c r="B141" s="5">
        <v>10092</v>
      </c>
      <c r="C141" s="6" t="s">
        <v>99</v>
      </c>
      <c r="D141" s="7">
        <v>301584.91874999995</v>
      </c>
      <c r="E141" s="7">
        <v>158668.82124999998</v>
      </c>
      <c r="F141" s="7">
        <v>-566.48900000000003</v>
      </c>
      <c r="G141" s="7">
        <v>301584.79499999998</v>
      </c>
      <c r="H141" s="7">
        <v>158668.598</v>
      </c>
      <c r="I141" s="7">
        <v>-567.14300000000003</v>
      </c>
      <c r="J141" s="7">
        <v>301584.64749999996</v>
      </c>
      <c r="K141" s="7">
        <v>158668.72500000001</v>
      </c>
      <c r="L141" s="7">
        <v>-567.27499999999998</v>
      </c>
      <c r="M141" s="7">
        <f t="shared" si="7"/>
        <v>0.12374999996973202</v>
      </c>
      <c r="N141" s="7">
        <f t="shared" si="8"/>
        <v>0.22324999998090789</v>
      </c>
      <c r="O141" s="7">
        <f t="shared" si="9"/>
        <v>0.65399999999999636</v>
      </c>
      <c r="P141" s="7"/>
      <c r="Q141" s="11"/>
      <c r="R141" s="11"/>
    </row>
    <row r="142" spans="1:18" x14ac:dyDescent="0.15">
      <c r="A142" s="1">
        <v>138</v>
      </c>
      <c r="B142" s="5">
        <v>12008</v>
      </c>
      <c r="C142" s="6" t="s">
        <v>129</v>
      </c>
      <c r="D142" s="7">
        <v>300918.73</v>
      </c>
      <c r="E142" s="7">
        <v>158572.38675000001</v>
      </c>
      <c r="F142" s="7">
        <v>-885.59999999999991</v>
      </c>
      <c r="G142" s="7">
        <v>300918.61499999999</v>
      </c>
      <c r="H142" s="7">
        <v>158572.16099999999</v>
      </c>
      <c r="I142" s="7">
        <v>-886.19299999999998</v>
      </c>
      <c r="J142" s="7">
        <v>300918.59750000003</v>
      </c>
      <c r="K142" s="7">
        <v>158572.2475</v>
      </c>
      <c r="L142" s="7">
        <v>-886.45500000000004</v>
      </c>
      <c r="M142" s="7">
        <f t="shared" si="7"/>
        <v>0.11499999999068677</v>
      </c>
      <c r="N142" s="7">
        <f t="shared" si="8"/>
        <v>0.22575000001234002</v>
      </c>
      <c r="O142" s="7">
        <f t="shared" si="9"/>
        <v>0.59300000000007458</v>
      </c>
      <c r="P142" s="7"/>
      <c r="Q142" s="11"/>
      <c r="R142" s="11"/>
    </row>
    <row r="143" spans="1:18" x14ac:dyDescent="0.15">
      <c r="A143" s="1">
        <v>139</v>
      </c>
      <c r="B143" s="5">
        <v>11081</v>
      </c>
      <c r="C143" s="6" t="s">
        <v>118</v>
      </c>
      <c r="D143" s="7">
        <v>300771.88650000002</v>
      </c>
      <c r="E143" s="7">
        <v>158551.07125000001</v>
      </c>
      <c r="F143" s="7">
        <v>-871.79174999999998</v>
      </c>
      <c r="G143" s="7">
        <v>300771.723</v>
      </c>
      <c r="H143" s="7">
        <v>158550.902</v>
      </c>
      <c r="I143" s="7">
        <v>-872.36599999999999</v>
      </c>
      <c r="J143" s="7">
        <v>300771.745</v>
      </c>
      <c r="K143" s="7">
        <v>158550.97</v>
      </c>
      <c r="L143" s="7">
        <v>-872.625</v>
      </c>
      <c r="M143" s="7">
        <f t="shared" si="7"/>
        <v>0.16350000002421439</v>
      </c>
      <c r="N143" s="7">
        <f t="shared" si="8"/>
        <v>0.16925000000628643</v>
      </c>
      <c r="O143" s="7">
        <f t="shared" si="9"/>
        <v>0.57425000000000637</v>
      </c>
      <c r="P143" s="7"/>
      <c r="Q143" s="11"/>
      <c r="R143" s="11"/>
    </row>
    <row r="144" spans="1:18" x14ac:dyDescent="0.15">
      <c r="A144" s="1">
        <v>140</v>
      </c>
      <c r="B144" s="5">
        <v>11082</v>
      </c>
      <c r="C144" s="6" t="s">
        <v>119</v>
      </c>
      <c r="D144" s="7">
        <v>300819.16450000001</v>
      </c>
      <c r="E144" s="7">
        <v>158224.511</v>
      </c>
      <c r="F144" s="7">
        <v>-871.84474999999998</v>
      </c>
      <c r="G144" s="7">
        <v>300819.00699999998</v>
      </c>
      <c r="H144" s="7">
        <v>158224.32000000001</v>
      </c>
      <c r="I144" s="7">
        <v>-872.41600000000005</v>
      </c>
      <c r="J144" s="7">
        <v>300819.0625</v>
      </c>
      <c r="K144" s="7">
        <v>158224.38750000001</v>
      </c>
      <c r="L144" s="7">
        <v>-872.66499999999996</v>
      </c>
      <c r="M144" s="7">
        <f t="shared" si="7"/>
        <v>0.15750000003026798</v>
      </c>
      <c r="N144" s="7">
        <f t="shared" si="8"/>
        <v>0.1909999999916181</v>
      </c>
      <c r="O144" s="7">
        <f t="shared" si="9"/>
        <v>0.57125000000007731</v>
      </c>
      <c r="P144" s="7"/>
      <c r="Q144" s="11"/>
      <c r="R144" s="11"/>
    </row>
    <row r="145" spans="1:18" x14ac:dyDescent="0.15">
      <c r="A145" s="1">
        <v>141</v>
      </c>
      <c r="B145" s="5">
        <v>11091</v>
      </c>
      <c r="C145" s="6" t="s">
        <v>120</v>
      </c>
      <c r="D145" s="7">
        <v>296937.52350000001</v>
      </c>
      <c r="E145" s="7">
        <v>157996.43349999998</v>
      </c>
      <c r="F145" s="7">
        <v>-870.00250000000005</v>
      </c>
      <c r="G145" s="7">
        <v>296937.23100000003</v>
      </c>
      <c r="H145" s="7">
        <v>157996.011</v>
      </c>
      <c r="I145" s="7">
        <v>-870.61</v>
      </c>
      <c r="J145" s="7">
        <v>296936.95499999996</v>
      </c>
      <c r="K145" s="7">
        <v>157996.285</v>
      </c>
      <c r="L145" s="7">
        <v>-870.95500000000004</v>
      </c>
      <c r="M145" s="7">
        <f t="shared" si="7"/>
        <v>0.29249999998137355</v>
      </c>
      <c r="N145" s="7">
        <f t="shared" si="8"/>
        <v>0.42249999998603016</v>
      </c>
      <c r="O145" s="7">
        <f t="shared" si="9"/>
        <v>0.60749999999995907</v>
      </c>
      <c r="P145" s="7"/>
      <c r="Q145" s="11"/>
      <c r="R145" s="11"/>
    </row>
    <row r="146" spans="1:18" x14ac:dyDescent="0.15">
      <c r="A146" s="1">
        <v>142</v>
      </c>
      <c r="B146" s="5">
        <v>11092</v>
      </c>
      <c r="C146" s="6" t="s">
        <v>121</v>
      </c>
      <c r="D146" s="7">
        <v>296985.19199999998</v>
      </c>
      <c r="E146" s="7">
        <v>157669.87075</v>
      </c>
      <c r="F146" s="7">
        <v>-869.60474999999997</v>
      </c>
      <c r="G146" s="7">
        <v>296984.78600000002</v>
      </c>
      <c r="H146" s="7">
        <v>157669.66899999999</v>
      </c>
      <c r="I146" s="7">
        <v>-870.23900000000003</v>
      </c>
      <c r="J146" s="7">
        <v>296984.69</v>
      </c>
      <c r="K146" s="7">
        <v>157669.69750000001</v>
      </c>
      <c r="L146" s="7">
        <v>-870.57499999999993</v>
      </c>
      <c r="M146" s="7">
        <f t="shared" si="7"/>
        <v>0.40599999995902181</v>
      </c>
      <c r="N146" s="7">
        <f t="shared" si="8"/>
        <v>0.20175000000745058</v>
      </c>
      <c r="O146" s="7">
        <f t="shared" si="9"/>
        <v>0.63425000000006548</v>
      </c>
      <c r="P146" s="7"/>
      <c r="Q146" s="11"/>
      <c r="R146" s="11"/>
    </row>
    <row r="147" spans="1:18" x14ac:dyDescent="0.15">
      <c r="A147" s="1">
        <v>143</v>
      </c>
      <c r="B147" s="5">
        <v>10101</v>
      </c>
      <c r="C147" s="6" t="s">
        <v>100</v>
      </c>
      <c r="D147" s="7">
        <v>296011.73400000005</v>
      </c>
      <c r="E147" s="7">
        <v>157862.57399999999</v>
      </c>
      <c r="F147" s="7">
        <v>-661.15625</v>
      </c>
      <c r="G147" s="7">
        <v>296011.65100000001</v>
      </c>
      <c r="H147" s="7">
        <v>157862.30100000001</v>
      </c>
      <c r="I147" s="7">
        <v>-661.84100000000001</v>
      </c>
      <c r="J147" s="7">
        <v>296011.61249999999</v>
      </c>
      <c r="K147" s="7">
        <v>157862.41500000001</v>
      </c>
      <c r="L147" s="7">
        <v>-662.12750000000005</v>
      </c>
      <c r="M147" s="7">
        <f t="shared" si="7"/>
        <v>8.3000000042375177E-2</v>
      </c>
      <c r="N147" s="7">
        <f t="shared" si="8"/>
        <v>0.27299999998649582</v>
      </c>
      <c r="O147" s="7">
        <f t="shared" si="9"/>
        <v>0.68475000000000819</v>
      </c>
      <c r="P147" s="7"/>
      <c r="Q147" s="11"/>
      <c r="R147" s="11"/>
    </row>
    <row r="148" spans="1:18" x14ac:dyDescent="0.15">
      <c r="A148" s="1">
        <v>144</v>
      </c>
      <c r="B148" s="5">
        <v>10102</v>
      </c>
      <c r="C148" s="6" t="s">
        <v>101</v>
      </c>
      <c r="D148" s="7">
        <v>295092.32375000004</v>
      </c>
      <c r="E148" s="7">
        <v>157728.041</v>
      </c>
      <c r="F148" s="7">
        <v>-660.92124999999999</v>
      </c>
      <c r="G148" s="7">
        <v>295092.201</v>
      </c>
      <c r="H148" s="7">
        <v>157727.774</v>
      </c>
      <c r="I148" s="7">
        <v>-661.63400000000001</v>
      </c>
      <c r="J148" s="7">
        <v>295092.11249999999</v>
      </c>
      <c r="K148" s="7">
        <v>157727.88500000001</v>
      </c>
      <c r="L148" s="7">
        <v>-661.91499999999996</v>
      </c>
      <c r="M148" s="7">
        <f t="shared" si="7"/>
        <v>0.12275000003864989</v>
      </c>
      <c r="N148" s="7">
        <f t="shared" si="8"/>
        <v>0.26699999999254942</v>
      </c>
      <c r="O148" s="7">
        <f t="shared" si="9"/>
        <v>0.71275000000002819</v>
      </c>
      <c r="P148" s="7"/>
      <c r="Q148" s="11"/>
      <c r="R148" s="11"/>
    </row>
    <row r="149" spans="1:18" x14ac:dyDescent="0.15">
      <c r="A149" s="1">
        <v>145</v>
      </c>
      <c r="B149" s="5">
        <v>10111</v>
      </c>
      <c r="C149" s="6" t="s">
        <v>102</v>
      </c>
      <c r="D149" s="7">
        <v>294231.19675</v>
      </c>
      <c r="E149" s="7">
        <v>157602.75825000001</v>
      </c>
      <c r="F149" s="7">
        <v>-672.97749999999996</v>
      </c>
      <c r="G149" s="7">
        <v>294230.97100000002</v>
      </c>
      <c r="H149" s="7">
        <v>157602.492</v>
      </c>
      <c r="I149" s="7">
        <v>-673.71100000000001</v>
      </c>
      <c r="J149" s="7">
        <v>294231.0025</v>
      </c>
      <c r="K149" s="7">
        <v>157602.64250000002</v>
      </c>
      <c r="L149" s="7">
        <v>-674.04499999999996</v>
      </c>
      <c r="M149" s="7">
        <f t="shared" si="7"/>
        <v>0.22574999998323619</v>
      </c>
      <c r="N149" s="7">
        <f t="shared" si="8"/>
        <v>0.26625000001513399</v>
      </c>
      <c r="O149" s="7">
        <f t="shared" si="9"/>
        <v>0.73350000000004911</v>
      </c>
      <c r="P149" s="7"/>
      <c r="Q149" s="11"/>
      <c r="R149" s="11"/>
    </row>
    <row r="150" spans="1:18" x14ac:dyDescent="0.15">
      <c r="A150" s="1">
        <v>146</v>
      </c>
      <c r="B150" s="5">
        <v>10112</v>
      </c>
      <c r="C150" s="6" t="s">
        <v>103</v>
      </c>
      <c r="D150" s="7">
        <v>292321.13899999997</v>
      </c>
      <c r="E150" s="7">
        <v>157325.94874999998</v>
      </c>
      <c r="F150" s="7">
        <v>-673.09924999999998</v>
      </c>
      <c r="G150" s="7">
        <v>292321.02899999998</v>
      </c>
      <c r="H150" s="7">
        <v>157325.66800000001</v>
      </c>
      <c r="I150" s="7">
        <v>-673.80899999999997</v>
      </c>
      <c r="J150" s="7">
        <v>292320.92</v>
      </c>
      <c r="K150" s="7">
        <v>157325.83749999999</v>
      </c>
      <c r="L150" s="7">
        <v>-674.15750000000003</v>
      </c>
      <c r="M150" s="7">
        <f t="shared" si="7"/>
        <v>0.10999999998603016</v>
      </c>
      <c r="N150" s="7">
        <f t="shared" si="8"/>
        <v>0.28074999997625127</v>
      </c>
      <c r="O150" s="7">
        <f t="shared" si="9"/>
        <v>0.70974999999998545</v>
      </c>
      <c r="P150" s="7"/>
      <c r="Q150" s="11"/>
      <c r="R150" s="11"/>
    </row>
    <row r="151" spans="1:18" x14ac:dyDescent="0.15">
      <c r="A151" s="1">
        <v>147</v>
      </c>
      <c r="B151" s="5">
        <v>12009</v>
      </c>
      <c r="C151" s="6" t="s">
        <v>130</v>
      </c>
      <c r="D151" s="7">
        <v>291782.223</v>
      </c>
      <c r="E151" s="7">
        <v>157249.05650000001</v>
      </c>
      <c r="F151" s="7">
        <v>-883.93650000000002</v>
      </c>
      <c r="G151" s="7">
        <v>291782.92200000002</v>
      </c>
      <c r="H151" s="7">
        <v>157248.712</v>
      </c>
      <c r="I151" s="7">
        <v>-884.69399999999996</v>
      </c>
      <c r="J151" s="7">
        <v>291782.22499999998</v>
      </c>
      <c r="K151" s="7">
        <v>157248.89000000001</v>
      </c>
      <c r="L151" s="7">
        <v>-885.02</v>
      </c>
      <c r="M151" s="7">
        <f t="shared" si="7"/>
        <v>-0.69900000002235174</v>
      </c>
      <c r="N151" s="7">
        <f t="shared" si="8"/>
        <v>0.34450000000651926</v>
      </c>
      <c r="O151" s="7">
        <f t="shared" si="9"/>
        <v>0.75749999999993634</v>
      </c>
      <c r="P151" s="7"/>
      <c r="Q151" s="11"/>
      <c r="R151" s="11"/>
    </row>
    <row r="152" spans="1:18" x14ac:dyDescent="0.15">
      <c r="A152" s="1">
        <v>148</v>
      </c>
      <c r="B152" s="5">
        <v>22002</v>
      </c>
      <c r="C152" s="6" t="s">
        <v>330</v>
      </c>
      <c r="D152" s="7">
        <v>290347.11950000003</v>
      </c>
      <c r="E152" s="7">
        <v>156695.80475000001</v>
      </c>
      <c r="F152" s="7">
        <v>-601.2985000000001</v>
      </c>
      <c r="G152" s="7">
        <v>290347.04100000003</v>
      </c>
      <c r="H152" s="7">
        <v>156695.53</v>
      </c>
      <c r="I152" s="7">
        <v>-601.91099999999994</v>
      </c>
      <c r="J152" s="7">
        <v>290346.58250000002</v>
      </c>
      <c r="K152" s="7">
        <v>156695.67499999999</v>
      </c>
      <c r="L152" s="7">
        <v>-602.45000000000005</v>
      </c>
      <c r="M152" s="7">
        <f t="shared" si="7"/>
        <v>7.8500000003259629E-2</v>
      </c>
      <c r="N152" s="7">
        <f t="shared" si="8"/>
        <v>0.2747500000114087</v>
      </c>
      <c r="O152" s="7">
        <f t="shared" si="9"/>
        <v>0.61249999999984084</v>
      </c>
      <c r="P152" s="7"/>
      <c r="Q152" s="11"/>
      <c r="R152" s="11"/>
    </row>
    <row r="153" spans="1:18" x14ac:dyDescent="0.15">
      <c r="A153" s="1">
        <v>149</v>
      </c>
      <c r="B153" s="5">
        <v>21011</v>
      </c>
      <c r="C153" s="6" t="s">
        <v>131</v>
      </c>
      <c r="D153" s="7">
        <v>287662.49650000001</v>
      </c>
      <c r="E153" s="7">
        <v>156912.88574999999</v>
      </c>
      <c r="F153" s="7">
        <v>-624.97724999999991</v>
      </c>
      <c r="G153" s="7">
        <v>287662.42300000001</v>
      </c>
      <c r="H153" s="7">
        <v>156912.579</v>
      </c>
      <c r="I153" s="7">
        <v>-625.52599999999995</v>
      </c>
      <c r="J153" s="7">
        <v>287662.5</v>
      </c>
      <c r="K153" s="7">
        <v>156912.75750000001</v>
      </c>
      <c r="L153" s="7">
        <v>-626.04500000000007</v>
      </c>
      <c r="M153" s="7">
        <f t="shared" si="7"/>
        <v>7.3499999998603016E-2</v>
      </c>
      <c r="N153" s="7">
        <f t="shared" si="8"/>
        <v>0.30674999998882413</v>
      </c>
      <c r="O153" s="7">
        <f t="shared" si="9"/>
        <v>0.54875000000004093</v>
      </c>
      <c r="P153" s="7"/>
      <c r="Q153" s="11"/>
      <c r="R153" s="11"/>
    </row>
    <row r="154" spans="1:18" x14ac:dyDescent="0.15">
      <c r="A154" s="1">
        <v>150</v>
      </c>
      <c r="B154" s="5">
        <v>21012</v>
      </c>
      <c r="C154" s="6" t="s">
        <v>132</v>
      </c>
      <c r="D154" s="7">
        <v>287751.25800000003</v>
      </c>
      <c r="E154" s="7">
        <v>156390.31274999998</v>
      </c>
      <c r="F154" s="7">
        <v>-625.14224999999999</v>
      </c>
      <c r="G154" s="7">
        <v>287751.16100000002</v>
      </c>
      <c r="H154" s="7">
        <v>156390.04399999999</v>
      </c>
      <c r="I154" s="7">
        <v>-625.73599999999999</v>
      </c>
      <c r="J154" s="7">
        <v>287751.26250000001</v>
      </c>
      <c r="K154" s="7">
        <v>156390.215</v>
      </c>
      <c r="L154" s="7">
        <v>-626.22500000000002</v>
      </c>
      <c r="M154" s="7">
        <f t="shared" si="7"/>
        <v>9.7000000008847564E-2</v>
      </c>
      <c r="N154" s="7">
        <f t="shared" si="8"/>
        <v>0.26874999998835847</v>
      </c>
      <c r="O154" s="7">
        <f t="shared" si="9"/>
        <v>0.59375</v>
      </c>
      <c r="P154" s="7"/>
      <c r="Q154" s="11"/>
      <c r="R154" s="11"/>
    </row>
    <row r="155" spans="1:18" x14ac:dyDescent="0.15">
      <c r="A155" s="1">
        <v>151</v>
      </c>
      <c r="B155" s="5">
        <v>21013</v>
      </c>
      <c r="C155" s="6" t="s">
        <v>133</v>
      </c>
      <c r="D155" s="7">
        <v>285592.22424999997</v>
      </c>
      <c r="E155" s="7">
        <v>156561.11100000003</v>
      </c>
      <c r="F155" s="7">
        <v>-625.06425000000002</v>
      </c>
      <c r="G155" s="7">
        <v>285592.15500000003</v>
      </c>
      <c r="H155" s="7">
        <v>156560.726</v>
      </c>
      <c r="I155" s="7">
        <v>-625.64200000000005</v>
      </c>
      <c r="J155" s="7">
        <v>285592.21250000002</v>
      </c>
      <c r="K155" s="7">
        <v>156560.85249999998</v>
      </c>
      <c r="L155" s="7">
        <v>-626.125</v>
      </c>
      <c r="M155" s="7">
        <f t="shared" si="7"/>
        <v>6.9249999942258E-2</v>
      </c>
      <c r="N155" s="7">
        <f t="shared" si="8"/>
        <v>0.38500000003841706</v>
      </c>
      <c r="O155" s="7">
        <f t="shared" si="9"/>
        <v>0.57775000000003729</v>
      </c>
      <c r="P155" s="7"/>
      <c r="Q155" s="11"/>
      <c r="R155" s="11"/>
    </row>
    <row r="156" spans="1:18" x14ac:dyDescent="0.15">
      <c r="A156" s="1">
        <v>152</v>
      </c>
      <c r="B156" s="5">
        <v>21014</v>
      </c>
      <c r="C156" s="6" t="s">
        <v>134</v>
      </c>
      <c r="D156" s="7">
        <v>285680.91725</v>
      </c>
      <c r="E156" s="7">
        <v>156038.50575000001</v>
      </c>
      <c r="F156" s="7">
        <v>-625.06150000000002</v>
      </c>
      <c r="G156" s="7">
        <v>285680.886</v>
      </c>
      <c r="H156" s="7">
        <v>156038.198</v>
      </c>
      <c r="I156" s="7">
        <v>-625.63599999999997</v>
      </c>
      <c r="J156" s="7">
        <v>285680.92249999999</v>
      </c>
      <c r="K156" s="7">
        <v>156038.33000000002</v>
      </c>
      <c r="L156" s="7">
        <v>-626.12249999999995</v>
      </c>
      <c r="M156" s="7">
        <f t="shared" si="7"/>
        <v>3.125E-2</v>
      </c>
      <c r="N156" s="7">
        <f t="shared" si="8"/>
        <v>0.30775000000721775</v>
      </c>
      <c r="O156" s="7">
        <f t="shared" si="9"/>
        <v>0.57449999999994361</v>
      </c>
      <c r="P156" s="7"/>
      <c r="Q156" s="11"/>
      <c r="R156" s="11"/>
    </row>
    <row r="157" spans="1:18" x14ac:dyDescent="0.15">
      <c r="A157" s="1">
        <v>153</v>
      </c>
      <c r="B157" s="5">
        <v>21015</v>
      </c>
      <c r="C157" s="6" t="s">
        <v>135</v>
      </c>
      <c r="D157" s="7">
        <v>283319.54824999999</v>
      </c>
      <c r="E157" s="7">
        <v>156117.49875</v>
      </c>
      <c r="F157" s="7">
        <v>-625.024</v>
      </c>
      <c r="G157" s="7">
        <v>283319.49</v>
      </c>
      <c r="H157" s="7">
        <v>156117.15100000001</v>
      </c>
      <c r="I157" s="7">
        <v>-625.59699999999998</v>
      </c>
      <c r="J157" s="7">
        <v>283319.55250000005</v>
      </c>
      <c r="K157" s="7">
        <v>156117.25</v>
      </c>
      <c r="L157" s="7">
        <v>-626.04750000000001</v>
      </c>
      <c r="M157" s="7">
        <f t="shared" si="7"/>
        <v>5.8250000001862645E-2</v>
      </c>
      <c r="N157" s="7">
        <f t="shared" si="8"/>
        <v>0.34774999998626299</v>
      </c>
      <c r="O157" s="7">
        <f t="shared" si="9"/>
        <v>0.57299999999997908</v>
      </c>
      <c r="P157" s="7"/>
      <c r="Q157" s="11"/>
      <c r="R157" s="11"/>
    </row>
    <row r="158" spans="1:18" x14ac:dyDescent="0.15">
      <c r="A158" s="1">
        <v>154</v>
      </c>
      <c r="B158" s="5">
        <v>21016</v>
      </c>
      <c r="C158" s="6" t="s">
        <v>136</v>
      </c>
      <c r="D158" s="7">
        <v>283434.51574999996</v>
      </c>
      <c r="E158" s="7">
        <v>155600.10775</v>
      </c>
      <c r="F158" s="7">
        <v>-625.06849999999997</v>
      </c>
      <c r="G158" s="7">
        <v>283434.45699999999</v>
      </c>
      <c r="H158" s="7">
        <v>155599.81400000001</v>
      </c>
      <c r="I158" s="7">
        <v>-625.64499999999998</v>
      </c>
      <c r="J158" s="7">
        <v>283434.50750000001</v>
      </c>
      <c r="K158" s="7">
        <v>155599.90000000002</v>
      </c>
      <c r="L158" s="7">
        <v>-626.10249999999996</v>
      </c>
      <c r="M158" s="7">
        <f t="shared" si="7"/>
        <v>5.874999996740371E-2</v>
      </c>
      <c r="N158" s="7">
        <f t="shared" si="8"/>
        <v>0.2937499999825377</v>
      </c>
      <c r="O158" s="7">
        <f t="shared" si="9"/>
        <v>0.57650000000001</v>
      </c>
      <c r="P158" s="7"/>
      <c r="Q158" s="11"/>
      <c r="R158" s="11"/>
    </row>
    <row r="159" spans="1:18" x14ac:dyDescent="0.15">
      <c r="A159" s="1">
        <v>155</v>
      </c>
      <c r="B159" s="5">
        <v>21017</v>
      </c>
      <c r="C159" s="6" t="s">
        <v>137</v>
      </c>
      <c r="D159" s="7">
        <v>281269.54150000005</v>
      </c>
      <c r="E159" s="7">
        <v>155661.96049999999</v>
      </c>
      <c r="F159" s="7">
        <v>-625.14800000000002</v>
      </c>
      <c r="G159" s="7">
        <v>281269.462</v>
      </c>
      <c r="H159" s="7">
        <v>155661.61799999999</v>
      </c>
      <c r="I159" s="7">
        <v>-625.69200000000001</v>
      </c>
      <c r="J159" s="7">
        <v>281269.5</v>
      </c>
      <c r="K159" s="7">
        <v>155661.745</v>
      </c>
      <c r="L159" s="7">
        <v>-626.16</v>
      </c>
      <c r="M159" s="7">
        <f t="shared" si="7"/>
        <v>7.950000005075708E-2</v>
      </c>
      <c r="N159" s="7">
        <f t="shared" si="8"/>
        <v>0.34249999999883585</v>
      </c>
      <c r="O159" s="7">
        <f t="shared" si="9"/>
        <v>0.54399999999998272</v>
      </c>
      <c r="P159" s="7"/>
      <c r="Q159" s="11"/>
      <c r="R159" s="11"/>
    </row>
    <row r="160" spans="1:18" x14ac:dyDescent="0.15">
      <c r="A160" s="1">
        <v>156</v>
      </c>
      <c r="B160" s="5">
        <v>21018</v>
      </c>
      <c r="C160" s="6" t="s">
        <v>138</v>
      </c>
      <c r="D160" s="7">
        <v>281384.48100000003</v>
      </c>
      <c r="E160" s="7">
        <v>155144.58025</v>
      </c>
      <c r="F160" s="7">
        <v>-625.0737499999999</v>
      </c>
      <c r="G160" s="7">
        <v>281384.42</v>
      </c>
      <c r="H160" s="7">
        <v>155144.228</v>
      </c>
      <c r="I160" s="7">
        <v>-625.61300000000006</v>
      </c>
      <c r="J160" s="7">
        <v>281384.46000000002</v>
      </c>
      <c r="K160" s="7">
        <v>155144.3725</v>
      </c>
      <c r="L160" s="7">
        <v>-626.09749999999997</v>
      </c>
      <c r="M160" s="7">
        <f t="shared" si="7"/>
        <v>6.1000000045169145E-2</v>
      </c>
      <c r="N160" s="7">
        <f t="shared" si="8"/>
        <v>0.35224999999627471</v>
      </c>
      <c r="O160" s="7">
        <f t="shared" si="9"/>
        <v>0.53925000000015189</v>
      </c>
      <c r="P160" s="7"/>
      <c r="Q160" s="11"/>
      <c r="R160" s="11"/>
    </row>
    <row r="161" spans="1:18" x14ac:dyDescent="0.15">
      <c r="A161" s="1">
        <v>157</v>
      </c>
      <c r="B161" s="5">
        <v>22011</v>
      </c>
      <c r="C161" s="6" t="s">
        <v>243</v>
      </c>
      <c r="D161" s="7">
        <v>279320.75099999999</v>
      </c>
      <c r="E161" s="7">
        <v>155178.948</v>
      </c>
      <c r="F161" s="7">
        <v>-549.48225000000002</v>
      </c>
      <c r="G161" s="7">
        <v>279321.48599999998</v>
      </c>
      <c r="H161" s="7">
        <v>155180.69099999999</v>
      </c>
      <c r="I161" s="7">
        <v>-550.423</v>
      </c>
      <c r="J161" s="7">
        <v>279321.79000000004</v>
      </c>
      <c r="K161" s="7">
        <v>155180.75750000001</v>
      </c>
      <c r="L161" s="7">
        <v>-550.95000000000005</v>
      </c>
      <c r="M161" s="7">
        <f t="shared" si="7"/>
        <v>-0.73499999998603016</v>
      </c>
      <c r="N161" s="7">
        <f t="shared" si="8"/>
        <v>-1.74299999998766</v>
      </c>
      <c r="O161" s="7">
        <f t="shared" si="9"/>
        <v>0.94074999999997999</v>
      </c>
      <c r="P161" s="7"/>
      <c r="Q161" s="11"/>
      <c r="R161" s="11"/>
    </row>
    <row r="162" spans="1:18" x14ac:dyDescent="0.15">
      <c r="A162" s="1">
        <v>158</v>
      </c>
      <c r="B162" s="5">
        <v>22012</v>
      </c>
      <c r="C162" s="6" t="s">
        <v>244</v>
      </c>
      <c r="D162" s="7">
        <v>279449.0515</v>
      </c>
      <c r="E162" s="7">
        <v>154664.51024999999</v>
      </c>
      <c r="F162" s="7">
        <v>-550.17549999999994</v>
      </c>
      <c r="G162" s="7">
        <v>279449.761</v>
      </c>
      <c r="H162" s="7">
        <v>154666.299</v>
      </c>
      <c r="I162" s="7">
        <v>-550.45299999999997</v>
      </c>
      <c r="J162" s="7">
        <v>279450.02</v>
      </c>
      <c r="K162" s="7">
        <v>154666.315</v>
      </c>
      <c r="L162" s="7">
        <v>-550.97</v>
      </c>
      <c r="M162" s="7">
        <f t="shared" si="7"/>
        <v>-0.70949999999720603</v>
      </c>
      <c r="N162" s="7">
        <f t="shared" si="8"/>
        <v>-1.7887500000069849</v>
      </c>
      <c r="O162" s="7">
        <f t="shared" si="9"/>
        <v>0.27750000000003183</v>
      </c>
      <c r="P162" s="7"/>
      <c r="Q162" s="11"/>
      <c r="R162" s="11"/>
    </row>
    <row r="163" spans="1:18" x14ac:dyDescent="0.15">
      <c r="A163" s="1">
        <v>159</v>
      </c>
      <c r="B163" s="5">
        <v>21021</v>
      </c>
      <c r="C163" s="6" t="s">
        <v>139</v>
      </c>
      <c r="D163" s="7">
        <v>277376.94349999999</v>
      </c>
      <c r="E163" s="7">
        <v>154690.70375000002</v>
      </c>
      <c r="F163" s="7">
        <v>-625.12824999999998</v>
      </c>
      <c r="G163" s="7">
        <v>277376.98200000002</v>
      </c>
      <c r="H163" s="7">
        <v>154690.25599999999</v>
      </c>
      <c r="I163" s="7">
        <v>-625.67399999999998</v>
      </c>
      <c r="J163" s="7">
        <v>277377.22249999997</v>
      </c>
      <c r="K163" s="7">
        <v>154690.36499999999</v>
      </c>
      <c r="L163" s="7">
        <v>-626.13499999999999</v>
      </c>
      <c r="M163" s="7">
        <f t="shared" si="7"/>
        <v>-3.8500000024214387E-2</v>
      </c>
      <c r="N163" s="7">
        <f t="shared" si="8"/>
        <v>0.44775000002118759</v>
      </c>
      <c r="O163" s="7">
        <f t="shared" si="9"/>
        <v>0.54574999999999818</v>
      </c>
      <c r="P163" s="7"/>
      <c r="Q163" s="11"/>
      <c r="R163" s="11"/>
    </row>
    <row r="164" spans="1:18" x14ac:dyDescent="0.15">
      <c r="A164" s="1">
        <v>160</v>
      </c>
      <c r="B164" s="5">
        <v>21022</v>
      </c>
      <c r="C164" s="6" t="s">
        <v>140</v>
      </c>
      <c r="D164" s="7">
        <v>277517.73125000001</v>
      </c>
      <c r="E164" s="7">
        <v>154179.677</v>
      </c>
      <c r="F164" s="7">
        <v>-625.09750000000008</v>
      </c>
      <c r="G164" s="7">
        <v>277517.77100000001</v>
      </c>
      <c r="H164" s="7">
        <v>154179.247</v>
      </c>
      <c r="I164" s="7">
        <v>-625.65200000000004</v>
      </c>
      <c r="J164" s="7">
        <v>277518.01250000001</v>
      </c>
      <c r="K164" s="7">
        <v>154179.39750000002</v>
      </c>
      <c r="L164" s="7">
        <v>-626.1400000000001</v>
      </c>
      <c r="M164" s="7">
        <f t="shared" si="7"/>
        <v>-3.974999999627471E-2</v>
      </c>
      <c r="N164" s="7">
        <f t="shared" si="8"/>
        <v>0.42999999999301508</v>
      </c>
      <c r="O164" s="7">
        <f t="shared" si="9"/>
        <v>0.5544999999999618</v>
      </c>
      <c r="P164" s="7"/>
      <c r="Q164" s="11"/>
      <c r="R164" s="11"/>
    </row>
    <row r="165" spans="1:18" x14ac:dyDescent="0.15">
      <c r="A165" s="1">
        <v>161</v>
      </c>
      <c r="B165" s="5">
        <v>21023</v>
      </c>
      <c r="C165" s="6" t="s">
        <v>141</v>
      </c>
      <c r="D165" s="7">
        <v>275352.46274999995</v>
      </c>
      <c r="E165" s="7">
        <v>154132.7745</v>
      </c>
      <c r="F165" s="7">
        <v>-625.20100000000002</v>
      </c>
      <c r="G165" s="7">
        <v>275352.52899999998</v>
      </c>
      <c r="H165" s="7">
        <v>154132.27499999999</v>
      </c>
      <c r="I165" s="7">
        <v>-625.68799999999999</v>
      </c>
      <c r="J165" s="7">
        <v>275352.75</v>
      </c>
      <c r="K165" s="7">
        <v>154132.35749999998</v>
      </c>
      <c r="L165" s="7">
        <v>-626.14749999999992</v>
      </c>
      <c r="M165" s="7">
        <f t="shared" si="7"/>
        <v>-6.625000003259629E-2</v>
      </c>
      <c r="N165" s="7">
        <f t="shared" si="8"/>
        <v>0.4995000000053551</v>
      </c>
      <c r="O165" s="7">
        <f t="shared" si="9"/>
        <v>0.48699999999996635</v>
      </c>
      <c r="P165" s="7"/>
      <c r="Q165" s="11"/>
      <c r="R165" s="11"/>
    </row>
    <row r="166" spans="1:18" x14ac:dyDescent="0.15">
      <c r="A166" s="1">
        <v>162</v>
      </c>
      <c r="B166" s="5">
        <v>21024</v>
      </c>
      <c r="C166" s="6" t="s">
        <v>142</v>
      </c>
      <c r="D166" s="7">
        <v>275493.18449999997</v>
      </c>
      <c r="E166" s="7">
        <v>153621.79775</v>
      </c>
      <c r="F166" s="7">
        <v>-625.09175000000005</v>
      </c>
      <c r="G166" s="7">
        <v>275493.26899999997</v>
      </c>
      <c r="H166" s="7">
        <v>153621.334</v>
      </c>
      <c r="I166" s="7">
        <v>-625.59199999999998</v>
      </c>
      <c r="J166" s="7">
        <v>275493.47250000003</v>
      </c>
      <c r="K166" s="7">
        <v>153621.41750000001</v>
      </c>
      <c r="L166" s="7">
        <v>-626.0675</v>
      </c>
      <c r="M166" s="7">
        <f t="shared" si="7"/>
        <v>-8.4499999997206032E-2</v>
      </c>
      <c r="N166" s="7">
        <f t="shared" si="8"/>
        <v>0.46374999999534339</v>
      </c>
      <c r="O166" s="7">
        <f t="shared" si="9"/>
        <v>0.50024999999993724</v>
      </c>
      <c r="P166" s="7"/>
      <c r="Q166" s="11"/>
      <c r="R166" s="11"/>
    </row>
    <row r="167" spans="1:18" x14ac:dyDescent="0.15">
      <c r="A167" s="1">
        <v>163</v>
      </c>
      <c r="B167" s="5">
        <v>21025</v>
      </c>
      <c r="C167" s="6" t="s">
        <v>143</v>
      </c>
      <c r="D167" s="7">
        <v>273136.08749999997</v>
      </c>
      <c r="E167" s="7">
        <v>153463.44699999999</v>
      </c>
      <c r="F167" s="7">
        <v>-625.09500000000003</v>
      </c>
      <c r="G167" s="7">
        <v>273136.12</v>
      </c>
      <c r="H167" s="7">
        <v>153462.973</v>
      </c>
      <c r="I167" s="7">
        <v>-625.51900000000001</v>
      </c>
      <c r="J167" s="7">
        <v>273136.37</v>
      </c>
      <c r="K167" s="7">
        <v>153463.02499999999</v>
      </c>
      <c r="L167" s="7">
        <v>-625.97500000000002</v>
      </c>
      <c r="M167" s="7">
        <f t="shared" si="7"/>
        <v>-3.2500000030267984E-2</v>
      </c>
      <c r="N167" s="7">
        <f t="shared" si="8"/>
        <v>0.47399999998742715</v>
      </c>
      <c r="O167" s="7">
        <f t="shared" si="9"/>
        <v>0.42399999999997817</v>
      </c>
      <c r="P167" s="7"/>
      <c r="Q167" s="11"/>
      <c r="R167" s="11"/>
    </row>
    <row r="168" spans="1:18" x14ac:dyDescent="0.15">
      <c r="A168" s="1">
        <v>164</v>
      </c>
      <c r="B168" s="5">
        <v>21026</v>
      </c>
      <c r="C168" s="6" t="s">
        <v>144</v>
      </c>
      <c r="D168" s="7">
        <v>273302.40175000002</v>
      </c>
      <c r="E168" s="7">
        <v>152960.21325</v>
      </c>
      <c r="F168" s="7">
        <v>-625.27975000000004</v>
      </c>
      <c r="G168" s="7">
        <v>273302.45500000002</v>
      </c>
      <c r="H168" s="7">
        <v>152959.70600000001</v>
      </c>
      <c r="I168" s="7">
        <v>-625.72299999999996</v>
      </c>
      <c r="J168" s="7">
        <v>273302.685</v>
      </c>
      <c r="K168" s="7">
        <v>152959.79</v>
      </c>
      <c r="L168" s="7">
        <v>-626.20249999999999</v>
      </c>
      <c r="M168" s="7">
        <f t="shared" si="7"/>
        <v>-5.3249999997206032E-2</v>
      </c>
      <c r="N168" s="7">
        <f t="shared" si="8"/>
        <v>0.50724999999511056</v>
      </c>
      <c r="O168" s="7">
        <f t="shared" si="9"/>
        <v>0.44324999999992087</v>
      </c>
      <c r="P168" s="7"/>
      <c r="Q168" s="11"/>
      <c r="R168" s="11"/>
    </row>
    <row r="169" spans="1:18" x14ac:dyDescent="0.15">
      <c r="A169" s="1">
        <v>165</v>
      </c>
      <c r="B169" s="5">
        <v>21027</v>
      </c>
      <c r="C169" s="6" t="s">
        <v>145</v>
      </c>
      <c r="D169" s="7">
        <v>271142.16949999996</v>
      </c>
      <c r="E169" s="7">
        <v>152804.43174999999</v>
      </c>
      <c r="F169" s="7">
        <v>-625.22525000000007</v>
      </c>
      <c r="G169" s="7">
        <v>271142.23700000002</v>
      </c>
      <c r="H169" s="7">
        <v>152803.897</v>
      </c>
      <c r="I169" s="7">
        <v>-625.63099999999997</v>
      </c>
      <c r="J169" s="7">
        <v>271142.4325</v>
      </c>
      <c r="K169" s="7">
        <v>152804.01</v>
      </c>
      <c r="L169" s="7">
        <v>-626.11500000000001</v>
      </c>
      <c r="M169" s="7">
        <f t="shared" si="7"/>
        <v>-6.7500000062864274E-2</v>
      </c>
      <c r="N169" s="7">
        <f t="shared" si="8"/>
        <v>0.5347499999916181</v>
      </c>
      <c r="O169" s="7">
        <f t="shared" si="9"/>
        <v>0.40574999999989814</v>
      </c>
      <c r="P169" s="7"/>
      <c r="Q169" s="11"/>
      <c r="R169" s="11"/>
    </row>
    <row r="170" spans="1:18" x14ac:dyDescent="0.15">
      <c r="A170" s="1">
        <v>166</v>
      </c>
      <c r="B170" s="5">
        <v>21028</v>
      </c>
      <c r="C170" s="6" t="s">
        <v>146</v>
      </c>
      <c r="D170" s="7">
        <v>271308.4325</v>
      </c>
      <c r="E170" s="7">
        <v>152301.17849999998</v>
      </c>
      <c r="F170" s="7">
        <v>-625.13049999999998</v>
      </c>
      <c r="G170" s="7">
        <v>271308.52100000001</v>
      </c>
      <c r="H170" s="7">
        <v>152300.65</v>
      </c>
      <c r="I170" s="7">
        <v>-625.54399999999998</v>
      </c>
      <c r="J170" s="7">
        <v>271308.70500000002</v>
      </c>
      <c r="K170" s="7">
        <v>152300.755</v>
      </c>
      <c r="L170" s="7">
        <v>-626.03250000000003</v>
      </c>
      <c r="M170" s="7">
        <f t="shared" si="7"/>
        <v>-8.8500000012572855E-2</v>
      </c>
      <c r="N170" s="7">
        <f t="shared" si="8"/>
        <v>0.52849999998579733</v>
      </c>
      <c r="O170" s="7">
        <f t="shared" si="9"/>
        <v>0.41349999999999909</v>
      </c>
      <c r="P170" s="7"/>
      <c r="Q170" s="11"/>
      <c r="R170" s="11"/>
    </row>
    <row r="171" spans="1:18" x14ac:dyDescent="0.15">
      <c r="A171" s="1">
        <v>167</v>
      </c>
      <c r="B171" s="5">
        <v>22022</v>
      </c>
      <c r="C171" s="6" t="s">
        <v>245</v>
      </c>
      <c r="D171" s="7">
        <v>269412.33574999997</v>
      </c>
      <c r="E171" s="7">
        <v>151687.63624999998</v>
      </c>
      <c r="F171" s="7">
        <v>-543.58999999999992</v>
      </c>
      <c r="G171" s="7">
        <v>269412.48499999999</v>
      </c>
      <c r="H171" s="7">
        <v>151687.09400000001</v>
      </c>
      <c r="I171" s="7">
        <v>-544.00199999999995</v>
      </c>
      <c r="J171" s="7">
        <v>269412.72249999997</v>
      </c>
      <c r="K171" s="7">
        <v>151687.1275</v>
      </c>
      <c r="L171" s="7">
        <v>-544.51499999999999</v>
      </c>
      <c r="M171" s="7">
        <f t="shared" si="7"/>
        <v>-0.14925000001676381</v>
      </c>
      <c r="N171" s="7">
        <f t="shared" si="8"/>
        <v>0.54224999996949919</v>
      </c>
      <c r="O171" s="7">
        <f t="shared" si="9"/>
        <v>0.41200000000003456</v>
      </c>
      <c r="P171" s="7"/>
      <c r="Q171" s="11"/>
      <c r="R171" s="11"/>
    </row>
    <row r="172" spans="1:18" x14ac:dyDescent="0.15">
      <c r="A172" s="1">
        <v>168</v>
      </c>
      <c r="B172" s="5">
        <v>21031</v>
      </c>
      <c r="C172" s="6" t="s">
        <v>147</v>
      </c>
      <c r="D172" s="7">
        <v>267367.01225000003</v>
      </c>
      <c r="E172" s="7">
        <v>151447.446</v>
      </c>
      <c r="F172" s="7">
        <v>-625.16274999999996</v>
      </c>
      <c r="G172" s="7">
        <v>267367.04200000002</v>
      </c>
      <c r="H172" s="7">
        <v>151446.799</v>
      </c>
      <c r="I172" s="7">
        <v>-625.52099999999996</v>
      </c>
      <c r="J172" s="7">
        <v>267367.27250000002</v>
      </c>
      <c r="K172" s="7">
        <v>151446.88250000001</v>
      </c>
      <c r="L172" s="7">
        <v>-626.03500000000008</v>
      </c>
      <c r="M172" s="7">
        <f t="shared" si="7"/>
        <v>-2.9749999986961484E-2</v>
      </c>
      <c r="N172" s="7">
        <f t="shared" si="8"/>
        <v>0.64699999999720603</v>
      </c>
      <c r="O172" s="7">
        <f t="shared" si="9"/>
        <v>0.35824999999999818</v>
      </c>
      <c r="P172" s="7"/>
      <c r="Q172" s="11"/>
      <c r="R172" s="11"/>
    </row>
    <row r="173" spans="1:18" x14ac:dyDescent="0.15">
      <c r="A173" s="1">
        <v>169</v>
      </c>
      <c r="B173" s="5">
        <v>21032</v>
      </c>
      <c r="C173" s="6" t="s">
        <v>148</v>
      </c>
      <c r="D173" s="7">
        <v>267558.42300000001</v>
      </c>
      <c r="E173" s="7">
        <v>150953.20825000003</v>
      </c>
      <c r="F173" s="7">
        <v>-625.18975</v>
      </c>
      <c r="G173" s="7">
        <v>267558.46999999997</v>
      </c>
      <c r="H173" s="7">
        <v>150952.60699999999</v>
      </c>
      <c r="I173" s="7">
        <v>-625.56399999999996</v>
      </c>
      <c r="J173" s="7">
        <v>267558.685</v>
      </c>
      <c r="K173" s="7">
        <v>150952.72</v>
      </c>
      <c r="L173" s="7">
        <v>-626.10500000000002</v>
      </c>
      <c r="M173" s="7">
        <f t="shared" si="7"/>
        <v>-4.6999999962281436E-2</v>
      </c>
      <c r="N173" s="7">
        <f t="shared" si="8"/>
        <v>0.60125000003608875</v>
      </c>
      <c r="O173" s="7">
        <f t="shared" si="9"/>
        <v>0.37424999999996089</v>
      </c>
      <c r="P173" s="7"/>
      <c r="Q173" s="11"/>
      <c r="R173" s="11"/>
    </row>
    <row r="174" spans="1:18" x14ac:dyDescent="0.15">
      <c r="A174" s="1">
        <v>170</v>
      </c>
      <c r="B174" s="5">
        <v>21033</v>
      </c>
      <c r="C174" s="6" t="s">
        <v>149</v>
      </c>
      <c r="D174" s="7">
        <v>265408.68524999998</v>
      </c>
      <c r="E174" s="7">
        <v>150689.00375</v>
      </c>
      <c r="F174" s="7">
        <v>-625.17599999999993</v>
      </c>
      <c r="G174" s="7">
        <v>265408.766</v>
      </c>
      <c r="H174" s="7">
        <v>150688.321</v>
      </c>
      <c r="I174" s="7">
        <v>-625.51300000000003</v>
      </c>
      <c r="J174" s="7">
        <v>265408.97749999998</v>
      </c>
      <c r="K174" s="7">
        <v>150688.37</v>
      </c>
      <c r="L174" s="7">
        <v>-626.0575</v>
      </c>
      <c r="M174" s="7">
        <f t="shared" si="7"/>
        <v>-8.0750000022817403E-2</v>
      </c>
      <c r="N174" s="7">
        <f t="shared" si="8"/>
        <v>0.68275000000721775</v>
      </c>
      <c r="O174" s="7">
        <f t="shared" si="9"/>
        <v>0.33700000000010277</v>
      </c>
      <c r="P174" s="7"/>
      <c r="Q174" s="11"/>
      <c r="R174" s="11"/>
    </row>
    <row r="175" spans="1:18" x14ac:dyDescent="0.15">
      <c r="A175" s="1">
        <v>171</v>
      </c>
      <c r="B175" s="5">
        <v>21034</v>
      </c>
      <c r="C175" s="6" t="s">
        <v>150</v>
      </c>
      <c r="D175" s="7">
        <v>265600.18525000004</v>
      </c>
      <c r="E175" s="7">
        <v>150194.77500000002</v>
      </c>
      <c r="F175" s="7">
        <v>-625.10575000000006</v>
      </c>
      <c r="G175" s="7">
        <v>265600.24699999997</v>
      </c>
      <c r="H175" s="7">
        <v>150194.1</v>
      </c>
      <c r="I175" s="7">
        <v>-625.47400000000005</v>
      </c>
      <c r="J175" s="7">
        <v>265600.47749999998</v>
      </c>
      <c r="K175" s="7">
        <v>150194.17499999999</v>
      </c>
      <c r="L175" s="7">
        <v>-626.02749999999992</v>
      </c>
      <c r="M175" s="7">
        <f t="shared" si="7"/>
        <v>-6.1749999935273081E-2</v>
      </c>
      <c r="N175" s="7">
        <f t="shared" si="8"/>
        <v>0.6750000000174623</v>
      </c>
      <c r="O175" s="7">
        <f t="shared" si="9"/>
        <v>0.36824999999998909</v>
      </c>
      <c r="P175" s="7"/>
      <c r="Q175" s="11"/>
      <c r="R175" s="11"/>
    </row>
    <row r="176" spans="1:18" x14ac:dyDescent="0.15">
      <c r="A176" s="1">
        <v>172</v>
      </c>
      <c r="B176" s="5">
        <v>21035</v>
      </c>
      <c r="C176" s="6" t="s">
        <v>151</v>
      </c>
      <c r="D176" s="7">
        <v>263270.31899999996</v>
      </c>
      <c r="E176" s="7">
        <v>149800.39150000003</v>
      </c>
      <c r="F176" s="7">
        <v>-625.29</v>
      </c>
      <c r="G176" s="7">
        <v>263270.39799999999</v>
      </c>
      <c r="H176" s="7">
        <v>149799.68900000001</v>
      </c>
      <c r="I176" s="7">
        <v>-625.59900000000005</v>
      </c>
      <c r="J176" s="7">
        <v>263270.67</v>
      </c>
      <c r="K176" s="7">
        <v>149799.74249999999</v>
      </c>
      <c r="L176" s="7">
        <v>-626.10749999999996</v>
      </c>
      <c r="M176" s="7">
        <f t="shared" si="7"/>
        <v>-7.9000000027008355E-2</v>
      </c>
      <c r="N176" s="7">
        <f t="shared" si="8"/>
        <v>0.70250000001396984</v>
      </c>
      <c r="O176" s="7">
        <f t="shared" si="9"/>
        <v>0.30900000000008276</v>
      </c>
      <c r="P176" s="7"/>
      <c r="Q176" s="11"/>
      <c r="R176" s="11"/>
    </row>
    <row r="177" spans="1:18" x14ac:dyDescent="0.15">
      <c r="A177" s="1">
        <v>173</v>
      </c>
      <c r="B177" s="5">
        <v>21036</v>
      </c>
      <c r="C177" s="6" t="s">
        <v>152</v>
      </c>
      <c r="D177" s="7">
        <v>263486.49924999999</v>
      </c>
      <c r="E177" s="7">
        <v>149316.49400000001</v>
      </c>
      <c r="F177" s="7">
        <v>-625.26199999999994</v>
      </c>
      <c r="G177" s="7">
        <v>263486.61</v>
      </c>
      <c r="H177" s="7">
        <v>149315.80100000001</v>
      </c>
      <c r="I177" s="7">
        <v>-625.59900000000005</v>
      </c>
      <c r="J177" s="7">
        <v>263486.84499999997</v>
      </c>
      <c r="K177" s="7">
        <v>149315.85999999999</v>
      </c>
      <c r="L177" s="7">
        <v>-626.13499999999999</v>
      </c>
      <c r="M177" s="7">
        <f t="shared" si="7"/>
        <v>-0.11074999999254942</v>
      </c>
      <c r="N177" s="7">
        <f t="shared" si="8"/>
        <v>0.69299999999930151</v>
      </c>
      <c r="O177" s="7">
        <f t="shared" si="9"/>
        <v>0.33700000000010277</v>
      </c>
      <c r="P177" s="7"/>
      <c r="Q177" s="11"/>
      <c r="R177" s="11"/>
    </row>
    <row r="178" spans="1:18" x14ac:dyDescent="0.15">
      <c r="A178" s="1">
        <v>174</v>
      </c>
      <c r="B178" s="5">
        <v>21037</v>
      </c>
      <c r="C178" s="6" t="s">
        <v>153</v>
      </c>
      <c r="D178" s="7">
        <v>261352.87900000002</v>
      </c>
      <c r="E178" s="7">
        <v>148944.497</v>
      </c>
      <c r="F178" s="7">
        <v>-625.55425000000002</v>
      </c>
      <c r="G178" s="7">
        <v>261352.99</v>
      </c>
      <c r="H178" s="7">
        <v>148943.78599999999</v>
      </c>
      <c r="I178" s="7">
        <v>-625.83799999999997</v>
      </c>
      <c r="J178" s="7">
        <v>261353.215</v>
      </c>
      <c r="K178" s="7">
        <v>148943.92249999999</v>
      </c>
      <c r="L178" s="7">
        <v>-626.34</v>
      </c>
      <c r="M178" s="7">
        <f t="shared" si="7"/>
        <v>-0.11099999997531995</v>
      </c>
      <c r="N178" s="7">
        <f t="shared" si="8"/>
        <v>0.71100000001024455</v>
      </c>
      <c r="O178" s="7">
        <f t="shared" si="9"/>
        <v>0.28374999999994088</v>
      </c>
      <c r="P178" s="7"/>
      <c r="Q178" s="11"/>
      <c r="R178" s="11"/>
    </row>
    <row r="179" spans="1:18" x14ac:dyDescent="0.15">
      <c r="A179" s="1">
        <v>175</v>
      </c>
      <c r="B179" s="5">
        <v>21038</v>
      </c>
      <c r="C179" s="6" t="s">
        <v>154</v>
      </c>
      <c r="D179" s="7">
        <v>261568.88025000002</v>
      </c>
      <c r="E179" s="7">
        <v>148460.56225000002</v>
      </c>
      <c r="F179" s="7">
        <v>-625.25250000000005</v>
      </c>
      <c r="G179" s="7">
        <v>261568.978</v>
      </c>
      <c r="H179" s="7">
        <v>148459.875</v>
      </c>
      <c r="I179" s="7">
        <v>-625.55999999999995</v>
      </c>
      <c r="J179" s="7">
        <v>261569.14500000002</v>
      </c>
      <c r="K179" s="7">
        <v>148460.00750000001</v>
      </c>
      <c r="L179" s="7">
        <v>-626.10249999999996</v>
      </c>
      <c r="M179" s="7">
        <f t="shared" si="7"/>
        <v>-9.7749999986262992E-2</v>
      </c>
      <c r="N179" s="7">
        <f t="shared" si="8"/>
        <v>0.68725000001722947</v>
      </c>
      <c r="O179" s="7">
        <f t="shared" si="9"/>
        <v>0.30749999999989086</v>
      </c>
      <c r="P179" s="7"/>
      <c r="Q179" s="11"/>
      <c r="R179" s="11"/>
    </row>
    <row r="180" spans="1:18" x14ac:dyDescent="0.15">
      <c r="A180" s="1">
        <v>176</v>
      </c>
      <c r="B180" s="5">
        <v>22031</v>
      </c>
      <c r="C180" s="6" t="s">
        <v>246</v>
      </c>
      <c r="D180" s="7">
        <v>259539.8645</v>
      </c>
      <c r="E180" s="7">
        <v>148084.83100000001</v>
      </c>
      <c r="F180" s="7">
        <v>-550.51724999999999</v>
      </c>
      <c r="G180" s="7">
        <v>259539.95</v>
      </c>
      <c r="H180" s="7">
        <v>148084.125</v>
      </c>
      <c r="I180" s="7">
        <v>-550.82000000000005</v>
      </c>
      <c r="J180" s="7">
        <v>259540.315</v>
      </c>
      <c r="K180" s="7">
        <v>148084.20250000001</v>
      </c>
      <c r="L180" s="7">
        <v>-551.36</v>
      </c>
      <c r="M180" s="7">
        <f t="shared" si="7"/>
        <v>-8.5500000015599653E-2</v>
      </c>
      <c r="N180" s="7">
        <f t="shared" si="8"/>
        <v>0.70600000000558794</v>
      </c>
      <c r="O180" s="7">
        <f t="shared" si="9"/>
        <v>0.30275000000006003</v>
      </c>
      <c r="P180" s="7"/>
      <c r="Q180" s="11"/>
      <c r="R180" s="11"/>
    </row>
    <row r="181" spans="1:18" x14ac:dyDescent="0.15">
      <c r="A181" s="1">
        <v>177</v>
      </c>
      <c r="B181" s="5">
        <v>22032</v>
      </c>
      <c r="C181" s="6" t="s">
        <v>247</v>
      </c>
      <c r="D181" s="7">
        <v>259768.58799999999</v>
      </c>
      <c r="E181" s="7">
        <v>147606.21724999999</v>
      </c>
      <c r="F181" s="7">
        <v>-550.23475000000008</v>
      </c>
      <c r="G181" s="7">
        <v>259768.641</v>
      </c>
      <c r="H181" s="7">
        <v>147605.549</v>
      </c>
      <c r="I181" s="7">
        <v>-550.53599999999994</v>
      </c>
      <c r="J181" s="7">
        <v>259768.96000000002</v>
      </c>
      <c r="K181" s="7">
        <v>147605.5975</v>
      </c>
      <c r="L181" s="7">
        <v>-551.09249999999997</v>
      </c>
      <c r="M181" s="7">
        <f t="shared" si="7"/>
        <v>-5.30000000144355E-2</v>
      </c>
      <c r="N181" s="7">
        <f t="shared" si="8"/>
        <v>0.66824999998789281</v>
      </c>
      <c r="O181" s="7">
        <f t="shared" si="9"/>
        <v>0.30124999999986812</v>
      </c>
      <c r="P181" s="7"/>
      <c r="Q181" s="11"/>
      <c r="R181" s="11"/>
    </row>
    <row r="182" spans="1:18" x14ac:dyDescent="0.15">
      <c r="A182" s="1">
        <v>178</v>
      </c>
      <c r="B182" s="5">
        <v>21041</v>
      </c>
      <c r="C182" s="6" t="s">
        <v>155</v>
      </c>
      <c r="D182" s="7">
        <v>257733.17199999999</v>
      </c>
      <c r="E182" s="7">
        <v>147214.96724999999</v>
      </c>
      <c r="F182" s="7">
        <v>-625.37675000000002</v>
      </c>
      <c r="G182" s="7">
        <v>257733.21900000001</v>
      </c>
      <c r="H182" s="7">
        <v>147214.234</v>
      </c>
      <c r="I182" s="7">
        <v>-625.69600000000003</v>
      </c>
      <c r="J182" s="7">
        <v>257733.38250000001</v>
      </c>
      <c r="K182" s="7">
        <v>147214.44500000001</v>
      </c>
      <c r="L182" s="7">
        <v>-626.11250000000007</v>
      </c>
      <c r="M182" s="7">
        <f t="shared" si="7"/>
        <v>-4.7000000020489097E-2</v>
      </c>
      <c r="N182" s="7">
        <f t="shared" si="8"/>
        <v>0.73324999999022111</v>
      </c>
      <c r="O182" s="7">
        <f t="shared" si="9"/>
        <v>0.31925000000001091</v>
      </c>
      <c r="P182" s="7"/>
      <c r="Q182" s="11"/>
      <c r="R182" s="11"/>
    </row>
    <row r="183" spans="1:18" x14ac:dyDescent="0.15">
      <c r="A183" s="1">
        <v>179</v>
      </c>
      <c r="B183" s="5">
        <v>21042</v>
      </c>
      <c r="C183" s="6" t="s">
        <v>156</v>
      </c>
      <c r="D183" s="7">
        <v>257973.22300000003</v>
      </c>
      <c r="E183" s="7">
        <v>146742.37025000001</v>
      </c>
      <c r="F183" s="7">
        <v>-625.37374999999997</v>
      </c>
      <c r="G183" s="7">
        <v>257973.272</v>
      </c>
      <c r="H183" s="7">
        <v>146741.644</v>
      </c>
      <c r="I183" s="7">
        <v>-625.697</v>
      </c>
      <c r="J183" s="7">
        <v>257973.43</v>
      </c>
      <c r="K183" s="7">
        <v>146741.85749999998</v>
      </c>
      <c r="L183" s="7">
        <v>-626.14</v>
      </c>
      <c r="M183" s="7">
        <f t="shared" si="7"/>
        <v>-4.8999999969964847E-2</v>
      </c>
      <c r="N183" s="7">
        <f t="shared" si="8"/>
        <v>0.72625000000698492</v>
      </c>
      <c r="O183" s="7">
        <f t="shared" si="9"/>
        <v>0.32325000000003001</v>
      </c>
      <c r="P183" s="7"/>
      <c r="Q183" s="11"/>
      <c r="R183" s="11"/>
    </row>
    <row r="184" spans="1:18" x14ac:dyDescent="0.15">
      <c r="A184" s="1">
        <v>180</v>
      </c>
      <c r="B184" s="5">
        <v>21043</v>
      </c>
      <c r="C184" s="6" t="s">
        <v>157</v>
      </c>
      <c r="D184" s="7">
        <v>255861.04924999998</v>
      </c>
      <c r="E184" s="7">
        <v>146263.72349999999</v>
      </c>
      <c r="F184" s="7">
        <v>-625.42975000000001</v>
      </c>
      <c r="G184" s="7">
        <v>255861.10699999999</v>
      </c>
      <c r="H184" s="7">
        <v>146262.99400000001</v>
      </c>
      <c r="I184" s="7">
        <v>-625.69399999999996</v>
      </c>
      <c r="J184" s="7">
        <v>255861.28000000003</v>
      </c>
      <c r="K184" s="7">
        <v>146263.08499999999</v>
      </c>
      <c r="L184" s="7">
        <v>-626.10750000000007</v>
      </c>
      <c r="M184" s="7">
        <f t="shared" si="7"/>
        <v>-5.775000000721775E-2</v>
      </c>
      <c r="N184" s="7">
        <f t="shared" si="8"/>
        <v>0.72949999998672865</v>
      </c>
      <c r="O184" s="7">
        <f t="shared" si="9"/>
        <v>0.26424999999994725</v>
      </c>
      <c r="P184" s="7"/>
      <c r="Q184" s="11"/>
      <c r="R184" s="11"/>
    </row>
    <row r="185" spans="1:18" x14ac:dyDescent="0.15">
      <c r="A185" s="1">
        <v>181</v>
      </c>
      <c r="B185" s="5">
        <v>21044</v>
      </c>
      <c r="C185" s="6" t="s">
        <v>158</v>
      </c>
      <c r="D185" s="7">
        <v>256101.05775000001</v>
      </c>
      <c r="E185" s="7">
        <v>145791.22099999999</v>
      </c>
      <c r="F185" s="7">
        <v>-625.41650000000004</v>
      </c>
      <c r="G185" s="7">
        <v>256101.11600000001</v>
      </c>
      <c r="H185" s="7">
        <v>145790.503</v>
      </c>
      <c r="I185" s="7">
        <v>-625.70799999999997</v>
      </c>
      <c r="J185" s="7">
        <v>256101.28250000003</v>
      </c>
      <c r="K185" s="7">
        <v>145790.62</v>
      </c>
      <c r="L185" s="7">
        <v>-626.14</v>
      </c>
      <c r="M185" s="7">
        <f t="shared" si="7"/>
        <v>-5.8250000001862645E-2</v>
      </c>
      <c r="N185" s="7">
        <f t="shared" si="8"/>
        <v>0.71799999999348074</v>
      </c>
      <c r="O185" s="7">
        <f t="shared" si="9"/>
        <v>0.29149999999992815</v>
      </c>
      <c r="P185" s="7"/>
      <c r="Q185" s="11"/>
      <c r="R185" s="11"/>
    </row>
    <row r="186" spans="1:18" x14ac:dyDescent="0.15">
      <c r="A186" s="1">
        <v>182</v>
      </c>
      <c r="B186" s="5">
        <v>21045</v>
      </c>
      <c r="C186" s="6" t="s">
        <v>159</v>
      </c>
      <c r="D186" s="7">
        <v>253822.74374999997</v>
      </c>
      <c r="E186" s="7">
        <v>145164.96575</v>
      </c>
      <c r="F186" s="7">
        <v>-625.29224999999997</v>
      </c>
      <c r="G186" s="7">
        <v>253822.78</v>
      </c>
      <c r="H186" s="7">
        <v>145164.26999999999</v>
      </c>
      <c r="I186" s="7">
        <v>-625.61599999999999</v>
      </c>
      <c r="J186" s="7">
        <v>253823.02000000002</v>
      </c>
      <c r="K186" s="7">
        <v>145164.45249999998</v>
      </c>
      <c r="L186" s="7">
        <v>-626.06500000000005</v>
      </c>
      <c r="M186" s="7">
        <f t="shared" si="7"/>
        <v>-3.6250000033760443E-2</v>
      </c>
      <c r="N186" s="7">
        <f t="shared" si="8"/>
        <v>0.69575000001350418</v>
      </c>
      <c r="O186" s="7">
        <f t="shared" si="9"/>
        <v>0.32375000000001819</v>
      </c>
      <c r="P186" s="7"/>
      <c r="Q186" s="11"/>
      <c r="R186" s="11"/>
    </row>
    <row r="187" spans="1:18" x14ac:dyDescent="0.15">
      <c r="A187" s="1">
        <v>183</v>
      </c>
      <c r="B187" s="5">
        <v>21046</v>
      </c>
      <c r="C187" s="6" t="s">
        <v>160</v>
      </c>
      <c r="D187" s="7">
        <v>254086.2175</v>
      </c>
      <c r="E187" s="7">
        <v>144705.08425000001</v>
      </c>
      <c r="F187" s="7">
        <v>-625.34675000000004</v>
      </c>
      <c r="G187" s="7">
        <v>254086.264</v>
      </c>
      <c r="H187" s="7">
        <v>144704.367</v>
      </c>
      <c r="I187" s="7">
        <v>-625.67399999999998</v>
      </c>
      <c r="J187" s="7">
        <v>254086.45750000002</v>
      </c>
      <c r="K187" s="7">
        <v>144704.49</v>
      </c>
      <c r="L187" s="7">
        <v>-626.12749999999994</v>
      </c>
      <c r="M187" s="7">
        <f t="shared" si="7"/>
        <v>-4.6499999996740371E-2</v>
      </c>
      <c r="N187" s="7">
        <f t="shared" si="8"/>
        <v>0.71725000001606531</v>
      </c>
      <c r="O187" s="7">
        <f t="shared" si="9"/>
        <v>0.32724999999993543</v>
      </c>
      <c r="P187" s="7"/>
      <c r="Q187" s="11"/>
      <c r="R187" s="11"/>
    </row>
    <row r="188" spans="1:18" x14ac:dyDescent="0.15">
      <c r="A188" s="1">
        <v>184</v>
      </c>
      <c r="B188" s="5">
        <v>21047</v>
      </c>
      <c r="C188" s="6" t="s">
        <v>161</v>
      </c>
      <c r="D188" s="7">
        <v>252000.7555</v>
      </c>
      <c r="E188" s="7">
        <v>144120.94825000002</v>
      </c>
      <c r="F188" s="7">
        <v>-625.38774999999987</v>
      </c>
      <c r="G188" s="7">
        <v>252000.82399999999</v>
      </c>
      <c r="H188" s="7">
        <v>144120.17199999999</v>
      </c>
      <c r="I188" s="7">
        <v>-625.74900000000002</v>
      </c>
      <c r="J188" s="7">
        <v>252000.9675</v>
      </c>
      <c r="K188" s="7">
        <v>144120.41999999998</v>
      </c>
      <c r="L188" s="7">
        <v>-626.17999999999995</v>
      </c>
      <c r="M188" s="7">
        <f t="shared" si="7"/>
        <v>-6.8499999993946403E-2</v>
      </c>
      <c r="N188" s="7">
        <f t="shared" si="8"/>
        <v>0.77625000002444722</v>
      </c>
      <c r="O188" s="7">
        <f t="shared" si="9"/>
        <v>0.36125000000015461</v>
      </c>
      <c r="P188" s="7"/>
      <c r="Q188" s="11"/>
      <c r="R188" s="11"/>
    </row>
    <row r="189" spans="1:18" x14ac:dyDescent="0.15">
      <c r="A189" s="1">
        <v>185</v>
      </c>
      <c r="B189" s="5">
        <v>21048</v>
      </c>
      <c r="C189" s="6" t="s">
        <v>162</v>
      </c>
      <c r="D189" s="7">
        <v>252264.12875</v>
      </c>
      <c r="E189" s="7">
        <v>143661.01374999998</v>
      </c>
      <c r="F189" s="7">
        <v>-625.23800000000006</v>
      </c>
      <c r="G189" s="7">
        <v>252264.204</v>
      </c>
      <c r="H189" s="7">
        <v>143660.242</v>
      </c>
      <c r="I189" s="7">
        <v>-625.64</v>
      </c>
      <c r="J189" s="7">
        <v>252264.31</v>
      </c>
      <c r="K189" s="7">
        <v>143660.505</v>
      </c>
      <c r="L189" s="7">
        <v>-626.05500000000006</v>
      </c>
      <c r="M189" s="7">
        <f t="shared" si="7"/>
        <v>-7.5249999994412065E-2</v>
      </c>
      <c r="N189" s="7">
        <f t="shared" si="8"/>
        <v>0.77174999998533167</v>
      </c>
      <c r="O189" s="7">
        <f t="shared" si="9"/>
        <v>0.40199999999992997</v>
      </c>
      <c r="P189" s="7"/>
      <c r="Q189" s="11"/>
      <c r="R189" s="11"/>
    </row>
    <row r="190" spans="1:18" x14ac:dyDescent="0.15">
      <c r="A190" s="1">
        <v>186</v>
      </c>
      <c r="B190" s="5">
        <v>22041</v>
      </c>
      <c r="C190" s="6" t="s">
        <v>248</v>
      </c>
      <c r="D190" s="7">
        <v>250284.24100000001</v>
      </c>
      <c r="E190" s="7">
        <v>143083.26725</v>
      </c>
      <c r="F190" s="7">
        <v>-550.10050000000001</v>
      </c>
      <c r="G190" s="7">
        <v>250283.17</v>
      </c>
      <c r="H190" s="7">
        <v>143083.299</v>
      </c>
      <c r="I190" s="7">
        <v>-550.61</v>
      </c>
      <c r="J190" s="7">
        <v>250284.64749999999</v>
      </c>
      <c r="K190" s="7">
        <v>143082.44499999998</v>
      </c>
      <c r="L190" s="7">
        <v>-551.03499999999997</v>
      </c>
      <c r="M190" s="7">
        <f t="shared" si="7"/>
        <v>1.0709999999962747</v>
      </c>
      <c r="N190" s="7">
        <f t="shared" si="8"/>
        <v>-3.1749999994644895E-2</v>
      </c>
      <c r="O190" s="7">
        <f t="shared" si="9"/>
        <v>0.50950000000000273</v>
      </c>
      <c r="P190" s="7"/>
      <c r="Q190" s="11"/>
      <c r="R190" s="11"/>
    </row>
    <row r="191" spans="1:18" x14ac:dyDescent="0.15">
      <c r="A191" s="1">
        <v>187</v>
      </c>
      <c r="B191" s="5">
        <v>22042</v>
      </c>
      <c r="C191" s="6" t="s">
        <v>249</v>
      </c>
      <c r="D191" s="7">
        <v>250559.63524999999</v>
      </c>
      <c r="E191" s="7">
        <v>142630.77249999999</v>
      </c>
      <c r="F191" s="7">
        <v>-549.96574999999996</v>
      </c>
      <c r="G191" s="7">
        <v>250558.58100000001</v>
      </c>
      <c r="H191" s="7">
        <v>142630.753</v>
      </c>
      <c r="I191" s="7">
        <v>-550.11699999999996</v>
      </c>
      <c r="J191" s="7">
        <v>250559.80499999999</v>
      </c>
      <c r="K191" s="7">
        <v>142629.79749999999</v>
      </c>
      <c r="L191" s="7">
        <v>-551.0625</v>
      </c>
      <c r="M191" s="7">
        <f t="shared" si="7"/>
        <v>1.0542499999864958</v>
      </c>
      <c r="N191" s="7">
        <f t="shared" si="8"/>
        <v>1.9499999994877726E-2</v>
      </c>
      <c r="O191" s="7">
        <f t="shared" si="9"/>
        <v>0.15125000000000455</v>
      </c>
      <c r="P191" s="7"/>
      <c r="Q191" s="11"/>
      <c r="R191" s="11"/>
    </row>
    <row r="192" spans="1:18" x14ac:dyDescent="0.15">
      <c r="A192" s="1">
        <v>188</v>
      </c>
      <c r="B192" s="5">
        <v>21051</v>
      </c>
      <c r="C192" s="6" t="s">
        <v>163</v>
      </c>
      <c r="D192" s="7">
        <v>248573.01949999999</v>
      </c>
      <c r="E192" s="7">
        <v>142036.66250000001</v>
      </c>
      <c r="F192" s="7">
        <v>-625.06550000000004</v>
      </c>
      <c r="G192" s="7">
        <v>248572.98300000001</v>
      </c>
      <c r="H192" s="7">
        <v>142035.848</v>
      </c>
      <c r="I192" s="7">
        <v>-625.63400000000001</v>
      </c>
      <c r="J192" s="7">
        <v>248573.1825</v>
      </c>
      <c r="K192" s="7">
        <v>142036.035</v>
      </c>
      <c r="L192" s="7">
        <v>-626.11250000000007</v>
      </c>
      <c r="M192" s="7">
        <f t="shared" si="7"/>
        <v>3.6499999987427145E-2</v>
      </c>
      <c r="N192" s="7">
        <f t="shared" si="8"/>
        <v>0.81450000000768341</v>
      </c>
      <c r="O192" s="7">
        <f t="shared" si="9"/>
        <v>0.56849999999997181</v>
      </c>
      <c r="P192" s="7"/>
      <c r="Q192" s="11"/>
      <c r="R192" s="11"/>
    </row>
    <row r="193" spans="1:18" x14ac:dyDescent="0.15">
      <c r="A193" s="1">
        <v>189</v>
      </c>
      <c r="B193" s="5">
        <v>21052</v>
      </c>
      <c r="C193" s="6" t="s">
        <v>164</v>
      </c>
      <c r="D193" s="7">
        <v>248859.35375000001</v>
      </c>
      <c r="E193" s="7">
        <v>141590.62774999999</v>
      </c>
      <c r="F193" s="7">
        <v>-625.09275000000002</v>
      </c>
      <c r="G193" s="7">
        <v>248859.29500000001</v>
      </c>
      <c r="H193" s="7">
        <v>141589.83799999999</v>
      </c>
      <c r="I193" s="7">
        <v>-625.64499999999998</v>
      </c>
      <c r="J193" s="7">
        <v>248859.47750000001</v>
      </c>
      <c r="K193" s="7">
        <v>141590.03</v>
      </c>
      <c r="L193" s="7">
        <v>-626.17999999999995</v>
      </c>
      <c r="M193" s="7">
        <f t="shared" si="7"/>
        <v>5.874999999650754E-2</v>
      </c>
      <c r="N193" s="7">
        <f t="shared" si="8"/>
        <v>0.78974999999627471</v>
      </c>
      <c r="O193" s="7">
        <f t="shared" si="9"/>
        <v>0.55224999999995816</v>
      </c>
      <c r="P193" s="7"/>
      <c r="Q193" s="11"/>
      <c r="R193" s="11"/>
    </row>
    <row r="194" spans="1:18" x14ac:dyDescent="0.15">
      <c r="A194" s="1">
        <v>190</v>
      </c>
      <c r="B194" s="5">
        <v>21053</v>
      </c>
      <c r="C194" s="6" t="s">
        <v>165</v>
      </c>
      <c r="D194" s="7">
        <v>246805.74024999997</v>
      </c>
      <c r="E194" s="7">
        <v>140902.17624999999</v>
      </c>
      <c r="F194" s="7">
        <v>-625.12950000000001</v>
      </c>
      <c r="G194" s="7">
        <v>246805.68400000001</v>
      </c>
      <c r="H194" s="7">
        <v>140901.43900000001</v>
      </c>
      <c r="I194" s="7">
        <v>-625.64800000000002</v>
      </c>
      <c r="J194" s="7">
        <v>246805.85</v>
      </c>
      <c r="K194" s="7">
        <v>140901.63250000001</v>
      </c>
      <c r="L194" s="7">
        <v>-626.125</v>
      </c>
      <c r="M194" s="7">
        <f t="shared" si="7"/>
        <v>5.6249999965075403E-2</v>
      </c>
      <c r="N194" s="7">
        <f t="shared" si="8"/>
        <v>0.7372499999764841</v>
      </c>
      <c r="O194" s="7">
        <f t="shared" si="9"/>
        <v>0.51850000000001728</v>
      </c>
      <c r="P194" s="7"/>
      <c r="Q194" s="11"/>
      <c r="R194" s="11"/>
    </row>
    <row r="195" spans="1:18" x14ac:dyDescent="0.15">
      <c r="A195" s="1">
        <v>191</v>
      </c>
      <c r="B195" s="5">
        <v>21054</v>
      </c>
      <c r="C195" s="6" t="s">
        <v>166</v>
      </c>
      <c r="D195" s="7">
        <v>247092.12375</v>
      </c>
      <c r="E195" s="7">
        <v>140456.17525</v>
      </c>
      <c r="F195" s="7">
        <v>-624.98149999999998</v>
      </c>
      <c r="G195" s="7">
        <v>247092.06400000001</v>
      </c>
      <c r="H195" s="7">
        <v>140455.43100000001</v>
      </c>
      <c r="I195" s="7">
        <v>-625.50800000000004</v>
      </c>
      <c r="J195" s="7">
        <v>247092.23</v>
      </c>
      <c r="K195" s="7">
        <v>140455.63</v>
      </c>
      <c r="L195" s="7">
        <v>-626.05500000000006</v>
      </c>
      <c r="M195" s="7">
        <f t="shared" si="7"/>
        <v>5.9749999985797331E-2</v>
      </c>
      <c r="N195" s="7">
        <f t="shared" si="8"/>
        <v>0.74424999998882413</v>
      </c>
      <c r="O195" s="7">
        <f t="shared" si="9"/>
        <v>0.52650000000005548</v>
      </c>
      <c r="P195" s="7"/>
      <c r="Q195" s="11"/>
      <c r="R195" s="11"/>
    </row>
    <row r="196" spans="1:18" x14ac:dyDescent="0.15">
      <c r="A196" s="1">
        <v>192</v>
      </c>
      <c r="B196" s="5">
        <v>21055</v>
      </c>
      <c r="C196" s="6" t="s">
        <v>167</v>
      </c>
      <c r="D196" s="7">
        <v>244888.48749999999</v>
      </c>
      <c r="E196" s="7">
        <v>139604.38875000001</v>
      </c>
      <c r="F196" s="7">
        <v>-625.07074999999998</v>
      </c>
      <c r="G196" s="7">
        <v>244888.40700000001</v>
      </c>
      <c r="H196" s="7">
        <v>139603.61900000001</v>
      </c>
      <c r="I196" s="7">
        <v>-625.63599999999997</v>
      </c>
      <c r="J196" s="7">
        <v>244888.57499999998</v>
      </c>
      <c r="K196" s="7">
        <v>139603.78</v>
      </c>
      <c r="L196" s="7">
        <v>-626.09250000000009</v>
      </c>
      <c r="M196" s="7">
        <f t="shared" si="7"/>
        <v>8.049999998183921E-2</v>
      </c>
      <c r="N196" s="7">
        <f t="shared" si="8"/>
        <v>0.76975000000675209</v>
      </c>
      <c r="O196" s="7">
        <f t="shared" si="9"/>
        <v>0.56524999999999181</v>
      </c>
      <c r="P196" s="7"/>
      <c r="Q196" s="11"/>
      <c r="R196" s="11"/>
    </row>
    <row r="197" spans="1:18" x14ac:dyDescent="0.15">
      <c r="A197" s="1">
        <v>193</v>
      </c>
      <c r="B197" s="5">
        <v>21056</v>
      </c>
      <c r="C197" s="6" t="s">
        <v>168</v>
      </c>
      <c r="D197" s="7">
        <v>245196.91450000001</v>
      </c>
      <c r="E197" s="7">
        <v>139173.36275000003</v>
      </c>
      <c r="F197" s="7">
        <v>-625.08100000000013</v>
      </c>
      <c r="G197" s="7">
        <v>245196.81099999999</v>
      </c>
      <c r="H197" s="7">
        <v>139172.58900000001</v>
      </c>
      <c r="I197" s="7">
        <v>-625.64400000000001</v>
      </c>
      <c r="J197" s="7">
        <v>245196.99249999999</v>
      </c>
      <c r="K197" s="7">
        <v>139172.7775</v>
      </c>
      <c r="L197" s="7">
        <v>-626.15499999999997</v>
      </c>
      <c r="M197" s="7">
        <f t="shared" si="7"/>
        <v>0.10350000002654269</v>
      </c>
      <c r="N197" s="7">
        <f t="shared" si="8"/>
        <v>0.77375000002211891</v>
      </c>
      <c r="O197" s="7">
        <f t="shared" si="9"/>
        <v>0.56299999999987449</v>
      </c>
      <c r="P197" s="7"/>
      <c r="Q197" s="11"/>
      <c r="R197" s="11"/>
    </row>
    <row r="198" spans="1:18" x14ac:dyDescent="0.15">
      <c r="A198" s="1">
        <v>194</v>
      </c>
      <c r="B198" s="5">
        <v>21057</v>
      </c>
      <c r="C198" s="6" t="s">
        <v>169</v>
      </c>
      <c r="D198" s="7">
        <v>243180.53324999998</v>
      </c>
      <c r="E198" s="7">
        <v>138382.54274999999</v>
      </c>
      <c r="F198" s="7">
        <v>-625.05600000000004</v>
      </c>
      <c r="G198" s="7">
        <v>243180.462</v>
      </c>
      <c r="H198" s="7">
        <v>138381.726</v>
      </c>
      <c r="I198" s="7">
        <v>-625.69299999999998</v>
      </c>
      <c r="J198" s="7">
        <v>243180.59</v>
      </c>
      <c r="K198" s="7">
        <v>138381.97999999998</v>
      </c>
      <c r="L198" s="7">
        <v>-626.16499999999996</v>
      </c>
      <c r="M198" s="7">
        <f t="shared" ref="M198:M261" si="10">D198-G198</f>
        <v>7.1249999979045242E-2</v>
      </c>
      <c r="N198" s="7">
        <f t="shared" ref="N198:N261" si="11">E198-H198</f>
        <v>0.81674999999813735</v>
      </c>
      <c r="O198" s="7">
        <f t="shared" ref="O198:O261" si="12">F198-I198</f>
        <v>0.63699999999994361</v>
      </c>
      <c r="P198" s="7"/>
      <c r="Q198" s="11"/>
      <c r="R198" s="11"/>
    </row>
    <row r="199" spans="1:18" x14ac:dyDescent="0.15">
      <c r="A199" s="1">
        <v>195</v>
      </c>
      <c r="B199" s="5">
        <v>21058</v>
      </c>
      <c r="C199" s="6" t="s">
        <v>170</v>
      </c>
      <c r="D199" s="7">
        <v>243488.96000000002</v>
      </c>
      <c r="E199" s="7">
        <v>137951.46675000002</v>
      </c>
      <c r="F199" s="7">
        <v>-624.91600000000005</v>
      </c>
      <c r="G199" s="7">
        <v>243488.89799999999</v>
      </c>
      <c r="H199" s="7">
        <v>137950.66500000001</v>
      </c>
      <c r="I199" s="7">
        <v>-625.54100000000005</v>
      </c>
      <c r="J199" s="7">
        <v>243489.02250000002</v>
      </c>
      <c r="K199" s="7">
        <v>137950.90250000003</v>
      </c>
      <c r="L199" s="7">
        <v>-626.06499999999994</v>
      </c>
      <c r="M199" s="7">
        <f t="shared" si="10"/>
        <v>6.2000000034458935E-2</v>
      </c>
      <c r="N199" s="7">
        <f t="shared" si="11"/>
        <v>0.80175000001327135</v>
      </c>
      <c r="O199" s="7">
        <f t="shared" si="12"/>
        <v>0.625</v>
      </c>
      <c r="P199" s="7"/>
      <c r="Q199" s="11"/>
      <c r="R199" s="11"/>
    </row>
    <row r="200" spans="1:18" x14ac:dyDescent="0.15">
      <c r="A200" s="1">
        <v>196</v>
      </c>
      <c r="B200" s="5">
        <v>22052</v>
      </c>
      <c r="C200" s="6" t="s">
        <v>250</v>
      </c>
      <c r="D200" s="7">
        <v>241858.11900000001</v>
      </c>
      <c r="E200" s="7">
        <v>136804.50649999999</v>
      </c>
      <c r="F200" s="7">
        <v>-543.35524999999996</v>
      </c>
      <c r="G200" s="7">
        <v>241858.334</v>
      </c>
      <c r="H200" s="7">
        <v>136803.87899999999</v>
      </c>
      <c r="I200" s="7">
        <v>-544.14800000000002</v>
      </c>
      <c r="J200" s="7">
        <v>241858.24249999999</v>
      </c>
      <c r="K200" s="7">
        <v>136803.97749999998</v>
      </c>
      <c r="L200" s="7">
        <v>-544.71749999999997</v>
      </c>
      <c r="M200" s="7">
        <f t="shared" si="10"/>
        <v>-0.21499999999650754</v>
      </c>
      <c r="N200" s="7">
        <f t="shared" si="11"/>
        <v>0.62750000000232831</v>
      </c>
      <c r="O200" s="7">
        <f t="shared" si="12"/>
        <v>0.79275000000006912</v>
      </c>
      <c r="P200" s="7"/>
      <c r="Q200" s="11"/>
      <c r="R200" s="11"/>
    </row>
    <row r="201" spans="1:18" x14ac:dyDescent="0.15">
      <c r="A201" s="1">
        <v>197</v>
      </c>
      <c r="B201" s="5">
        <v>21061</v>
      </c>
      <c r="C201" s="6" t="s">
        <v>171</v>
      </c>
      <c r="D201" s="7">
        <v>239978.83800000002</v>
      </c>
      <c r="E201" s="7">
        <v>135964.53025000001</v>
      </c>
      <c r="F201" s="7">
        <v>-624.96249999999998</v>
      </c>
      <c r="G201" s="7">
        <v>239979.712</v>
      </c>
      <c r="H201" s="7">
        <v>135964.375</v>
      </c>
      <c r="I201" s="7">
        <v>-625.64800000000002</v>
      </c>
      <c r="J201" s="7">
        <v>239979.64249999999</v>
      </c>
      <c r="K201" s="7">
        <v>135964.5275</v>
      </c>
      <c r="L201" s="7">
        <v>-626.17750000000001</v>
      </c>
      <c r="M201" s="7">
        <f t="shared" si="10"/>
        <v>-0.87399999998160638</v>
      </c>
      <c r="N201" s="7">
        <f t="shared" si="11"/>
        <v>0.15525000001071021</v>
      </c>
      <c r="O201" s="7">
        <f t="shared" si="12"/>
        <v>0.68550000000004729</v>
      </c>
      <c r="P201" s="7"/>
      <c r="Q201" s="11"/>
      <c r="R201" s="11"/>
    </row>
    <row r="202" spans="1:18" x14ac:dyDescent="0.15">
      <c r="A202" s="1">
        <v>198</v>
      </c>
      <c r="B202" s="5">
        <v>21062</v>
      </c>
      <c r="C202" s="6" t="s">
        <v>172</v>
      </c>
      <c r="D202" s="7">
        <v>240308.45924999999</v>
      </c>
      <c r="E202" s="7">
        <v>135549.45150000002</v>
      </c>
      <c r="F202" s="7">
        <v>-625.07174999999995</v>
      </c>
      <c r="G202" s="7">
        <v>240309.33600000001</v>
      </c>
      <c r="H202" s="7">
        <v>135549.30600000001</v>
      </c>
      <c r="I202" s="7">
        <v>-625.75099999999998</v>
      </c>
      <c r="J202" s="7">
        <v>240309.27750000003</v>
      </c>
      <c r="K202" s="7">
        <v>135549.4375</v>
      </c>
      <c r="L202" s="7">
        <v>-626.32500000000005</v>
      </c>
      <c r="M202" s="7">
        <f t="shared" si="10"/>
        <v>-0.87675000002491288</v>
      </c>
      <c r="N202" s="7">
        <f t="shared" si="11"/>
        <v>0.14550000001327135</v>
      </c>
      <c r="O202" s="7">
        <f t="shared" si="12"/>
        <v>0.67925000000002456</v>
      </c>
      <c r="P202" s="7"/>
      <c r="Q202" s="11"/>
      <c r="R202" s="11"/>
    </row>
    <row r="203" spans="1:18" x14ac:dyDescent="0.15">
      <c r="A203" s="1">
        <v>199</v>
      </c>
      <c r="B203" s="5">
        <v>21063</v>
      </c>
      <c r="C203" s="6" t="s">
        <v>173</v>
      </c>
      <c r="D203" s="7">
        <v>238334.49249999999</v>
      </c>
      <c r="E203" s="7">
        <v>134658.34075</v>
      </c>
      <c r="F203" s="7">
        <v>-625.32124999999996</v>
      </c>
      <c r="G203" s="7">
        <v>238335.35</v>
      </c>
      <c r="H203" s="7">
        <v>134658.18900000001</v>
      </c>
      <c r="I203" s="7">
        <v>-625.84500000000003</v>
      </c>
      <c r="J203" s="7">
        <v>238335.32250000001</v>
      </c>
      <c r="K203" s="7">
        <v>134658.315</v>
      </c>
      <c r="L203" s="7">
        <v>-626.2974999999999</v>
      </c>
      <c r="M203" s="7">
        <f t="shared" si="10"/>
        <v>-0.85750000001280569</v>
      </c>
      <c r="N203" s="7">
        <f t="shared" si="11"/>
        <v>0.15174999998998828</v>
      </c>
      <c r="O203" s="7">
        <f t="shared" si="12"/>
        <v>0.52375000000006366</v>
      </c>
      <c r="P203" s="7"/>
      <c r="Q203" s="11"/>
      <c r="R203" s="11"/>
    </row>
    <row r="204" spans="1:18" x14ac:dyDescent="0.15">
      <c r="A204" s="1">
        <v>200</v>
      </c>
      <c r="B204" s="5">
        <v>21064</v>
      </c>
      <c r="C204" s="6" t="s">
        <v>174</v>
      </c>
      <c r="D204" s="7">
        <v>238664.14874999999</v>
      </c>
      <c r="E204" s="7">
        <v>134243.28524999999</v>
      </c>
      <c r="F204" s="7">
        <v>-625.09649999999999</v>
      </c>
      <c r="G204" s="7">
        <v>238664.992</v>
      </c>
      <c r="H204" s="7">
        <v>134243.147</v>
      </c>
      <c r="I204" s="7">
        <v>-625.62400000000002</v>
      </c>
      <c r="J204" s="7">
        <v>238664.9425</v>
      </c>
      <c r="K204" s="7">
        <v>134243.28749999998</v>
      </c>
      <c r="L204" s="7">
        <v>-626.13</v>
      </c>
      <c r="M204" s="7">
        <f t="shared" si="10"/>
        <v>-0.8432500000053551</v>
      </c>
      <c r="N204" s="7">
        <f t="shared" si="11"/>
        <v>0.13824999998905696</v>
      </c>
      <c r="O204" s="7">
        <f t="shared" si="12"/>
        <v>0.52750000000003183</v>
      </c>
      <c r="P204" s="7"/>
      <c r="Q204" s="11"/>
      <c r="R204" s="11"/>
    </row>
    <row r="205" spans="1:18" x14ac:dyDescent="0.15">
      <c r="A205" s="1">
        <v>201</v>
      </c>
      <c r="B205" s="5">
        <v>21065</v>
      </c>
      <c r="C205" s="6" t="s">
        <v>175</v>
      </c>
      <c r="D205" s="7">
        <v>236556.90950000001</v>
      </c>
      <c r="E205" s="7">
        <v>133174.26024999999</v>
      </c>
      <c r="F205" s="7">
        <v>-625.35825</v>
      </c>
      <c r="G205" s="7">
        <v>236557.72</v>
      </c>
      <c r="H205" s="7">
        <v>133174.141</v>
      </c>
      <c r="I205" s="7">
        <v>-625.82399999999996</v>
      </c>
      <c r="J205" s="7">
        <v>236557.66499999998</v>
      </c>
      <c r="K205" s="7">
        <v>133174.22999999998</v>
      </c>
      <c r="L205" s="7">
        <v>-626.26250000000005</v>
      </c>
      <c r="M205" s="7">
        <f t="shared" si="10"/>
        <v>-0.81049999999231659</v>
      </c>
      <c r="N205" s="7">
        <f t="shared" si="11"/>
        <v>0.11924999998882413</v>
      </c>
      <c r="O205" s="7">
        <f t="shared" si="12"/>
        <v>0.46574999999995725</v>
      </c>
      <c r="P205" s="7"/>
      <c r="Q205" s="11"/>
      <c r="R205" s="11"/>
    </row>
    <row r="206" spans="1:18" x14ac:dyDescent="0.15">
      <c r="A206" s="1">
        <v>202</v>
      </c>
      <c r="B206" s="5">
        <v>21066</v>
      </c>
      <c r="C206" s="6" t="s">
        <v>176</v>
      </c>
      <c r="D206" s="7">
        <v>236907.05174999998</v>
      </c>
      <c r="E206" s="7">
        <v>132776.38425</v>
      </c>
      <c r="F206" s="7">
        <v>-625.32524999999998</v>
      </c>
      <c r="G206" s="7">
        <v>236907.81299999999</v>
      </c>
      <c r="H206" s="7">
        <v>132776.26699999999</v>
      </c>
      <c r="I206" s="7">
        <v>-625.79100000000005</v>
      </c>
      <c r="J206" s="7">
        <v>236907.77500000002</v>
      </c>
      <c r="K206" s="7">
        <v>132776.34</v>
      </c>
      <c r="L206" s="7">
        <v>-626.26</v>
      </c>
      <c r="M206" s="7">
        <f t="shared" si="10"/>
        <v>-0.76125000001047738</v>
      </c>
      <c r="N206" s="7">
        <f t="shared" si="11"/>
        <v>0.11725000001024455</v>
      </c>
      <c r="O206" s="7">
        <f t="shared" si="12"/>
        <v>0.46575000000007094</v>
      </c>
      <c r="P206" s="7"/>
      <c r="Q206" s="11"/>
      <c r="R206" s="11"/>
    </row>
    <row r="207" spans="1:18" x14ac:dyDescent="0.15">
      <c r="A207" s="1">
        <v>203</v>
      </c>
      <c r="B207" s="5">
        <v>21067</v>
      </c>
      <c r="C207" s="6" t="s">
        <v>177</v>
      </c>
      <c r="D207" s="7">
        <v>234980.38199999998</v>
      </c>
      <c r="E207" s="7">
        <v>131787.12774999999</v>
      </c>
      <c r="F207" s="7">
        <v>-625.35424999999998</v>
      </c>
      <c r="G207" s="7">
        <v>234981.16399999999</v>
      </c>
      <c r="H207" s="7">
        <v>131787.03899999999</v>
      </c>
      <c r="I207" s="7">
        <v>-625.798</v>
      </c>
      <c r="J207" s="7">
        <v>234981.0575</v>
      </c>
      <c r="K207" s="7">
        <v>131787.17249999999</v>
      </c>
      <c r="L207" s="7">
        <v>-626.21749999999997</v>
      </c>
      <c r="M207" s="7">
        <f t="shared" si="10"/>
        <v>-0.78200000000651926</v>
      </c>
      <c r="N207" s="7">
        <f t="shared" si="11"/>
        <v>8.8749999995343387E-2</v>
      </c>
      <c r="O207" s="7">
        <f t="shared" si="12"/>
        <v>0.44375000000002274</v>
      </c>
      <c r="P207" s="7"/>
      <c r="Q207" s="11"/>
      <c r="R207" s="11"/>
    </row>
    <row r="208" spans="1:18" x14ac:dyDescent="0.15">
      <c r="A208" s="1">
        <v>204</v>
      </c>
      <c r="B208" s="5">
        <v>21068</v>
      </c>
      <c r="C208" s="6" t="s">
        <v>178</v>
      </c>
      <c r="D208" s="7">
        <v>235330.43475000001</v>
      </c>
      <c r="E208" s="7">
        <v>131389.23674999998</v>
      </c>
      <c r="F208" s="7">
        <v>-625.38925000000006</v>
      </c>
      <c r="G208" s="7">
        <v>235331.21400000001</v>
      </c>
      <c r="H208" s="7">
        <v>131389.117</v>
      </c>
      <c r="I208" s="7">
        <v>-625.81899999999996</v>
      </c>
      <c r="J208" s="7">
        <v>235331.09999999998</v>
      </c>
      <c r="K208" s="7">
        <v>131389.22249999997</v>
      </c>
      <c r="L208" s="7">
        <v>-626.2974999999999</v>
      </c>
      <c r="M208" s="7">
        <f t="shared" si="10"/>
        <v>-0.77924999999231659</v>
      </c>
      <c r="N208" s="7">
        <f t="shared" si="11"/>
        <v>0.11974999998346902</v>
      </c>
      <c r="O208" s="7">
        <f t="shared" si="12"/>
        <v>0.42974999999989905</v>
      </c>
      <c r="P208" s="7"/>
      <c r="Q208" s="11"/>
      <c r="R208" s="11"/>
    </row>
    <row r="209" spans="1:18" x14ac:dyDescent="0.15">
      <c r="A209" s="1">
        <v>205</v>
      </c>
      <c r="B209" s="5">
        <v>22061</v>
      </c>
      <c r="C209" s="6" t="s">
        <v>251</v>
      </c>
      <c r="D209" s="7">
        <v>233505.948</v>
      </c>
      <c r="E209" s="7">
        <v>130427.629</v>
      </c>
      <c r="F209" s="7">
        <v>-550.32100000000003</v>
      </c>
      <c r="G209" s="7">
        <v>233506.67</v>
      </c>
      <c r="H209" s="7">
        <v>130427.496</v>
      </c>
      <c r="I209" s="7">
        <v>-550.75099999999998</v>
      </c>
      <c r="J209" s="7">
        <v>233506.715</v>
      </c>
      <c r="K209" s="7">
        <v>130427.56250000001</v>
      </c>
      <c r="L209" s="7">
        <v>-551.1875</v>
      </c>
      <c r="M209" s="7">
        <f t="shared" si="10"/>
        <v>-0.72200000000884756</v>
      </c>
      <c r="N209" s="7">
        <f t="shared" si="11"/>
        <v>0.13300000000162981</v>
      </c>
      <c r="O209" s="7">
        <f t="shared" si="12"/>
        <v>0.42999999999994998</v>
      </c>
      <c r="P209" s="7"/>
      <c r="Q209" s="11"/>
      <c r="R209" s="11"/>
    </row>
    <row r="210" spans="1:18" x14ac:dyDescent="0.15">
      <c r="A210" s="1">
        <v>206</v>
      </c>
      <c r="B210" s="5">
        <v>22062</v>
      </c>
      <c r="C210" s="6" t="s">
        <v>252</v>
      </c>
      <c r="D210" s="7">
        <v>233866.07824999996</v>
      </c>
      <c r="E210" s="7">
        <v>130038.79225</v>
      </c>
      <c r="F210" s="7">
        <v>-550.298</v>
      </c>
      <c r="G210" s="7">
        <v>233866.76</v>
      </c>
      <c r="H210" s="7">
        <v>130038.65399999999</v>
      </c>
      <c r="I210" s="7">
        <v>-550.73400000000004</v>
      </c>
      <c r="J210" s="7">
        <v>233866.78</v>
      </c>
      <c r="K210" s="7">
        <v>130038.6725</v>
      </c>
      <c r="L210" s="7">
        <v>-551.19000000000005</v>
      </c>
      <c r="M210" s="7">
        <f t="shared" si="10"/>
        <v>-0.68175000004703179</v>
      </c>
      <c r="N210" s="7">
        <f t="shared" si="11"/>
        <v>0.13825000000360887</v>
      </c>
      <c r="O210" s="7">
        <f t="shared" si="12"/>
        <v>0.43600000000003547</v>
      </c>
      <c r="P210" s="7"/>
      <c r="Q210" s="11"/>
      <c r="R210" s="11"/>
    </row>
    <row r="211" spans="1:18" x14ac:dyDescent="0.15">
      <c r="A211" s="1">
        <v>207</v>
      </c>
      <c r="B211" s="5">
        <v>21071</v>
      </c>
      <c r="C211" s="6" t="s">
        <v>179</v>
      </c>
      <c r="D211" s="7">
        <v>232038.2525</v>
      </c>
      <c r="E211" s="7">
        <v>129060.25725000001</v>
      </c>
      <c r="F211" s="7">
        <v>-625.42349999999999</v>
      </c>
      <c r="G211" s="7">
        <v>232038.95300000001</v>
      </c>
      <c r="H211" s="7">
        <v>129060.08500000001</v>
      </c>
      <c r="I211" s="7">
        <v>-625.84699999999998</v>
      </c>
      <c r="J211" s="7">
        <v>232038.85250000001</v>
      </c>
      <c r="K211" s="7">
        <v>129060.21249999999</v>
      </c>
      <c r="L211" s="7">
        <v>-626.24</v>
      </c>
      <c r="M211" s="7">
        <f t="shared" si="10"/>
        <v>-0.70050000000628643</v>
      </c>
      <c r="N211" s="7">
        <f t="shared" si="11"/>
        <v>0.17225000000325963</v>
      </c>
      <c r="O211" s="7">
        <f t="shared" si="12"/>
        <v>0.42349999999999</v>
      </c>
      <c r="P211" s="7"/>
      <c r="Q211" s="11"/>
      <c r="R211" s="11"/>
    </row>
    <row r="212" spans="1:18" x14ac:dyDescent="0.15">
      <c r="A212" s="1">
        <v>208</v>
      </c>
      <c r="B212" s="5">
        <v>21072</v>
      </c>
      <c r="C212" s="6" t="s">
        <v>180</v>
      </c>
      <c r="D212" s="7">
        <v>232407.93449999997</v>
      </c>
      <c r="E212" s="7">
        <v>128680.50275</v>
      </c>
      <c r="F212" s="7">
        <v>-625.41599999999994</v>
      </c>
      <c r="G212" s="7">
        <v>232408.60200000001</v>
      </c>
      <c r="H212" s="7">
        <v>128680.349</v>
      </c>
      <c r="I212" s="7">
        <v>-625.851</v>
      </c>
      <c r="J212" s="7">
        <v>232408.53</v>
      </c>
      <c r="K212" s="7">
        <v>128680.505</v>
      </c>
      <c r="L212" s="7">
        <v>-626.27499999999998</v>
      </c>
      <c r="M212" s="7">
        <f t="shared" si="10"/>
        <v>-0.66750000003958121</v>
      </c>
      <c r="N212" s="7">
        <f t="shared" si="11"/>
        <v>0.15374999999767169</v>
      </c>
      <c r="O212" s="7">
        <f t="shared" si="12"/>
        <v>0.43500000000005912</v>
      </c>
      <c r="P212" s="7"/>
      <c r="Q212" s="11"/>
      <c r="R212" s="11"/>
    </row>
    <row r="213" spans="1:18" x14ac:dyDescent="0.15">
      <c r="A213" s="1">
        <v>209</v>
      </c>
      <c r="B213" s="5">
        <v>21073</v>
      </c>
      <c r="C213" s="6" t="s">
        <v>181</v>
      </c>
      <c r="D213" s="7">
        <v>230533.3315</v>
      </c>
      <c r="E213" s="7">
        <v>127595.53724999999</v>
      </c>
      <c r="F213" s="7">
        <v>-625.56124999999997</v>
      </c>
      <c r="G213" s="7">
        <v>230534.011</v>
      </c>
      <c r="H213" s="7">
        <v>127595.413</v>
      </c>
      <c r="I213" s="7">
        <v>-625.96799999999996</v>
      </c>
      <c r="J213" s="7">
        <v>230533.95750000002</v>
      </c>
      <c r="K213" s="7">
        <v>127595.51750000002</v>
      </c>
      <c r="L213" s="7">
        <v>-626.34500000000003</v>
      </c>
      <c r="M213" s="7">
        <f t="shared" si="10"/>
        <v>-0.67949999999837019</v>
      </c>
      <c r="N213" s="7">
        <f t="shared" si="11"/>
        <v>0.12424999999348074</v>
      </c>
      <c r="O213" s="7">
        <f t="shared" si="12"/>
        <v>0.40674999999998818</v>
      </c>
      <c r="P213" s="7"/>
      <c r="Q213" s="11"/>
      <c r="R213" s="11"/>
    </row>
    <row r="214" spans="1:18" x14ac:dyDescent="0.15">
      <c r="A214" s="1">
        <v>210</v>
      </c>
      <c r="B214" s="5">
        <v>21074</v>
      </c>
      <c r="C214" s="6" t="s">
        <v>182</v>
      </c>
      <c r="D214" s="7">
        <v>230903.05125000002</v>
      </c>
      <c r="E214" s="7">
        <v>127215.76274999999</v>
      </c>
      <c r="F214" s="7">
        <v>-625.39774999999997</v>
      </c>
      <c r="G214" s="7">
        <v>230903.75099999999</v>
      </c>
      <c r="H214" s="7">
        <v>127215.63400000001</v>
      </c>
      <c r="I214" s="7">
        <v>-625.80899999999997</v>
      </c>
      <c r="J214" s="7">
        <v>230903.68500000003</v>
      </c>
      <c r="K214" s="7">
        <v>127215.72750000001</v>
      </c>
      <c r="L214" s="7">
        <v>-626.22250000000008</v>
      </c>
      <c r="M214" s="7">
        <f t="shared" si="10"/>
        <v>-0.69974999997066334</v>
      </c>
      <c r="N214" s="7">
        <f t="shared" si="11"/>
        <v>0.12874999998894054</v>
      </c>
      <c r="O214" s="7">
        <f t="shared" si="12"/>
        <v>0.41124999999999545</v>
      </c>
      <c r="P214" s="7"/>
      <c r="Q214" s="11"/>
      <c r="R214" s="11"/>
    </row>
    <row r="215" spans="1:18" x14ac:dyDescent="0.15">
      <c r="A215" s="1">
        <v>211</v>
      </c>
      <c r="B215" s="5">
        <v>21075</v>
      </c>
      <c r="C215" s="6" t="s">
        <v>183</v>
      </c>
      <c r="D215" s="7">
        <v>228913.91575000001</v>
      </c>
      <c r="E215" s="7">
        <v>125940.761</v>
      </c>
      <c r="F215" s="7">
        <v>-625.50300000000004</v>
      </c>
      <c r="G215" s="7">
        <v>228914.609</v>
      </c>
      <c r="H215" s="7">
        <v>125940.649</v>
      </c>
      <c r="I215" s="7">
        <v>-625.88900000000001</v>
      </c>
      <c r="J215" s="7">
        <v>228914.565</v>
      </c>
      <c r="K215" s="7">
        <v>125940.765</v>
      </c>
      <c r="L215" s="7">
        <v>-626.24250000000006</v>
      </c>
      <c r="M215" s="7">
        <f t="shared" si="10"/>
        <v>-0.69324999998207204</v>
      </c>
      <c r="N215" s="7">
        <f t="shared" si="11"/>
        <v>0.11199999999371357</v>
      </c>
      <c r="O215" s="7">
        <f t="shared" si="12"/>
        <v>0.38599999999996726</v>
      </c>
      <c r="P215" s="7"/>
      <c r="Q215" s="11"/>
      <c r="R215" s="11"/>
    </row>
    <row r="216" spans="1:18" x14ac:dyDescent="0.15">
      <c r="A216" s="1">
        <v>212</v>
      </c>
      <c r="B216" s="5">
        <v>21076</v>
      </c>
      <c r="C216" s="6" t="s">
        <v>184</v>
      </c>
      <c r="D216" s="7">
        <v>229302.19425</v>
      </c>
      <c r="E216" s="7">
        <v>125580.05549999999</v>
      </c>
      <c r="F216" s="7">
        <v>-625.49</v>
      </c>
      <c r="G216" s="7">
        <v>229302.82399999999</v>
      </c>
      <c r="H216" s="7">
        <v>125579.928</v>
      </c>
      <c r="I216" s="7">
        <v>-625.88199999999995</v>
      </c>
      <c r="J216" s="7">
        <v>229302.8175</v>
      </c>
      <c r="K216" s="7">
        <v>125580.04250000001</v>
      </c>
      <c r="L216" s="7">
        <v>-626.26749999999993</v>
      </c>
      <c r="M216" s="7">
        <f t="shared" si="10"/>
        <v>-0.62974999999278225</v>
      </c>
      <c r="N216" s="7">
        <f t="shared" si="11"/>
        <v>0.12749999998777639</v>
      </c>
      <c r="O216" s="7">
        <f t="shared" si="12"/>
        <v>0.39199999999993906</v>
      </c>
      <c r="P216" s="7"/>
      <c r="Q216" s="11"/>
      <c r="R216" s="11"/>
    </row>
    <row r="217" spans="1:18" x14ac:dyDescent="0.15">
      <c r="A217" s="1">
        <v>213</v>
      </c>
      <c r="B217" s="5">
        <v>21077</v>
      </c>
      <c r="C217" s="6" t="s">
        <v>185</v>
      </c>
      <c r="D217" s="7">
        <v>227484.519</v>
      </c>
      <c r="E217" s="7">
        <v>124402.31825000001</v>
      </c>
      <c r="F217" s="7">
        <v>-625.47524999999996</v>
      </c>
      <c r="G217" s="7">
        <v>227485.171</v>
      </c>
      <c r="H217" s="7">
        <v>124402.196</v>
      </c>
      <c r="I217" s="7">
        <v>-625.86900000000003</v>
      </c>
      <c r="J217" s="7">
        <v>227485.12</v>
      </c>
      <c r="K217" s="7">
        <v>124402.3575</v>
      </c>
      <c r="L217" s="7">
        <v>-626.18999999999994</v>
      </c>
      <c r="M217" s="7">
        <f t="shared" si="10"/>
        <v>-0.65200000000186265</v>
      </c>
      <c r="N217" s="7">
        <f t="shared" si="11"/>
        <v>0.12225000001490116</v>
      </c>
      <c r="O217" s="7">
        <f t="shared" si="12"/>
        <v>0.39375000000006821</v>
      </c>
      <c r="P217" s="7"/>
      <c r="Q217" s="11"/>
      <c r="R217" s="11"/>
    </row>
    <row r="218" spans="1:18" x14ac:dyDescent="0.15">
      <c r="A218" s="1">
        <v>214</v>
      </c>
      <c r="B218" s="5">
        <v>21078</v>
      </c>
      <c r="C218" s="6" t="s">
        <v>186</v>
      </c>
      <c r="D218" s="7">
        <v>227872.81</v>
      </c>
      <c r="E218" s="7">
        <v>124041.48749999999</v>
      </c>
      <c r="F218" s="7">
        <v>-625.45474999999999</v>
      </c>
      <c r="G218" s="7">
        <v>227873.46</v>
      </c>
      <c r="H218" s="7">
        <v>124041.398</v>
      </c>
      <c r="I218" s="7">
        <v>-625.846</v>
      </c>
      <c r="J218" s="7">
        <v>227873.42250000002</v>
      </c>
      <c r="K218" s="7">
        <v>124041.51000000001</v>
      </c>
      <c r="L218" s="7">
        <v>-626.21</v>
      </c>
      <c r="M218" s="7">
        <f t="shared" si="10"/>
        <v>-0.64999999999417923</v>
      </c>
      <c r="N218" s="7">
        <f t="shared" si="11"/>
        <v>8.949999998731073E-2</v>
      </c>
      <c r="O218" s="7">
        <f t="shared" si="12"/>
        <v>0.39125000000001364</v>
      </c>
      <c r="P218" s="7"/>
      <c r="Q218" s="11"/>
      <c r="R218" s="11"/>
    </row>
    <row r="219" spans="1:18" x14ac:dyDescent="0.15">
      <c r="A219" s="1">
        <v>215</v>
      </c>
      <c r="B219" s="5">
        <v>22071</v>
      </c>
      <c r="C219" s="6" t="s">
        <v>253</v>
      </c>
      <c r="D219" s="7">
        <v>226154.54775</v>
      </c>
      <c r="E219" s="7">
        <v>122902.73974999999</v>
      </c>
      <c r="F219" s="7">
        <v>-550.79724999999996</v>
      </c>
      <c r="G219" s="7">
        <v>226155.201</v>
      </c>
      <c r="H219" s="7">
        <v>122902.633</v>
      </c>
      <c r="I219" s="7">
        <v>-551.17700000000002</v>
      </c>
      <c r="J219" s="7">
        <v>226155.1225</v>
      </c>
      <c r="K219" s="7">
        <v>122902.51</v>
      </c>
      <c r="L219" s="7">
        <v>-551.56500000000005</v>
      </c>
      <c r="M219" s="7">
        <f t="shared" si="10"/>
        <v>-0.6532500000030268</v>
      </c>
      <c r="N219" s="7">
        <f t="shared" si="11"/>
        <v>0.10674999999173451</v>
      </c>
      <c r="O219" s="7">
        <f t="shared" si="12"/>
        <v>0.37975000000005821</v>
      </c>
      <c r="P219" s="7"/>
      <c r="Q219" s="11"/>
      <c r="R219" s="11"/>
    </row>
    <row r="220" spans="1:18" x14ac:dyDescent="0.15">
      <c r="A220" s="1">
        <v>216</v>
      </c>
      <c r="B220" s="5">
        <v>22072</v>
      </c>
      <c r="C220" s="6" t="s">
        <v>254</v>
      </c>
      <c r="D220" s="7">
        <v>226551.91274999999</v>
      </c>
      <c r="E220" s="7">
        <v>122552.27250000001</v>
      </c>
      <c r="F220" s="7">
        <v>-550.48175000000003</v>
      </c>
      <c r="G220" s="7">
        <v>226552.52900000001</v>
      </c>
      <c r="H220" s="7">
        <v>122552.162</v>
      </c>
      <c r="I220" s="7">
        <v>-550.85500000000002</v>
      </c>
      <c r="J220" s="7">
        <v>226552.46000000002</v>
      </c>
      <c r="K220" s="7">
        <v>122552.10500000001</v>
      </c>
      <c r="L220" s="7">
        <v>-551.245</v>
      </c>
      <c r="M220" s="7">
        <f t="shared" si="10"/>
        <v>-0.61625000002095476</v>
      </c>
      <c r="N220" s="7">
        <f t="shared" si="11"/>
        <v>0.11050000000977889</v>
      </c>
      <c r="O220" s="7">
        <f t="shared" si="12"/>
        <v>0.37324999999998454</v>
      </c>
      <c r="P220" s="7"/>
      <c r="Q220" s="11"/>
      <c r="R220" s="11"/>
    </row>
    <row r="221" spans="1:18" x14ac:dyDescent="0.15">
      <c r="A221" s="1">
        <v>217</v>
      </c>
      <c r="B221" s="5">
        <v>21081</v>
      </c>
      <c r="C221" s="6" t="s">
        <v>187</v>
      </c>
      <c r="D221" s="7">
        <v>224831.10100000002</v>
      </c>
      <c r="E221" s="7">
        <v>121393.5545</v>
      </c>
      <c r="F221" s="7">
        <v>-625.43875000000003</v>
      </c>
      <c r="G221" s="7">
        <v>224831.701</v>
      </c>
      <c r="H221" s="7">
        <v>121393.39200000001</v>
      </c>
      <c r="I221" s="7">
        <v>-625.846</v>
      </c>
      <c r="J221" s="7">
        <v>224831.65000000002</v>
      </c>
      <c r="K221" s="7">
        <v>121393.51749999999</v>
      </c>
      <c r="L221" s="7">
        <v>-626.125</v>
      </c>
      <c r="M221" s="7">
        <f t="shared" si="10"/>
        <v>-0.59999999997671694</v>
      </c>
      <c r="N221" s="7">
        <f t="shared" si="11"/>
        <v>0.16249999999126885</v>
      </c>
      <c r="O221" s="7">
        <f t="shared" si="12"/>
        <v>0.40724999999997635</v>
      </c>
      <c r="P221" s="7"/>
      <c r="Q221" s="11"/>
      <c r="R221" s="11"/>
    </row>
    <row r="222" spans="1:18" x14ac:dyDescent="0.15">
      <c r="A222" s="1">
        <v>218</v>
      </c>
      <c r="B222" s="5">
        <v>21082</v>
      </c>
      <c r="C222" s="6" t="s">
        <v>188</v>
      </c>
      <c r="D222" s="7">
        <v>225237.04300000001</v>
      </c>
      <c r="E222" s="7">
        <v>121052.84550000001</v>
      </c>
      <c r="F222" s="7">
        <v>-625.57950000000005</v>
      </c>
      <c r="G222" s="7">
        <v>225237.622</v>
      </c>
      <c r="H222" s="7">
        <v>121052.66099999999</v>
      </c>
      <c r="I222" s="7">
        <v>-625.96600000000001</v>
      </c>
      <c r="J222" s="7">
        <v>225237.58249999999</v>
      </c>
      <c r="K222" s="7">
        <v>121052.79999999999</v>
      </c>
      <c r="L222" s="7">
        <v>-626.29</v>
      </c>
      <c r="M222" s="7">
        <f t="shared" si="10"/>
        <v>-0.57899999999790452</v>
      </c>
      <c r="N222" s="7">
        <f t="shared" si="11"/>
        <v>0.18450000001757871</v>
      </c>
      <c r="O222" s="7">
        <f t="shared" si="12"/>
        <v>0.38649999999995543</v>
      </c>
      <c r="P222" s="7"/>
      <c r="Q222" s="11"/>
      <c r="R222" s="11"/>
    </row>
    <row r="223" spans="1:18" x14ac:dyDescent="0.15">
      <c r="A223" s="1">
        <v>219</v>
      </c>
      <c r="B223" s="5">
        <v>21083</v>
      </c>
      <c r="C223" s="6" t="s">
        <v>189</v>
      </c>
      <c r="D223" s="7">
        <v>223480.76024999999</v>
      </c>
      <c r="E223" s="7">
        <v>119785.2225</v>
      </c>
      <c r="F223" s="7">
        <v>-625.58875000000012</v>
      </c>
      <c r="G223" s="7">
        <v>223481.36900000001</v>
      </c>
      <c r="H223" s="7">
        <v>119785.075</v>
      </c>
      <c r="I223" s="7">
        <v>-625.96600000000001</v>
      </c>
      <c r="J223" s="7">
        <v>223481.345</v>
      </c>
      <c r="K223" s="7">
        <v>119785.16</v>
      </c>
      <c r="L223" s="7">
        <v>-626.23</v>
      </c>
      <c r="M223" s="7">
        <f t="shared" si="10"/>
        <v>-0.60875000001396984</v>
      </c>
      <c r="N223" s="7">
        <f t="shared" si="11"/>
        <v>0.14750000000640284</v>
      </c>
      <c r="O223" s="7">
        <f t="shared" si="12"/>
        <v>0.37724999999988995</v>
      </c>
      <c r="P223" s="7"/>
      <c r="Q223" s="11"/>
      <c r="R223" s="11"/>
    </row>
    <row r="224" spans="1:18" x14ac:dyDescent="0.15">
      <c r="A224" s="1">
        <v>220</v>
      </c>
      <c r="B224" s="5">
        <v>21084</v>
      </c>
      <c r="C224" s="6" t="s">
        <v>190</v>
      </c>
      <c r="D224" s="7">
        <v>223886.7145</v>
      </c>
      <c r="E224" s="7">
        <v>119444.497</v>
      </c>
      <c r="F224" s="7">
        <v>-625.54849999999999</v>
      </c>
      <c r="G224" s="7">
        <v>223887.299</v>
      </c>
      <c r="H224" s="7">
        <v>119444.329</v>
      </c>
      <c r="I224" s="7">
        <v>-625.93100000000004</v>
      </c>
      <c r="J224" s="7">
        <v>223887.30499999999</v>
      </c>
      <c r="K224" s="7">
        <v>119444.43250000001</v>
      </c>
      <c r="L224" s="7">
        <v>-626.24250000000006</v>
      </c>
      <c r="M224" s="7">
        <f t="shared" si="10"/>
        <v>-0.58449999999720603</v>
      </c>
      <c r="N224" s="7">
        <f t="shared" si="11"/>
        <v>0.16800000000512227</v>
      </c>
      <c r="O224" s="7">
        <f t="shared" si="12"/>
        <v>0.38250000000005002</v>
      </c>
      <c r="P224" s="7"/>
      <c r="Q224" s="11"/>
      <c r="R224" s="11"/>
    </row>
    <row r="225" spans="1:18" x14ac:dyDescent="0.15">
      <c r="A225" s="1">
        <v>221</v>
      </c>
      <c r="B225" s="5">
        <v>21085</v>
      </c>
      <c r="C225" s="6" t="s">
        <v>191</v>
      </c>
      <c r="D225" s="7">
        <v>222035.63524999999</v>
      </c>
      <c r="E225" s="7">
        <v>117976.14275</v>
      </c>
      <c r="F225" s="7">
        <v>-625.51250000000005</v>
      </c>
      <c r="G225" s="7">
        <v>222036.185</v>
      </c>
      <c r="H225" s="7">
        <v>117975.98299999999</v>
      </c>
      <c r="I225" s="7">
        <v>-625.91300000000001</v>
      </c>
      <c r="J225" s="7">
        <v>222036.19750000001</v>
      </c>
      <c r="K225" s="7">
        <v>117976.05750000001</v>
      </c>
      <c r="L225" s="7">
        <v>-626.17999999999995</v>
      </c>
      <c r="M225" s="7">
        <f t="shared" si="10"/>
        <v>-0.54975000000558794</v>
      </c>
      <c r="N225" s="7">
        <f t="shared" si="11"/>
        <v>0.15975000000617001</v>
      </c>
      <c r="O225" s="7">
        <f t="shared" si="12"/>
        <v>0.40049999999996544</v>
      </c>
      <c r="P225" s="7"/>
      <c r="Q225" s="11"/>
      <c r="R225" s="11"/>
    </row>
    <row r="226" spans="1:18" x14ac:dyDescent="0.15">
      <c r="A226" s="1">
        <v>222</v>
      </c>
      <c r="B226" s="5">
        <v>21086</v>
      </c>
      <c r="C226" s="6" t="s">
        <v>192</v>
      </c>
      <c r="D226" s="7">
        <v>222458.19099999999</v>
      </c>
      <c r="E226" s="7">
        <v>117656.2135</v>
      </c>
      <c r="F226" s="7">
        <v>-625.47974999999997</v>
      </c>
      <c r="G226" s="7">
        <v>222458.731</v>
      </c>
      <c r="H226" s="7">
        <v>117656.06600000001</v>
      </c>
      <c r="I226" s="7">
        <v>-625.86599999999999</v>
      </c>
      <c r="J226" s="7">
        <v>222458.7525</v>
      </c>
      <c r="K226" s="7">
        <v>117656.14</v>
      </c>
      <c r="L226" s="7">
        <v>-626.16999999999996</v>
      </c>
      <c r="M226" s="7">
        <f t="shared" si="10"/>
        <v>-0.54000000000814907</v>
      </c>
      <c r="N226" s="7">
        <f t="shared" si="11"/>
        <v>0.14749999999185093</v>
      </c>
      <c r="O226" s="7">
        <f t="shared" si="12"/>
        <v>0.38625000000001819</v>
      </c>
      <c r="P226" s="7"/>
      <c r="Q226" s="11"/>
      <c r="R226" s="11"/>
    </row>
    <row r="227" spans="1:18" x14ac:dyDescent="0.15">
      <c r="A227" s="1">
        <v>223</v>
      </c>
      <c r="B227" s="5">
        <v>21087</v>
      </c>
      <c r="C227" s="6" t="s">
        <v>193</v>
      </c>
      <c r="D227" s="7">
        <v>220767.851</v>
      </c>
      <c r="E227" s="7">
        <v>116301.97325000001</v>
      </c>
      <c r="F227" s="7">
        <v>-625.44425000000001</v>
      </c>
      <c r="G227" s="7">
        <v>220768.399</v>
      </c>
      <c r="H227" s="7">
        <v>116301.833</v>
      </c>
      <c r="I227" s="7">
        <v>-625.88400000000001</v>
      </c>
      <c r="J227" s="7">
        <v>220768.39749999999</v>
      </c>
      <c r="K227" s="7">
        <v>116301.90999999999</v>
      </c>
      <c r="L227" s="7">
        <v>-626.14750000000004</v>
      </c>
      <c r="M227" s="7">
        <f t="shared" si="10"/>
        <v>-0.54800000000977889</v>
      </c>
      <c r="N227" s="7">
        <f t="shared" si="11"/>
        <v>0.14025000001129229</v>
      </c>
      <c r="O227" s="7">
        <f t="shared" si="12"/>
        <v>0.43975000000000364</v>
      </c>
      <c r="P227" s="7"/>
      <c r="Q227" s="11"/>
      <c r="R227" s="11"/>
    </row>
    <row r="228" spans="1:18" x14ac:dyDescent="0.15">
      <c r="A228" s="1">
        <v>224</v>
      </c>
      <c r="B228" s="5">
        <v>21088</v>
      </c>
      <c r="C228" s="6" t="s">
        <v>194</v>
      </c>
      <c r="D228" s="7">
        <v>221190.37974999999</v>
      </c>
      <c r="E228" s="7">
        <v>115982.0555</v>
      </c>
      <c r="F228" s="7">
        <v>-625.42875000000004</v>
      </c>
      <c r="G228" s="7">
        <v>221190.92800000001</v>
      </c>
      <c r="H228" s="7">
        <v>115981.93700000001</v>
      </c>
      <c r="I228" s="7">
        <v>-625.86800000000005</v>
      </c>
      <c r="J228" s="7">
        <v>221190.91500000001</v>
      </c>
      <c r="K228" s="7">
        <v>115982.02249999999</v>
      </c>
      <c r="L228" s="7">
        <v>-626.17499999999995</v>
      </c>
      <c r="M228" s="7">
        <f t="shared" si="10"/>
        <v>-0.54825000002165325</v>
      </c>
      <c r="N228" s="7">
        <f t="shared" si="11"/>
        <v>0.11849999999685679</v>
      </c>
      <c r="O228" s="7">
        <f t="shared" si="12"/>
        <v>0.43925000000001546</v>
      </c>
      <c r="P228" s="7"/>
      <c r="Q228" s="11"/>
      <c r="R228" s="11"/>
    </row>
    <row r="229" spans="1:18" x14ac:dyDescent="0.15">
      <c r="A229" s="1">
        <v>225</v>
      </c>
      <c r="B229" s="5">
        <v>22081</v>
      </c>
      <c r="C229" s="6" t="s">
        <v>255</v>
      </c>
      <c r="D229" s="7">
        <v>219593.73549999998</v>
      </c>
      <c r="E229" s="7">
        <v>114674.81125</v>
      </c>
      <c r="F229" s="7">
        <v>-550.25</v>
      </c>
      <c r="G229" s="7">
        <v>219594.356</v>
      </c>
      <c r="H229" s="7">
        <v>114674.79399999999</v>
      </c>
      <c r="I229" s="7">
        <v>-550.69200000000001</v>
      </c>
      <c r="J229" s="7">
        <v>219594.36749999999</v>
      </c>
      <c r="K229" s="7">
        <v>114674.6375</v>
      </c>
      <c r="L229" s="7">
        <v>-551.04</v>
      </c>
      <c r="M229" s="7">
        <f t="shared" si="10"/>
        <v>-0.62050000001909211</v>
      </c>
      <c r="N229" s="7">
        <f t="shared" si="11"/>
        <v>1.7250000004423782E-2</v>
      </c>
      <c r="O229" s="7">
        <f t="shared" si="12"/>
        <v>0.44200000000000728</v>
      </c>
      <c r="P229" s="7"/>
      <c r="Q229" s="11"/>
      <c r="R229" s="11"/>
    </row>
    <row r="230" spans="1:18" x14ac:dyDescent="0.15">
      <c r="A230" s="1">
        <v>226</v>
      </c>
      <c r="B230" s="5">
        <v>22082</v>
      </c>
      <c r="C230" s="6" t="s">
        <v>256</v>
      </c>
      <c r="D230" s="7">
        <v>220024.40300000002</v>
      </c>
      <c r="E230" s="7">
        <v>114365.61225000001</v>
      </c>
      <c r="F230" s="7">
        <v>-550.05225000000007</v>
      </c>
      <c r="G230" s="7">
        <v>220025.016</v>
      </c>
      <c r="H230" s="7">
        <v>114365.57799999999</v>
      </c>
      <c r="I230" s="7">
        <v>-550.45600000000002</v>
      </c>
      <c r="J230" s="7">
        <v>220025.05249999999</v>
      </c>
      <c r="K230" s="7">
        <v>114365.50750000001</v>
      </c>
      <c r="L230" s="7">
        <v>-550.79250000000002</v>
      </c>
      <c r="M230" s="7">
        <f t="shared" si="10"/>
        <v>-0.61299999998300336</v>
      </c>
      <c r="N230" s="7">
        <f t="shared" si="11"/>
        <v>3.4250000011525117E-2</v>
      </c>
      <c r="O230" s="7">
        <f t="shared" si="12"/>
        <v>0.40374999999994543</v>
      </c>
      <c r="P230" s="7"/>
      <c r="Q230" s="11"/>
      <c r="R230" s="11"/>
    </row>
    <row r="231" spans="1:18" x14ac:dyDescent="0.15">
      <c r="A231" s="1">
        <v>227</v>
      </c>
      <c r="B231" s="5">
        <v>21091</v>
      </c>
      <c r="C231" s="6" t="s">
        <v>195</v>
      </c>
      <c r="D231" s="7">
        <v>218429.80425000002</v>
      </c>
      <c r="E231" s="7">
        <v>113042.07400000001</v>
      </c>
      <c r="F231" s="7">
        <v>-625.46524999999997</v>
      </c>
      <c r="G231" s="7">
        <v>218430.39</v>
      </c>
      <c r="H231" s="7">
        <v>113041.94</v>
      </c>
      <c r="I231" s="7">
        <v>-625.91</v>
      </c>
      <c r="J231" s="7">
        <v>218430.38250000001</v>
      </c>
      <c r="K231" s="7">
        <v>113041.9975</v>
      </c>
      <c r="L231" s="7">
        <v>-626.1925</v>
      </c>
      <c r="M231" s="7">
        <f t="shared" si="10"/>
        <v>-0.58574999999837019</v>
      </c>
      <c r="N231" s="7">
        <f t="shared" si="11"/>
        <v>0.13400000000547152</v>
      </c>
      <c r="O231" s="7">
        <f t="shared" si="12"/>
        <v>0.44474999999999909</v>
      </c>
      <c r="P231" s="7"/>
      <c r="Q231" s="11"/>
      <c r="R231" s="11"/>
    </row>
    <row r="232" spans="1:18" x14ac:dyDescent="0.15">
      <c r="A232" s="1">
        <v>228</v>
      </c>
      <c r="B232" s="5">
        <v>21092</v>
      </c>
      <c r="C232" s="6" t="s">
        <v>196</v>
      </c>
      <c r="D232" s="7">
        <v>218867.98375000001</v>
      </c>
      <c r="E232" s="7">
        <v>112743.79574999999</v>
      </c>
      <c r="F232" s="7">
        <v>-625.51199999999994</v>
      </c>
      <c r="G232" s="7">
        <v>218868.511</v>
      </c>
      <c r="H232" s="7">
        <v>112743.67200000001</v>
      </c>
      <c r="I232" s="7">
        <v>-625.95899999999995</v>
      </c>
      <c r="J232" s="7">
        <v>218868.54000000004</v>
      </c>
      <c r="K232" s="7">
        <v>112743.73250000001</v>
      </c>
      <c r="L232" s="7">
        <v>-626.28250000000003</v>
      </c>
      <c r="M232" s="7">
        <f t="shared" si="10"/>
        <v>-0.52724999998463318</v>
      </c>
      <c r="N232" s="7">
        <f t="shared" si="11"/>
        <v>0.12374999998428393</v>
      </c>
      <c r="O232" s="7">
        <f t="shared" si="12"/>
        <v>0.44700000000000273</v>
      </c>
      <c r="P232" s="7"/>
      <c r="Q232" s="11"/>
      <c r="R232" s="11"/>
    </row>
    <row r="233" spans="1:18" x14ac:dyDescent="0.15">
      <c r="A233" s="1">
        <v>229</v>
      </c>
      <c r="B233" s="5">
        <v>21093</v>
      </c>
      <c r="C233" s="6" t="s">
        <v>197</v>
      </c>
      <c r="D233" s="7">
        <v>217247.71699999998</v>
      </c>
      <c r="E233" s="7">
        <v>111306.43625</v>
      </c>
      <c r="F233" s="7">
        <v>-625.47749999999996</v>
      </c>
      <c r="G233" s="7">
        <v>217248.27799999999</v>
      </c>
      <c r="H233" s="7">
        <v>111306.29</v>
      </c>
      <c r="I233" s="7">
        <v>-625.9</v>
      </c>
      <c r="J233" s="7">
        <v>217248.32500000001</v>
      </c>
      <c r="K233" s="7">
        <v>111306.33</v>
      </c>
      <c r="L233" s="7">
        <v>-626.16999999999996</v>
      </c>
      <c r="M233" s="7">
        <f t="shared" si="10"/>
        <v>-0.56100000001606531</v>
      </c>
      <c r="N233" s="7">
        <f t="shared" si="11"/>
        <v>0.14625000000523869</v>
      </c>
      <c r="O233" s="7">
        <f t="shared" si="12"/>
        <v>0.42250000000001364</v>
      </c>
      <c r="P233" s="7"/>
      <c r="Q233" s="11"/>
      <c r="R233" s="11"/>
    </row>
    <row r="234" spans="1:18" x14ac:dyDescent="0.15">
      <c r="A234" s="1">
        <v>230</v>
      </c>
      <c r="B234" s="5">
        <v>21094</v>
      </c>
      <c r="C234" s="6" t="s">
        <v>198</v>
      </c>
      <c r="D234" s="7">
        <v>217685.85200000001</v>
      </c>
      <c r="E234" s="7">
        <v>111008.06450000001</v>
      </c>
      <c r="F234" s="7">
        <v>-625.45100000000002</v>
      </c>
      <c r="G234" s="7">
        <v>217686.39799999999</v>
      </c>
      <c r="H234" s="7">
        <v>111007.963</v>
      </c>
      <c r="I234" s="7">
        <v>-625.87400000000002</v>
      </c>
      <c r="J234" s="7">
        <v>217686.44249999998</v>
      </c>
      <c r="K234" s="7">
        <v>111007.98499999999</v>
      </c>
      <c r="L234" s="7">
        <v>-626.1875</v>
      </c>
      <c r="M234" s="7">
        <f t="shared" si="10"/>
        <v>-0.54599999997299165</v>
      </c>
      <c r="N234" s="7">
        <f t="shared" si="11"/>
        <v>0.10150000000430737</v>
      </c>
      <c r="O234" s="7">
        <f t="shared" si="12"/>
        <v>0.42300000000000182</v>
      </c>
      <c r="P234" s="7"/>
      <c r="Q234" s="11"/>
      <c r="R234" s="11"/>
    </row>
    <row r="235" spans="1:18" x14ac:dyDescent="0.15">
      <c r="A235" s="1">
        <v>231</v>
      </c>
      <c r="B235" s="5">
        <v>21095</v>
      </c>
      <c r="C235" s="6" t="s">
        <v>199</v>
      </c>
      <c r="D235" s="7">
        <v>215991.43974999999</v>
      </c>
      <c r="E235" s="7">
        <v>109361.186</v>
      </c>
      <c r="F235" s="7">
        <v>-625.53575000000001</v>
      </c>
      <c r="G235" s="7">
        <v>215992.011</v>
      </c>
      <c r="H235" s="7">
        <v>109361.098</v>
      </c>
      <c r="I235" s="7">
        <v>-625.92700000000002</v>
      </c>
      <c r="J235" s="7">
        <v>215992.11</v>
      </c>
      <c r="K235" s="7">
        <v>109361.11</v>
      </c>
      <c r="L235" s="7">
        <v>-626.20500000000004</v>
      </c>
      <c r="M235" s="7">
        <f t="shared" si="10"/>
        <v>-0.57125000000814907</v>
      </c>
      <c r="N235" s="7">
        <f t="shared" si="11"/>
        <v>8.8000000003376044E-2</v>
      </c>
      <c r="O235" s="7">
        <f t="shared" si="12"/>
        <v>0.39125000000001364</v>
      </c>
      <c r="P235" s="7"/>
      <c r="Q235" s="11"/>
      <c r="R235" s="11"/>
    </row>
    <row r="236" spans="1:18" x14ac:dyDescent="0.15">
      <c r="A236" s="1">
        <v>232</v>
      </c>
      <c r="B236" s="5">
        <v>21096</v>
      </c>
      <c r="C236" s="6" t="s">
        <v>200</v>
      </c>
      <c r="D236" s="7">
        <v>216444.03</v>
      </c>
      <c r="E236" s="7">
        <v>109085.45749999999</v>
      </c>
      <c r="F236" s="7">
        <v>-625.53150000000005</v>
      </c>
      <c r="G236" s="7">
        <v>216444.57399999999</v>
      </c>
      <c r="H236" s="7">
        <v>109085.39599999999</v>
      </c>
      <c r="I236" s="7">
        <v>-625.90899999999999</v>
      </c>
      <c r="J236" s="7">
        <v>216444.67</v>
      </c>
      <c r="K236" s="7">
        <v>109085.4</v>
      </c>
      <c r="L236" s="7">
        <v>-626.23250000000007</v>
      </c>
      <c r="M236" s="7">
        <f t="shared" si="10"/>
        <v>-0.54399999999441206</v>
      </c>
      <c r="N236" s="7">
        <f t="shared" si="11"/>
        <v>6.1499999996158294E-2</v>
      </c>
      <c r="O236" s="7">
        <f t="shared" si="12"/>
        <v>0.37749999999994088</v>
      </c>
      <c r="P236" s="7"/>
      <c r="Q236" s="11"/>
      <c r="R236" s="11"/>
    </row>
    <row r="237" spans="1:18" x14ac:dyDescent="0.15">
      <c r="A237" s="1">
        <v>233</v>
      </c>
      <c r="B237" s="5">
        <v>21097</v>
      </c>
      <c r="C237" s="6" t="s">
        <v>201</v>
      </c>
      <c r="D237" s="7">
        <v>214898.22200000001</v>
      </c>
      <c r="E237" s="7">
        <v>107568.30475</v>
      </c>
      <c r="F237" s="7">
        <v>-625.53275000000008</v>
      </c>
      <c r="G237" s="7">
        <v>214898.80600000001</v>
      </c>
      <c r="H237" s="7">
        <v>107568.217</v>
      </c>
      <c r="I237" s="7">
        <v>-625.904</v>
      </c>
      <c r="J237" s="7">
        <v>214898.88500000001</v>
      </c>
      <c r="K237" s="7">
        <v>107568.2225</v>
      </c>
      <c r="L237" s="7">
        <v>-626.1724999999999</v>
      </c>
      <c r="M237" s="7">
        <f t="shared" si="10"/>
        <v>-0.58400000000256114</v>
      </c>
      <c r="N237" s="7">
        <f t="shared" si="11"/>
        <v>8.7749999991501682E-2</v>
      </c>
      <c r="O237" s="7">
        <f t="shared" si="12"/>
        <v>0.37124999999991815</v>
      </c>
      <c r="P237" s="7"/>
      <c r="Q237" s="11"/>
      <c r="R237" s="11"/>
    </row>
    <row r="238" spans="1:18" x14ac:dyDescent="0.15">
      <c r="A238" s="1">
        <v>234</v>
      </c>
      <c r="B238" s="5">
        <v>21098</v>
      </c>
      <c r="C238" s="6" t="s">
        <v>202</v>
      </c>
      <c r="D238" s="7">
        <v>215350.82550000001</v>
      </c>
      <c r="E238" s="7">
        <v>107292.52125000001</v>
      </c>
      <c r="F238" s="7">
        <v>-625.53824999999995</v>
      </c>
      <c r="G238" s="7">
        <v>215351.38099999999</v>
      </c>
      <c r="H238" s="7">
        <v>107292.44100000001</v>
      </c>
      <c r="I238" s="7">
        <v>-625.90700000000004</v>
      </c>
      <c r="J238" s="7">
        <v>215351.45750000002</v>
      </c>
      <c r="K238" s="7">
        <v>107292.45250000001</v>
      </c>
      <c r="L238" s="7">
        <v>-626.22250000000008</v>
      </c>
      <c r="M238" s="7">
        <f t="shared" si="10"/>
        <v>-0.55549999998765998</v>
      </c>
      <c r="N238" s="7">
        <f t="shared" si="11"/>
        <v>8.0249999999068677E-2</v>
      </c>
      <c r="O238" s="7">
        <f t="shared" si="12"/>
        <v>0.36875000000009095</v>
      </c>
      <c r="P238" s="7"/>
      <c r="Q238" s="11"/>
      <c r="R238" s="11"/>
    </row>
    <row r="239" spans="1:18" x14ac:dyDescent="0.15">
      <c r="A239" s="1">
        <v>235</v>
      </c>
      <c r="B239" s="5">
        <v>22092</v>
      </c>
      <c r="C239" s="6" t="s">
        <v>257</v>
      </c>
      <c r="D239" s="7">
        <v>214303.19224999999</v>
      </c>
      <c r="E239" s="7">
        <v>105594.72175</v>
      </c>
      <c r="F239" s="7">
        <v>-542.69074999999998</v>
      </c>
      <c r="G239" s="7">
        <v>214303.717</v>
      </c>
      <c r="H239" s="7">
        <v>105594.61</v>
      </c>
      <c r="I239" s="7">
        <v>-543.06200000000001</v>
      </c>
      <c r="J239" s="7">
        <v>214303.80249999999</v>
      </c>
      <c r="K239" s="7">
        <v>105594.47750000001</v>
      </c>
      <c r="L239" s="7">
        <v>-543.43000000000006</v>
      </c>
      <c r="M239" s="7">
        <f t="shared" si="10"/>
        <v>-0.5247500000114087</v>
      </c>
      <c r="N239" s="7">
        <f t="shared" si="11"/>
        <v>0.11174999999639113</v>
      </c>
      <c r="O239" s="7">
        <f t="shared" si="12"/>
        <v>0.37125000000003183</v>
      </c>
      <c r="P239" s="7"/>
      <c r="Q239" s="11"/>
      <c r="R239" s="11"/>
    </row>
    <row r="240" spans="1:18" x14ac:dyDescent="0.15">
      <c r="A240" s="1">
        <v>236</v>
      </c>
      <c r="B240" s="5">
        <v>21101</v>
      </c>
      <c r="C240" s="6" t="s">
        <v>203</v>
      </c>
      <c r="D240" s="7">
        <v>212899.16674999997</v>
      </c>
      <c r="E240" s="7">
        <v>104090.171</v>
      </c>
      <c r="F240" s="7">
        <v>-625.57825000000003</v>
      </c>
      <c r="G240" s="7">
        <v>212899.67800000001</v>
      </c>
      <c r="H240" s="7">
        <v>104090.053</v>
      </c>
      <c r="I240" s="7">
        <v>-625.91499999999996</v>
      </c>
      <c r="J240" s="7">
        <v>212899.78999999998</v>
      </c>
      <c r="K240" s="7">
        <v>104090.03</v>
      </c>
      <c r="L240" s="7">
        <v>-626.19749999999999</v>
      </c>
      <c r="M240" s="7">
        <f t="shared" si="10"/>
        <v>-0.51125000003958121</v>
      </c>
      <c r="N240" s="7">
        <f t="shared" si="11"/>
        <v>0.11800000000221189</v>
      </c>
      <c r="O240" s="7">
        <f t="shared" si="12"/>
        <v>0.33674999999993815</v>
      </c>
      <c r="P240" s="7"/>
      <c r="Q240" s="11"/>
      <c r="R240" s="11"/>
    </row>
    <row r="241" spans="1:18" x14ac:dyDescent="0.15">
      <c r="A241" s="1">
        <v>237</v>
      </c>
      <c r="B241" s="5">
        <v>21102</v>
      </c>
      <c r="C241" s="6" t="s">
        <v>204</v>
      </c>
      <c r="D241" s="7">
        <v>213365.06775000002</v>
      </c>
      <c r="E241" s="7">
        <v>103837.34075</v>
      </c>
      <c r="F241" s="7">
        <v>-625.60400000000004</v>
      </c>
      <c r="G241" s="7">
        <v>213365.59899999999</v>
      </c>
      <c r="H241" s="7">
        <v>103837.208</v>
      </c>
      <c r="I241" s="7">
        <v>-625.91800000000001</v>
      </c>
      <c r="J241" s="7">
        <v>213365.6875</v>
      </c>
      <c r="K241" s="7">
        <v>103837.20749999999</v>
      </c>
      <c r="L241" s="7">
        <v>-626.24749999999995</v>
      </c>
      <c r="M241" s="7">
        <f t="shared" si="10"/>
        <v>-0.53124999997089617</v>
      </c>
      <c r="N241" s="7">
        <f t="shared" si="11"/>
        <v>0.13275000000430737</v>
      </c>
      <c r="O241" s="7">
        <f t="shared" si="12"/>
        <v>0.31399999999996453</v>
      </c>
      <c r="P241" s="7"/>
      <c r="Q241" s="11"/>
      <c r="R241" s="11"/>
    </row>
    <row r="242" spans="1:18" x14ac:dyDescent="0.15">
      <c r="A242" s="1">
        <v>238</v>
      </c>
      <c r="B242" s="5">
        <v>21103</v>
      </c>
      <c r="C242" s="6" t="s">
        <v>205</v>
      </c>
      <c r="D242" s="7">
        <v>211897.31475000002</v>
      </c>
      <c r="E242" s="7">
        <v>102244.6995</v>
      </c>
      <c r="F242" s="7">
        <v>-625.67725000000007</v>
      </c>
      <c r="G242" s="7">
        <v>211897.85699999999</v>
      </c>
      <c r="H242" s="7">
        <v>102244.58199999999</v>
      </c>
      <c r="I242" s="7">
        <v>-625.95799999999997</v>
      </c>
      <c r="J242" s="7">
        <v>211898.01250000001</v>
      </c>
      <c r="K242" s="7">
        <v>102244.5175</v>
      </c>
      <c r="L242" s="7">
        <v>-626.22500000000002</v>
      </c>
      <c r="M242" s="7">
        <f t="shared" si="10"/>
        <v>-0.54224999996949919</v>
      </c>
      <c r="N242" s="7">
        <f t="shared" si="11"/>
        <v>0.117500000007567</v>
      </c>
      <c r="O242" s="7">
        <f t="shared" si="12"/>
        <v>0.28074999999989814</v>
      </c>
      <c r="P242" s="7"/>
      <c r="Q242" s="11"/>
      <c r="R242" s="11"/>
    </row>
    <row r="243" spans="1:18" x14ac:dyDescent="0.15">
      <c r="A243" s="1">
        <v>239</v>
      </c>
      <c r="B243" s="5">
        <v>21104</v>
      </c>
      <c r="C243" s="6" t="s">
        <v>206</v>
      </c>
      <c r="D243" s="7">
        <v>212363.36424999998</v>
      </c>
      <c r="E243" s="7">
        <v>101991.69875000001</v>
      </c>
      <c r="F243" s="7">
        <v>-625.64499999999998</v>
      </c>
      <c r="G243" s="7">
        <v>212363.88</v>
      </c>
      <c r="H243" s="7">
        <v>101991.579</v>
      </c>
      <c r="I243" s="7">
        <v>-625.92100000000005</v>
      </c>
      <c r="J243" s="7">
        <v>212364.03749999998</v>
      </c>
      <c r="K243" s="7">
        <v>101991.50750000001</v>
      </c>
      <c r="L243" s="7">
        <v>-626.21500000000003</v>
      </c>
      <c r="M243" s="7">
        <f t="shared" si="10"/>
        <v>-0.5157500000204891</v>
      </c>
      <c r="N243" s="7">
        <f t="shared" si="11"/>
        <v>0.11975000001257285</v>
      </c>
      <c r="O243" s="7">
        <f t="shared" si="12"/>
        <v>0.2760000000000673</v>
      </c>
      <c r="P243" s="7"/>
      <c r="Q243" s="11"/>
      <c r="R243" s="11"/>
    </row>
    <row r="244" spans="1:18" x14ac:dyDescent="0.15">
      <c r="A244" s="1">
        <v>240</v>
      </c>
      <c r="B244" s="5">
        <v>21105</v>
      </c>
      <c r="C244" s="6" t="s">
        <v>207</v>
      </c>
      <c r="D244" s="7">
        <v>210842.7795</v>
      </c>
      <c r="E244" s="7">
        <v>100183.19975</v>
      </c>
      <c r="F244" s="7">
        <v>-625.75900000000001</v>
      </c>
      <c r="G244" s="7">
        <v>210843.31200000001</v>
      </c>
      <c r="H244" s="7">
        <v>100183.14</v>
      </c>
      <c r="I244" s="7">
        <v>-625.995</v>
      </c>
      <c r="J244" s="7">
        <v>210843.495</v>
      </c>
      <c r="K244" s="7">
        <v>100183.08499999999</v>
      </c>
      <c r="L244" s="7">
        <v>-626.25</v>
      </c>
      <c r="M244" s="7">
        <f t="shared" si="10"/>
        <v>-0.53250000000116415</v>
      </c>
      <c r="N244" s="7">
        <f t="shared" si="11"/>
        <v>5.9750000000349246E-2</v>
      </c>
      <c r="O244" s="7">
        <f t="shared" si="12"/>
        <v>0.23599999999999</v>
      </c>
      <c r="P244" s="7"/>
      <c r="Q244" s="11"/>
      <c r="R244" s="11"/>
    </row>
    <row r="245" spans="1:18" x14ac:dyDescent="0.15">
      <c r="A245" s="1">
        <v>241</v>
      </c>
      <c r="B245" s="5">
        <v>21106</v>
      </c>
      <c r="C245" s="6" t="s">
        <v>208</v>
      </c>
      <c r="D245" s="7">
        <v>211320.75925</v>
      </c>
      <c r="E245" s="7">
        <v>99954.087</v>
      </c>
      <c r="F245" s="7">
        <v>-625.77275000000009</v>
      </c>
      <c r="G245" s="7">
        <v>211321.22</v>
      </c>
      <c r="H245" s="7">
        <v>99954.028999999995</v>
      </c>
      <c r="I245" s="7">
        <v>-625.99199999999996</v>
      </c>
      <c r="J245" s="7">
        <v>211321.42749999999</v>
      </c>
      <c r="K245" s="7">
        <v>99953.955000000002</v>
      </c>
      <c r="L245" s="7">
        <v>-626.26749999999993</v>
      </c>
      <c r="M245" s="7">
        <f t="shared" si="10"/>
        <v>-0.46074999999837019</v>
      </c>
      <c r="N245" s="7">
        <f t="shared" si="11"/>
        <v>5.8000000004540198E-2</v>
      </c>
      <c r="O245" s="7">
        <f t="shared" si="12"/>
        <v>0.21924999999987449</v>
      </c>
      <c r="P245" s="7"/>
      <c r="Q245" s="11"/>
      <c r="R245" s="11"/>
    </row>
    <row r="246" spans="1:18" x14ac:dyDescent="0.15">
      <c r="A246" s="1">
        <v>242</v>
      </c>
      <c r="B246" s="5">
        <v>21107</v>
      </c>
      <c r="C246" s="6" t="s">
        <v>209</v>
      </c>
      <c r="D246" s="7">
        <v>209935.04399999999</v>
      </c>
      <c r="E246" s="7">
        <v>98289.570250000004</v>
      </c>
      <c r="F246" s="7">
        <v>-625.89475000000004</v>
      </c>
      <c r="G246" s="7">
        <v>209935.535</v>
      </c>
      <c r="H246" s="7">
        <v>98289.494000000006</v>
      </c>
      <c r="I246" s="7">
        <v>-626.10500000000002</v>
      </c>
      <c r="J246" s="7">
        <v>209935.74</v>
      </c>
      <c r="K246" s="7">
        <v>98289.435000000012</v>
      </c>
      <c r="L246" s="7">
        <v>-626.3075</v>
      </c>
      <c r="M246" s="7">
        <f t="shared" si="10"/>
        <v>-0.4910000000090804</v>
      </c>
      <c r="N246" s="7">
        <f t="shared" si="11"/>
        <v>7.624999999825377E-2</v>
      </c>
      <c r="O246" s="7">
        <f t="shared" si="12"/>
        <v>0.21024999999997362</v>
      </c>
      <c r="P246" s="7"/>
      <c r="Q246" s="11"/>
      <c r="R246" s="11"/>
    </row>
    <row r="247" spans="1:18" x14ac:dyDescent="0.15">
      <c r="A247" s="1">
        <v>243</v>
      </c>
      <c r="B247" s="5">
        <v>21108</v>
      </c>
      <c r="C247" s="6" t="s">
        <v>210</v>
      </c>
      <c r="D247" s="7">
        <v>210412.992</v>
      </c>
      <c r="E247" s="7">
        <v>98060.434999999998</v>
      </c>
      <c r="F247" s="7">
        <v>-625.8862499999999</v>
      </c>
      <c r="G247" s="7">
        <v>210413.45</v>
      </c>
      <c r="H247" s="7">
        <v>98060.379000000001</v>
      </c>
      <c r="I247" s="7">
        <v>-626.06399999999996</v>
      </c>
      <c r="J247" s="7">
        <v>210413.66750000001</v>
      </c>
      <c r="K247" s="7">
        <v>98060.319999999992</v>
      </c>
      <c r="L247" s="7">
        <v>-626.2974999999999</v>
      </c>
      <c r="M247" s="7">
        <f t="shared" si="10"/>
        <v>-0.45800000001327135</v>
      </c>
      <c r="N247" s="7">
        <f t="shared" si="11"/>
        <v>5.5999999996856786E-2</v>
      </c>
      <c r="O247" s="7">
        <f t="shared" si="12"/>
        <v>0.17775000000006003</v>
      </c>
      <c r="P247" s="7"/>
      <c r="Q247" s="11"/>
      <c r="R247" s="11"/>
    </row>
    <row r="248" spans="1:18" x14ac:dyDescent="0.15">
      <c r="A248" s="1">
        <v>244</v>
      </c>
      <c r="B248" s="5">
        <v>22101</v>
      </c>
      <c r="C248" s="6" t="s">
        <v>258</v>
      </c>
      <c r="D248" s="7">
        <v>209108.14875000002</v>
      </c>
      <c r="E248" s="7">
        <v>96461.194249999986</v>
      </c>
      <c r="F248" s="7">
        <v>-551.05174999999997</v>
      </c>
      <c r="G248" s="7">
        <v>209110.948</v>
      </c>
      <c r="H248" s="7">
        <v>96460.91</v>
      </c>
      <c r="I248" s="7">
        <v>-551.05200000000002</v>
      </c>
      <c r="J248" s="7">
        <v>209111.22999999998</v>
      </c>
      <c r="K248" s="7">
        <v>96460.73</v>
      </c>
      <c r="L248" s="7">
        <v>-551.29999999999995</v>
      </c>
      <c r="M248" s="7">
        <f t="shared" si="10"/>
        <v>-2.7992499999818392</v>
      </c>
      <c r="N248" s="7">
        <f t="shared" si="11"/>
        <v>0.28424999998242129</v>
      </c>
      <c r="O248" s="7">
        <f t="shared" si="12"/>
        <v>2.500000000509317E-4</v>
      </c>
      <c r="P248" s="7"/>
      <c r="Q248" s="11"/>
      <c r="R248" s="11"/>
    </row>
    <row r="249" spans="1:18" x14ac:dyDescent="0.15">
      <c r="A249" s="1">
        <v>245</v>
      </c>
      <c r="B249" s="5">
        <v>22102</v>
      </c>
      <c r="C249" s="6" t="s">
        <v>259</v>
      </c>
      <c r="D249" s="7">
        <v>209591.83549999999</v>
      </c>
      <c r="E249" s="7">
        <v>96244.620999999985</v>
      </c>
      <c r="F249" s="7">
        <v>-550.34825000000001</v>
      </c>
      <c r="G249" s="7">
        <v>209594.62700000001</v>
      </c>
      <c r="H249" s="7">
        <v>96244.39</v>
      </c>
      <c r="I249" s="7">
        <v>-551.06299999999999</v>
      </c>
      <c r="J249" s="7">
        <v>209594.92</v>
      </c>
      <c r="K249" s="7">
        <v>96244.217499999999</v>
      </c>
      <c r="L249" s="7">
        <v>-551.3175</v>
      </c>
      <c r="M249" s="7">
        <f t="shared" si="10"/>
        <v>-2.7915000000211876</v>
      </c>
      <c r="N249" s="7">
        <f t="shared" si="11"/>
        <v>0.23099999998521525</v>
      </c>
      <c r="O249" s="7">
        <f t="shared" si="12"/>
        <v>0.7147499999999809</v>
      </c>
      <c r="P249" s="7"/>
      <c r="Q249" s="11"/>
      <c r="R249" s="11"/>
    </row>
    <row r="250" spans="1:18" x14ac:dyDescent="0.15">
      <c r="A250" s="1">
        <v>246</v>
      </c>
      <c r="B250" s="5">
        <v>21111</v>
      </c>
      <c r="C250" s="6" t="s">
        <v>211</v>
      </c>
      <c r="D250" s="7">
        <v>208295.33324999997</v>
      </c>
      <c r="E250" s="7">
        <v>94628.529750000002</v>
      </c>
      <c r="F250" s="7">
        <v>-625.93399999999997</v>
      </c>
      <c r="G250" s="7">
        <v>208295.783</v>
      </c>
      <c r="H250" s="7">
        <v>94628.345000000001</v>
      </c>
      <c r="I250" s="7">
        <v>-626.11699999999996</v>
      </c>
      <c r="J250" s="7">
        <v>208295.9425</v>
      </c>
      <c r="K250" s="7">
        <v>94628.180000000008</v>
      </c>
      <c r="L250" s="7">
        <v>-626.28250000000003</v>
      </c>
      <c r="M250" s="7">
        <f t="shared" si="10"/>
        <v>-0.449750000028871</v>
      </c>
      <c r="N250" s="7">
        <f t="shared" si="11"/>
        <v>0.18475000000034925</v>
      </c>
      <c r="O250" s="7">
        <f t="shared" si="12"/>
        <v>0.18299999999999272</v>
      </c>
      <c r="P250" s="7"/>
      <c r="Q250" s="11"/>
      <c r="R250" s="11"/>
    </row>
    <row r="251" spans="1:18" x14ac:dyDescent="0.15">
      <c r="A251" s="1">
        <v>247</v>
      </c>
      <c r="B251" s="5">
        <v>21112</v>
      </c>
      <c r="C251" s="6" t="s">
        <v>212</v>
      </c>
      <c r="D251" s="7">
        <v>208784.08875</v>
      </c>
      <c r="E251" s="7">
        <v>94423.615999999995</v>
      </c>
      <c r="F251" s="7">
        <v>-625.86749999999995</v>
      </c>
      <c r="G251" s="7">
        <v>208784.51</v>
      </c>
      <c r="H251" s="7">
        <v>94423.433999999994</v>
      </c>
      <c r="I251" s="7">
        <v>-626.072</v>
      </c>
      <c r="J251" s="7">
        <v>208784.6925</v>
      </c>
      <c r="K251" s="7">
        <v>94423.285000000003</v>
      </c>
      <c r="L251" s="7">
        <v>-626.255</v>
      </c>
      <c r="M251" s="7">
        <f t="shared" si="10"/>
        <v>-0.42125000001396984</v>
      </c>
      <c r="N251" s="7">
        <f t="shared" si="11"/>
        <v>0.18200000000069849</v>
      </c>
      <c r="O251" s="7">
        <f t="shared" si="12"/>
        <v>0.20450000000005275</v>
      </c>
      <c r="P251" s="7"/>
      <c r="Q251" s="11"/>
      <c r="R251" s="11"/>
    </row>
    <row r="252" spans="1:18" x14ac:dyDescent="0.15">
      <c r="A252" s="1">
        <v>248</v>
      </c>
      <c r="B252" s="5">
        <v>21113</v>
      </c>
      <c r="C252" s="6" t="s">
        <v>213</v>
      </c>
      <c r="D252" s="7">
        <v>207483.84375</v>
      </c>
      <c r="E252" s="7">
        <v>92691.560750000004</v>
      </c>
      <c r="F252" s="7">
        <v>-625.89525000000003</v>
      </c>
      <c r="G252" s="7">
        <v>207484.30799999999</v>
      </c>
      <c r="H252" s="7">
        <v>92691.376000000004</v>
      </c>
      <c r="I252" s="7">
        <v>-626.07100000000003</v>
      </c>
      <c r="J252" s="7">
        <v>207484.58499999996</v>
      </c>
      <c r="K252" s="7">
        <v>92691.172500000001</v>
      </c>
      <c r="L252" s="7">
        <v>-626.23749999999995</v>
      </c>
      <c r="M252" s="7">
        <f t="shared" si="10"/>
        <v>-0.46424999998998828</v>
      </c>
      <c r="N252" s="7">
        <f t="shared" si="11"/>
        <v>0.18475000000034925</v>
      </c>
      <c r="O252" s="7">
        <f t="shared" si="12"/>
        <v>0.17574999999999363</v>
      </c>
      <c r="P252" s="7"/>
      <c r="Q252" s="11"/>
      <c r="R252" s="11"/>
    </row>
    <row r="253" spans="1:18" x14ac:dyDescent="0.15">
      <c r="A253" s="1">
        <v>249</v>
      </c>
      <c r="B253" s="5">
        <v>21114</v>
      </c>
      <c r="C253" s="6" t="s">
        <v>214</v>
      </c>
      <c r="D253" s="7">
        <v>207972.63400000002</v>
      </c>
      <c r="E253" s="7">
        <v>92486.733749999999</v>
      </c>
      <c r="F253" s="7">
        <v>-625.87374999999997</v>
      </c>
      <c r="G253" s="7">
        <v>207973.07500000001</v>
      </c>
      <c r="H253" s="7">
        <v>92486.578999999998</v>
      </c>
      <c r="I253" s="7">
        <v>-626.048</v>
      </c>
      <c r="J253" s="7">
        <v>207973.3425</v>
      </c>
      <c r="K253" s="7">
        <v>92486.382500000007</v>
      </c>
      <c r="L253" s="7">
        <v>-626.255</v>
      </c>
      <c r="M253" s="7">
        <f t="shared" si="10"/>
        <v>-0.4409999999916181</v>
      </c>
      <c r="N253" s="7">
        <f t="shared" si="11"/>
        <v>0.1547500000015134</v>
      </c>
      <c r="O253" s="7">
        <f t="shared" si="12"/>
        <v>0.1742500000000291</v>
      </c>
      <c r="P253" s="7"/>
      <c r="Q253" s="11"/>
      <c r="R253" s="11"/>
    </row>
    <row r="254" spans="1:18" x14ac:dyDescent="0.15">
      <c r="A254" s="1">
        <v>250</v>
      </c>
      <c r="B254" s="5">
        <v>21115</v>
      </c>
      <c r="C254" s="6" t="s">
        <v>215</v>
      </c>
      <c r="D254" s="7">
        <v>206641.47274999999</v>
      </c>
      <c r="E254" s="7">
        <v>90534.712250000011</v>
      </c>
      <c r="F254" s="7">
        <v>-625.89024999999992</v>
      </c>
      <c r="G254" s="7">
        <v>206641.88500000001</v>
      </c>
      <c r="H254" s="7">
        <v>90534.61</v>
      </c>
      <c r="I254" s="7">
        <v>-626.048</v>
      </c>
      <c r="J254" s="7">
        <v>206642.25</v>
      </c>
      <c r="K254" s="7">
        <v>90534.467499999999</v>
      </c>
      <c r="L254" s="7">
        <v>-626.20000000000005</v>
      </c>
      <c r="M254" s="7">
        <f t="shared" si="10"/>
        <v>-0.41225000002305023</v>
      </c>
      <c r="N254" s="7">
        <f t="shared" si="11"/>
        <v>0.10225000001082662</v>
      </c>
      <c r="O254" s="7">
        <f t="shared" si="12"/>
        <v>0.15775000000007822</v>
      </c>
      <c r="P254" s="7"/>
      <c r="Q254" s="11"/>
      <c r="R254" s="11"/>
    </row>
    <row r="255" spans="1:18" x14ac:dyDescent="0.15">
      <c r="A255" s="1">
        <v>251</v>
      </c>
      <c r="B255" s="5">
        <v>21116</v>
      </c>
      <c r="C255" s="6" t="s">
        <v>216</v>
      </c>
      <c r="D255" s="7">
        <v>207140.02525000001</v>
      </c>
      <c r="E255" s="7">
        <v>90354.7405</v>
      </c>
      <c r="F255" s="7">
        <v>-625.90550000000007</v>
      </c>
      <c r="G255" s="7">
        <v>207140.41</v>
      </c>
      <c r="H255" s="7">
        <v>90354.644</v>
      </c>
      <c r="I255" s="7">
        <v>-626.07500000000005</v>
      </c>
      <c r="J255" s="7">
        <v>207140.7525</v>
      </c>
      <c r="K255" s="7">
        <v>90354.49500000001</v>
      </c>
      <c r="L255" s="7">
        <v>-626.26499999999999</v>
      </c>
      <c r="M255" s="7">
        <f t="shared" si="10"/>
        <v>-0.38474999999743886</v>
      </c>
      <c r="N255" s="7">
        <f t="shared" si="11"/>
        <v>9.6499999999650754E-2</v>
      </c>
      <c r="O255" s="7">
        <f t="shared" si="12"/>
        <v>0.1694999999999709</v>
      </c>
      <c r="P255" s="7"/>
      <c r="Q255" s="11"/>
      <c r="R255" s="11"/>
    </row>
    <row r="256" spans="1:18" x14ac:dyDescent="0.15">
      <c r="A256" s="1">
        <v>252</v>
      </c>
      <c r="B256" s="5">
        <v>21117</v>
      </c>
      <c r="C256" s="6" t="s">
        <v>217</v>
      </c>
      <c r="D256" s="7">
        <v>205928.44675</v>
      </c>
      <c r="E256" s="7">
        <v>88559.373250000004</v>
      </c>
      <c r="F256" s="7">
        <v>-626.04324999999994</v>
      </c>
      <c r="G256" s="7">
        <v>205928.826</v>
      </c>
      <c r="H256" s="7">
        <v>88559.270999999993</v>
      </c>
      <c r="I256" s="7">
        <v>-626.18499999999995</v>
      </c>
      <c r="J256" s="7">
        <v>205929.125</v>
      </c>
      <c r="K256" s="7">
        <v>88559.167499999996</v>
      </c>
      <c r="L256" s="7">
        <v>-626.26499999999999</v>
      </c>
      <c r="M256" s="7">
        <f t="shared" si="10"/>
        <v>-0.37924999999813735</v>
      </c>
      <c r="N256" s="7">
        <f t="shared" si="11"/>
        <v>0.10225000001082662</v>
      </c>
      <c r="O256" s="7">
        <f t="shared" si="12"/>
        <v>0.14175000000000182</v>
      </c>
      <c r="P256" s="7"/>
      <c r="Q256" s="11"/>
      <c r="R256" s="11"/>
    </row>
    <row r="257" spans="1:18" x14ac:dyDescent="0.15">
      <c r="A257" s="1">
        <v>253</v>
      </c>
      <c r="B257" s="5">
        <v>21118</v>
      </c>
      <c r="C257" s="6" t="s">
        <v>218</v>
      </c>
      <c r="D257" s="7">
        <v>206426.99674999999</v>
      </c>
      <c r="E257" s="7">
        <v>88379.395500000013</v>
      </c>
      <c r="F257" s="7">
        <v>-625.9905</v>
      </c>
      <c r="G257" s="7">
        <v>206427.37299999999</v>
      </c>
      <c r="H257" s="7">
        <v>88379.284</v>
      </c>
      <c r="I257" s="7">
        <v>-626.11800000000005</v>
      </c>
      <c r="J257" s="7">
        <v>206427.67</v>
      </c>
      <c r="K257" s="7">
        <v>88379.16</v>
      </c>
      <c r="L257" s="7">
        <v>-626.23749999999995</v>
      </c>
      <c r="M257" s="7">
        <f t="shared" si="10"/>
        <v>-0.37625000000116415</v>
      </c>
      <c r="N257" s="7">
        <f t="shared" si="11"/>
        <v>0.11150000001362059</v>
      </c>
      <c r="O257" s="7">
        <f t="shared" si="12"/>
        <v>0.12750000000005457</v>
      </c>
      <c r="P257" s="7"/>
      <c r="Q257" s="11"/>
      <c r="R257" s="11"/>
    </row>
    <row r="258" spans="1:18" x14ac:dyDescent="0.15">
      <c r="A258" s="1">
        <v>254</v>
      </c>
      <c r="B258" s="5">
        <v>22112</v>
      </c>
      <c r="C258" s="6" t="s">
        <v>260</v>
      </c>
      <c r="D258" s="7">
        <v>205802.337</v>
      </c>
      <c r="E258" s="7">
        <v>86491.008249999999</v>
      </c>
      <c r="F258" s="7">
        <v>-550.72275000000002</v>
      </c>
      <c r="G258" s="7">
        <v>205802.677</v>
      </c>
      <c r="H258" s="7">
        <v>86490.801999999996</v>
      </c>
      <c r="I258" s="7">
        <v>-550.85500000000002</v>
      </c>
      <c r="J258" s="7">
        <v>205803.08749999999</v>
      </c>
      <c r="K258" s="7">
        <v>86490.465000000011</v>
      </c>
      <c r="L258" s="7">
        <v>-550.92499999999995</v>
      </c>
      <c r="M258" s="7">
        <f t="shared" si="10"/>
        <v>-0.33999999999650754</v>
      </c>
      <c r="N258" s="7">
        <f t="shared" si="11"/>
        <v>0.20625000000291038</v>
      </c>
      <c r="O258" s="7">
        <f t="shared" si="12"/>
        <v>0.13224999999999909</v>
      </c>
      <c r="P258" s="7"/>
      <c r="Q258" s="11"/>
      <c r="R258" s="11"/>
    </row>
    <row r="259" spans="1:18" x14ac:dyDescent="0.15">
      <c r="A259" s="1">
        <v>255</v>
      </c>
      <c r="B259" s="5">
        <v>21121</v>
      </c>
      <c r="C259" s="6" t="s">
        <v>219</v>
      </c>
      <c r="D259" s="7">
        <v>204664.76874999999</v>
      </c>
      <c r="E259" s="7">
        <v>84751.899000000005</v>
      </c>
      <c r="F259" s="7">
        <v>-626.08349999999996</v>
      </c>
      <c r="G259" s="7">
        <v>204665.128</v>
      </c>
      <c r="H259" s="7">
        <v>84751.812000000005</v>
      </c>
      <c r="I259" s="7">
        <v>-626.30999999999995</v>
      </c>
      <c r="J259" s="7">
        <v>204665.4</v>
      </c>
      <c r="K259" s="7">
        <v>84751.552500000005</v>
      </c>
      <c r="L259" s="7">
        <v>-626.31499999999994</v>
      </c>
      <c r="M259" s="7">
        <f t="shared" si="10"/>
        <v>-0.35925000000861473</v>
      </c>
      <c r="N259" s="7">
        <f t="shared" si="11"/>
        <v>8.6999999999534339E-2</v>
      </c>
      <c r="O259" s="7">
        <f t="shared" si="12"/>
        <v>0.22649999999998727</v>
      </c>
      <c r="P259" s="7"/>
      <c r="Q259" s="11"/>
      <c r="R259" s="11"/>
    </row>
    <row r="260" spans="1:18" x14ac:dyDescent="0.15">
      <c r="A260" s="1">
        <v>256</v>
      </c>
      <c r="B260" s="5">
        <v>21122</v>
      </c>
      <c r="C260" s="6" t="s">
        <v>220</v>
      </c>
      <c r="D260" s="7">
        <v>205171.6685</v>
      </c>
      <c r="E260" s="7">
        <v>84597.267749999999</v>
      </c>
      <c r="F260" s="7">
        <v>-626.14824999999996</v>
      </c>
      <c r="G260" s="7">
        <v>205172.02799999999</v>
      </c>
      <c r="H260" s="7">
        <v>84597.183999999994</v>
      </c>
      <c r="I260" s="7">
        <v>-626.36699999999996</v>
      </c>
      <c r="J260" s="7">
        <v>205172.30499999999</v>
      </c>
      <c r="K260" s="7">
        <v>84596.94</v>
      </c>
      <c r="L260" s="7">
        <v>-626.41750000000002</v>
      </c>
      <c r="M260" s="7">
        <f t="shared" si="10"/>
        <v>-0.35949999999138527</v>
      </c>
      <c r="N260" s="7">
        <f t="shared" si="11"/>
        <v>8.3750000005238689E-2</v>
      </c>
      <c r="O260" s="7">
        <f t="shared" si="12"/>
        <v>0.21875</v>
      </c>
      <c r="P260" s="7"/>
      <c r="Q260" s="11"/>
      <c r="R260" s="11"/>
    </row>
    <row r="261" spans="1:18" x14ac:dyDescent="0.15">
      <c r="A261" s="1">
        <v>257</v>
      </c>
      <c r="B261" s="5">
        <v>21123</v>
      </c>
      <c r="C261" s="6" t="s">
        <v>221</v>
      </c>
      <c r="D261" s="7">
        <v>204051.89825</v>
      </c>
      <c r="E261" s="7">
        <v>82743.393250000008</v>
      </c>
      <c r="F261" s="7">
        <v>-626.21349999999995</v>
      </c>
      <c r="G261" s="7">
        <v>204052.277</v>
      </c>
      <c r="H261" s="7">
        <v>82743.326000000001</v>
      </c>
      <c r="I261" s="7">
        <v>-626.35699999999997</v>
      </c>
      <c r="J261" s="7">
        <v>204052.61749999999</v>
      </c>
      <c r="K261" s="7">
        <v>82743.049999999988</v>
      </c>
      <c r="L261" s="7">
        <v>-626.35500000000002</v>
      </c>
      <c r="M261" s="7">
        <f t="shared" si="10"/>
        <v>-0.37875000000349246</v>
      </c>
      <c r="N261" s="7">
        <f t="shared" si="11"/>
        <v>6.7250000007334165E-2</v>
      </c>
      <c r="O261" s="7">
        <f t="shared" si="12"/>
        <v>0.14350000000001728</v>
      </c>
      <c r="P261" s="7"/>
      <c r="Q261" s="11"/>
      <c r="R261" s="11"/>
    </row>
    <row r="262" spans="1:18" x14ac:dyDescent="0.15">
      <c r="A262" s="1">
        <v>258</v>
      </c>
      <c r="B262" s="5">
        <v>21124</v>
      </c>
      <c r="C262" s="6" t="s">
        <v>222</v>
      </c>
      <c r="D262" s="7">
        <v>204558.959</v>
      </c>
      <c r="E262" s="7">
        <v>82588.747000000003</v>
      </c>
      <c r="F262" s="7">
        <v>-626.21999999999991</v>
      </c>
      <c r="G262" s="7">
        <v>204559.30499999999</v>
      </c>
      <c r="H262" s="7">
        <v>82588.683999999994</v>
      </c>
      <c r="I262" s="7">
        <v>-626.37199999999996</v>
      </c>
      <c r="J262" s="7">
        <v>204559.625</v>
      </c>
      <c r="K262" s="7">
        <v>82588.407500000001</v>
      </c>
      <c r="L262" s="7">
        <v>-626.39250000000004</v>
      </c>
      <c r="M262" s="7">
        <f t="shared" ref="M262:M323" si="13">D262-G262</f>
        <v>-0.34599999999045394</v>
      </c>
      <c r="N262" s="7">
        <f t="shared" ref="N262:N323" si="14">E262-H262</f>
        <v>6.300000000919681E-2</v>
      </c>
      <c r="O262" s="7">
        <f t="shared" ref="O262:O323" si="15">F262-I262</f>
        <v>0.15200000000004366</v>
      </c>
      <c r="P262" s="7"/>
      <c r="Q262" s="11"/>
      <c r="R262" s="11"/>
    </row>
    <row r="263" spans="1:18" x14ac:dyDescent="0.15">
      <c r="A263" s="1">
        <v>259</v>
      </c>
      <c r="B263" s="5">
        <v>21125</v>
      </c>
      <c r="C263" s="6" t="s">
        <v>223</v>
      </c>
      <c r="D263" s="7">
        <v>203430.36050000001</v>
      </c>
      <c r="E263" s="7">
        <v>80512.98775</v>
      </c>
      <c r="F263" s="7">
        <v>-626.27224999999999</v>
      </c>
      <c r="G263" s="7">
        <v>203430.693</v>
      </c>
      <c r="H263" s="7">
        <v>80512.906000000003</v>
      </c>
      <c r="I263" s="7">
        <v>-626.39200000000005</v>
      </c>
      <c r="J263" s="7">
        <v>203431.065</v>
      </c>
      <c r="K263" s="7">
        <v>80512.667499999996</v>
      </c>
      <c r="L263" s="7">
        <v>-626.38750000000005</v>
      </c>
      <c r="M263" s="7">
        <f t="shared" si="13"/>
        <v>-0.33249999998952262</v>
      </c>
      <c r="N263" s="7">
        <f t="shared" si="14"/>
        <v>8.1749999997555278E-2</v>
      </c>
      <c r="O263" s="7">
        <f t="shared" si="15"/>
        <v>0.1197500000000673</v>
      </c>
      <c r="P263" s="7"/>
      <c r="Q263" s="11"/>
      <c r="R263" s="11"/>
    </row>
    <row r="264" spans="1:18" x14ac:dyDescent="0.15">
      <c r="A264" s="1">
        <v>260</v>
      </c>
      <c r="B264" s="5">
        <v>21126</v>
      </c>
      <c r="C264" s="6" t="s">
        <v>224</v>
      </c>
      <c r="D264" s="7">
        <v>203944.35350000003</v>
      </c>
      <c r="E264" s="7">
        <v>80384.041249999995</v>
      </c>
      <c r="F264" s="7">
        <v>-626.35725000000002</v>
      </c>
      <c r="G264" s="7">
        <v>203944.698</v>
      </c>
      <c r="H264" s="7">
        <v>80383.941000000006</v>
      </c>
      <c r="I264" s="7">
        <v>-626.48400000000004</v>
      </c>
      <c r="J264" s="7">
        <v>203945.04</v>
      </c>
      <c r="K264" s="7">
        <v>80383.6875</v>
      </c>
      <c r="L264" s="7">
        <v>-626.5</v>
      </c>
      <c r="M264" s="7">
        <f t="shared" si="13"/>
        <v>-0.34449999997741543</v>
      </c>
      <c r="N264" s="7">
        <f t="shared" si="14"/>
        <v>0.1002499999885913</v>
      </c>
      <c r="O264" s="7">
        <f t="shared" si="15"/>
        <v>0.12675000000001546</v>
      </c>
      <c r="P264" s="7"/>
      <c r="Q264" s="11"/>
      <c r="R264" s="11"/>
    </row>
    <row r="265" spans="1:18" x14ac:dyDescent="0.15">
      <c r="A265" s="1">
        <v>261</v>
      </c>
      <c r="B265" s="5">
        <v>21127</v>
      </c>
      <c r="C265" s="6" t="s">
        <v>225</v>
      </c>
      <c r="D265" s="7">
        <v>202919.19550000003</v>
      </c>
      <c r="E265" s="7">
        <v>78476.291750000004</v>
      </c>
      <c r="F265" s="7">
        <v>-626.30875000000003</v>
      </c>
      <c r="G265" s="7">
        <v>202919.546</v>
      </c>
      <c r="H265" s="7">
        <v>78476.214999999997</v>
      </c>
      <c r="I265" s="7">
        <v>-626.404</v>
      </c>
      <c r="J265" s="7">
        <v>202919.86249999999</v>
      </c>
      <c r="K265" s="7">
        <v>78475.994999999995</v>
      </c>
      <c r="L265" s="7">
        <v>-626.39249999999993</v>
      </c>
      <c r="M265" s="7">
        <f t="shared" si="13"/>
        <v>-0.35049999997136183</v>
      </c>
      <c r="N265" s="7">
        <f t="shared" si="14"/>
        <v>7.6750000007450581E-2</v>
      </c>
      <c r="O265" s="7">
        <f t="shared" si="15"/>
        <v>9.524999999996453E-2</v>
      </c>
      <c r="P265" s="7"/>
      <c r="Q265" s="11"/>
      <c r="R265" s="11"/>
    </row>
    <row r="266" spans="1:18" x14ac:dyDescent="0.15">
      <c r="A266" s="1">
        <v>262</v>
      </c>
      <c r="B266" s="5">
        <v>21128</v>
      </c>
      <c r="C266" s="6" t="s">
        <v>226</v>
      </c>
      <c r="D266" s="7">
        <v>203433.2905</v>
      </c>
      <c r="E266" s="7">
        <v>78347.406749999995</v>
      </c>
      <c r="F266" s="7">
        <v>-626.33225000000004</v>
      </c>
      <c r="G266" s="7">
        <v>203433.65100000001</v>
      </c>
      <c r="H266" s="7">
        <v>78347.327999999994</v>
      </c>
      <c r="I266" s="7">
        <v>-626.45000000000005</v>
      </c>
      <c r="J266" s="7">
        <v>203433.96000000002</v>
      </c>
      <c r="K266" s="7">
        <v>78347.06</v>
      </c>
      <c r="L266" s="7">
        <v>-626.45500000000004</v>
      </c>
      <c r="M266" s="7">
        <f t="shared" si="13"/>
        <v>-0.36050000000977889</v>
      </c>
      <c r="N266" s="7">
        <f t="shared" si="14"/>
        <v>7.8750000000582077E-2</v>
      </c>
      <c r="O266" s="7">
        <f t="shared" si="15"/>
        <v>0.11775000000000091</v>
      </c>
      <c r="P266" s="7"/>
      <c r="Q266" s="11"/>
      <c r="R266" s="11"/>
    </row>
    <row r="267" spans="1:18" x14ac:dyDescent="0.15">
      <c r="A267" s="1">
        <v>263</v>
      </c>
      <c r="B267" s="5">
        <v>22122</v>
      </c>
      <c r="C267" s="6" t="s">
        <v>261</v>
      </c>
      <c r="D267" s="7">
        <v>202934.1035</v>
      </c>
      <c r="E267" s="7">
        <v>76416.973249999995</v>
      </c>
      <c r="F267" s="7">
        <v>-546.97575000000006</v>
      </c>
      <c r="G267" s="7">
        <v>202934.39300000001</v>
      </c>
      <c r="H267" s="7">
        <v>76416.892000000007</v>
      </c>
      <c r="I267" s="7">
        <v>-547.06299999999999</v>
      </c>
      <c r="J267" s="7">
        <v>202934.8</v>
      </c>
      <c r="K267" s="7">
        <v>76416.642500000002</v>
      </c>
      <c r="L267" s="7">
        <v>-547.12749999999994</v>
      </c>
      <c r="M267" s="7">
        <f t="shared" si="13"/>
        <v>-0.28950000001350418</v>
      </c>
      <c r="N267" s="7">
        <f t="shared" si="14"/>
        <v>8.1249999988358468E-2</v>
      </c>
      <c r="O267" s="7">
        <f t="shared" si="15"/>
        <v>8.7249999999926331E-2</v>
      </c>
      <c r="P267" s="7"/>
      <c r="Q267" s="11"/>
      <c r="R267" s="11"/>
    </row>
    <row r="268" spans="1:18" x14ac:dyDescent="0.15">
      <c r="A268" s="1">
        <v>264</v>
      </c>
      <c r="B268" s="5">
        <v>21131</v>
      </c>
      <c r="C268" s="6" t="s">
        <v>227</v>
      </c>
      <c r="D268" s="7">
        <v>202044.12100000001</v>
      </c>
      <c r="E268" s="7">
        <v>74561.060249999995</v>
      </c>
      <c r="F268" s="7">
        <v>-626.38149999999996</v>
      </c>
      <c r="G268" s="7">
        <v>202044.41899999999</v>
      </c>
      <c r="H268" s="7">
        <v>74561</v>
      </c>
      <c r="I268" s="7">
        <v>-626.50099999999998</v>
      </c>
      <c r="J268" s="7">
        <v>202044.72999999998</v>
      </c>
      <c r="K268" s="7">
        <v>74560.682499999995</v>
      </c>
      <c r="L268" s="7">
        <v>-626.48749999999995</v>
      </c>
      <c r="M268" s="7">
        <f t="shared" si="13"/>
        <v>-0.29799999998067506</v>
      </c>
      <c r="N268" s="7">
        <f t="shared" si="14"/>
        <v>6.0249999994994141E-2</v>
      </c>
      <c r="O268" s="7">
        <f t="shared" si="15"/>
        <v>0.11950000000001637</v>
      </c>
      <c r="P268" s="7"/>
      <c r="Q268" s="11"/>
      <c r="R268" s="11"/>
    </row>
    <row r="269" spans="1:18" x14ac:dyDescent="0.15">
      <c r="A269" s="1">
        <v>265</v>
      </c>
      <c r="B269" s="5">
        <v>21132</v>
      </c>
      <c r="C269" s="6" t="s">
        <v>228</v>
      </c>
      <c r="D269" s="7">
        <v>202564.08850000001</v>
      </c>
      <c r="E269" s="7">
        <v>74458.00675</v>
      </c>
      <c r="F269" s="7">
        <v>-626.43050000000005</v>
      </c>
      <c r="G269" s="7">
        <v>202564.32800000001</v>
      </c>
      <c r="H269" s="7">
        <v>74457.937999999995</v>
      </c>
      <c r="I269" s="7">
        <v>-626.572</v>
      </c>
      <c r="J269" s="7">
        <v>202564.65000000002</v>
      </c>
      <c r="K269" s="7">
        <v>74457.622499999998</v>
      </c>
      <c r="L269" s="7">
        <v>-626.55999999999995</v>
      </c>
      <c r="M269" s="7">
        <f t="shared" si="13"/>
        <v>-0.23949999999604188</v>
      </c>
      <c r="N269" s="7">
        <f t="shared" si="14"/>
        <v>6.8750000005820766E-2</v>
      </c>
      <c r="O269" s="7">
        <f t="shared" si="15"/>
        <v>0.14149999999995089</v>
      </c>
      <c r="P269" s="7"/>
      <c r="Q269" s="11"/>
      <c r="R269" s="11"/>
    </row>
    <row r="270" spans="1:18" x14ac:dyDescent="0.15">
      <c r="A270" s="1">
        <v>266</v>
      </c>
      <c r="B270" s="5">
        <v>21133</v>
      </c>
      <c r="C270" s="6" t="s">
        <v>229</v>
      </c>
      <c r="D270" s="7">
        <v>201636.11850000001</v>
      </c>
      <c r="E270" s="7">
        <v>72501.100749999998</v>
      </c>
      <c r="F270" s="7">
        <v>-626.4547500000001</v>
      </c>
      <c r="G270" s="7">
        <v>201636.39799999999</v>
      </c>
      <c r="H270" s="7">
        <v>72501.032999999996</v>
      </c>
      <c r="I270" s="7">
        <v>-626.55600000000004</v>
      </c>
      <c r="J270" s="7">
        <v>201636.77999999997</v>
      </c>
      <c r="K270" s="7">
        <v>72500.7</v>
      </c>
      <c r="L270" s="7">
        <v>-626.52749999999992</v>
      </c>
      <c r="M270" s="7">
        <f t="shared" si="13"/>
        <v>-0.27949999997508712</v>
      </c>
      <c r="N270" s="7">
        <f t="shared" si="14"/>
        <v>6.775000000197906E-2</v>
      </c>
      <c r="O270" s="7">
        <f t="shared" si="15"/>
        <v>0.10124999999993634</v>
      </c>
      <c r="P270" s="7"/>
      <c r="Q270" s="11"/>
      <c r="R270" s="11"/>
    </row>
    <row r="271" spans="1:18" x14ac:dyDescent="0.15">
      <c r="A271" s="1">
        <v>267</v>
      </c>
      <c r="B271" s="5">
        <v>21134</v>
      </c>
      <c r="C271" s="6" t="s">
        <v>230</v>
      </c>
      <c r="D271" s="7">
        <v>202156.04374999998</v>
      </c>
      <c r="E271" s="7">
        <v>72398.050749999995</v>
      </c>
      <c r="F271" s="7">
        <v>-626.43174999999997</v>
      </c>
      <c r="G271" s="7">
        <v>202156.272</v>
      </c>
      <c r="H271" s="7">
        <v>72397.974000000002</v>
      </c>
      <c r="I271" s="7">
        <v>-626.54600000000005</v>
      </c>
      <c r="J271" s="7">
        <v>202156.63250000001</v>
      </c>
      <c r="K271" s="7">
        <v>72397.662500000006</v>
      </c>
      <c r="L271" s="7">
        <v>-626.53499999999997</v>
      </c>
      <c r="M271" s="7">
        <f t="shared" si="13"/>
        <v>-0.22825000001466833</v>
      </c>
      <c r="N271" s="7">
        <f t="shared" si="14"/>
        <v>7.6749999992898665E-2</v>
      </c>
      <c r="O271" s="7">
        <f t="shared" si="15"/>
        <v>0.11425000000008367</v>
      </c>
      <c r="P271" s="7"/>
      <c r="Q271" s="11"/>
      <c r="R271" s="11"/>
    </row>
    <row r="272" spans="1:18" x14ac:dyDescent="0.15">
      <c r="A272" s="1">
        <v>268</v>
      </c>
      <c r="B272" s="5">
        <v>21135</v>
      </c>
      <c r="C272" s="6" t="s">
        <v>231</v>
      </c>
      <c r="D272" s="7">
        <v>201241.72175</v>
      </c>
      <c r="E272" s="7">
        <v>70219.678249999997</v>
      </c>
      <c r="F272" s="7">
        <v>-626.38150000000007</v>
      </c>
      <c r="G272" s="7">
        <v>201241.97399999999</v>
      </c>
      <c r="H272" s="7">
        <v>70219.644</v>
      </c>
      <c r="I272" s="7">
        <v>-626.48199999999997</v>
      </c>
      <c r="J272" s="7">
        <v>201242.3725</v>
      </c>
      <c r="K272" s="7">
        <v>70219.354999999996</v>
      </c>
      <c r="L272" s="7">
        <v>-626.45500000000004</v>
      </c>
      <c r="M272" s="7">
        <f t="shared" si="13"/>
        <v>-0.25224999999045394</v>
      </c>
      <c r="N272" s="7">
        <f t="shared" si="14"/>
        <v>3.4249999996973202E-2</v>
      </c>
      <c r="O272" s="7">
        <f t="shared" si="15"/>
        <v>0.10049999999989723</v>
      </c>
      <c r="P272" s="7"/>
      <c r="Q272" s="11"/>
      <c r="R272" s="11"/>
    </row>
    <row r="273" spans="1:18" x14ac:dyDescent="0.15">
      <c r="A273" s="1">
        <v>269</v>
      </c>
      <c r="B273" s="5">
        <v>21136</v>
      </c>
      <c r="C273" s="6" t="s">
        <v>232</v>
      </c>
      <c r="D273" s="7">
        <v>201766.13575000002</v>
      </c>
      <c r="E273" s="7">
        <v>70142.997499999998</v>
      </c>
      <c r="F273" s="7">
        <v>-626.55525</v>
      </c>
      <c r="G273" s="7">
        <v>201766.372</v>
      </c>
      <c r="H273" s="7">
        <v>70142.956000000006</v>
      </c>
      <c r="I273" s="7">
        <v>-626.673</v>
      </c>
      <c r="J273" s="7">
        <v>201766.7475</v>
      </c>
      <c r="K273" s="7">
        <v>70142.64499999999</v>
      </c>
      <c r="L273" s="7">
        <v>-626.67750000000001</v>
      </c>
      <c r="M273" s="7">
        <f t="shared" si="13"/>
        <v>-0.23624999998719431</v>
      </c>
      <c r="N273" s="7">
        <f t="shared" si="14"/>
        <v>4.1499999992083758E-2</v>
      </c>
      <c r="O273" s="7">
        <f t="shared" si="15"/>
        <v>0.11775000000000091</v>
      </c>
      <c r="P273" s="7"/>
      <c r="Q273" s="11"/>
      <c r="R273" s="11"/>
    </row>
    <row r="274" spans="1:18" x14ac:dyDescent="0.15">
      <c r="A274" s="1">
        <v>270</v>
      </c>
      <c r="B274" s="5">
        <v>21137</v>
      </c>
      <c r="C274" s="6" t="s">
        <v>233</v>
      </c>
      <c r="D274" s="7">
        <v>200937.5485</v>
      </c>
      <c r="E274" s="7">
        <v>68141.874749999988</v>
      </c>
      <c r="F274" s="7">
        <v>-626.56050000000005</v>
      </c>
      <c r="G274" s="7">
        <v>200937.766</v>
      </c>
      <c r="H274" s="7">
        <v>68141.876000000004</v>
      </c>
      <c r="I274" s="7">
        <v>-626.61900000000003</v>
      </c>
      <c r="J274" s="7">
        <v>200938.1</v>
      </c>
      <c r="K274" s="7">
        <v>68141.555000000008</v>
      </c>
      <c r="L274" s="7">
        <v>-626.61</v>
      </c>
      <c r="M274" s="7">
        <f t="shared" si="13"/>
        <v>-0.21749999999883585</v>
      </c>
      <c r="N274" s="7">
        <f t="shared" si="14"/>
        <v>-1.2500000157160684E-3</v>
      </c>
      <c r="O274" s="7">
        <f t="shared" si="15"/>
        <v>5.8499999999980901E-2</v>
      </c>
      <c r="P274" s="7"/>
      <c r="Q274" s="11"/>
      <c r="R274" s="11"/>
    </row>
    <row r="275" spans="1:18" x14ac:dyDescent="0.15">
      <c r="A275" s="1">
        <v>271</v>
      </c>
      <c r="B275" s="5">
        <v>21138</v>
      </c>
      <c r="C275" s="6" t="s">
        <v>234</v>
      </c>
      <c r="D275" s="7">
        <v>201462.12700000001</v>
      </c>
      <c r="E275" s="7">
        <v>68065.058250000002</v>
      </c>
      <c r="F275" s="7">
        <v>-626.55050000000006</v>
      </c>
      <c r="G275" s="7">
        <v>201462.285</v>
      </c>
      <c r="H275" s="7">
        <v>68065.051000000007</v>
      </c>
      <c r="I275" s="7">
        <v>-626.63</v>
      </c>
      <c r="J275" s="7">
        <v>201462.66</v>
      </c>
      <c r="K275" s="7">
        <v>68064.742500000008</v>
      </c>
      <c r="L275" s="7">
        <v>-626.63749999999993</v>
      </c>
      <c r="M275" s="7">
        <f t="shared" si="13"/>
        <v>-0.15799999999580905</v>
      </c>
      <c r="N275" s="7">
        <f t="shared" si="14"/>
        <v>7.2499999951105565E-3</v>
      </c>
      <c r="O275" s="7">
        <f t="shared" si="15"/>
        <v>7.9499999999939064E-2</v>
      </c>
      <c r="P275" s="7"/>
      <c r="Q275" s="11"/>
      <c r="R275" s="11"/>
    </row>
    <row r="276" spans="1:18" x14ac:dyDescent="0.15">
      <c r="A276" s="1">
        <v>272</v>
      </c>
      <c r="B276" s="5">
        <v>22131</v>
      </c>
      <c r="C276" s="6" t="s">
        <v>262</v>
      </c>
      <c r="D276" s="7">
        <v>200693.12350000002</v>
      </c>
      <c r="E276" s="7">
        <v>66149.046749999994</v>
      </c>
      <c r="F276" s="7">
        <v>-551.73300000000006</v>
      </c>
      <c r="G276" s="7">
        <v>200693.78899999999</v>
      </c>
      <c r="H276" s="7">
        <v>66150.19</v>
      </c>
      <c r="I276" s="7">
        <v>-551.471</v>
      </c>
      <c r="J276" s="7">
        <v>200694.32749999998</v>
      </c>
      <c r="K276" s="7">
        <v>66149.747499999998</v>
      </c>
      <c r="L276" s="7">
        <v>-551.57749999999999</v>
      </c>
      <c r="M276" s="7">
        <f t="shared" si="13"/>
        <v>-0.66549999997369014</v>
      </c>
      <c r="N276" s="7">
        <f t="shared" si="14"/>
        <v>-1.1432500000082655</v>
      </c>
      <c r="O276" s="7">
        <f t="shared" si="15"/>
        <v>-0.2620000000000573</v>
      </c>
      <c r="P276" s="7"/>
      <c r="Q276" s="11"/>
      <c r="R276" s="11"/>
    </row>
    <row r="277" spans="1:18" x14ac:dyDescent="0.15">
      <c r="A277" s="1">
        <v>273</v>
      </c>
      <c r="B277" s="5">
        <v>22132</v>
      </c>
      <c r="C277" s="6" t="s">
        <v>263</v>
      </c>
      <c r="D277" s="7">
        <v>201219.27724999998</v>
      </c>
      <c r="E277" s="7">
        <v>66086.393750000003</v>
      </c>
      <c r="F277" s="7">
        <v>-551.48175000000003</v>
      </c>
      <c r="G277" s="7">
        <v>201219.92199999999</v>
      </c>
      <c r="H277" s="7">
        <v>66086.942999999999</v>
      </c>
      <c r="I277" s="7">
        <v>-551.38400000000001</v>
      </c>
      <c r="J277" s="7">
        <v>201220.46999999997</v>
      </c>
      <c r="K277" s="7">
        <v>66086.612500000003</v>
      </c>
      <c r="L277" s="7">
        <v>-551.52250000000004</v>
      </c>
      <c r="M277" s="7">
        <f t="shared" si="13"/>
        <v>-0.64475000000675209</v>
      </c>
      <c r="N277" s="7">
        <f t="shared" si="14"/>
        <v>-0.54924999999639113</v>
      </c>
      <c r="O277" s="7">
        <f t="shared" si="15"/>
        <v>-9.7750000000019099E-2</v>
      </c>
      <c r="P277" s="7"/>
      <c r="Q277" s="11"/>
      <c r="R277" s="11"/>
    </row>
    <row r="278" spans="1:18" x14ac:dyDescent="0.15">
      <c r="A278" s="1">
        <v>274</v>
      </c>
      <c r="B278" s="5">
        <v>21141</v>
      </c>
      <c r="C278" s="6" t="s">
        <v>235</v>
      </c>
      <c r="D278" s="7">
        <v>200459.82375000001</v>
      </c>
      <c r="E278" s="7">
        <v>64158.236250000002</v>
      </c>
      <c r="F278" s="7">
        <v>-626.56475</v>
      </c>
      <c r="G278" s="7">
        <v>200460.14</v>
      </c>
      <c r="H278" s="7">
        <v>64158.341</v>
      </c>
      <c r="I278" s="7">
        <v>-626.68299999999999</v>
      </c>
      <c r="J278" s="7">
        <v>200460.47</v>
      </c>
      <c r="K278" s="7">
        <v>64158.070000000007</v>
      </c>
      <c r="L278" s="7">
        <v>-626.75250000000005</v>
      </c>
      <c r="M278" s="7">
        <f t="shared" si="13"/>
        <v>-0.31625000000349246</v>
      </c>
      <c r="N278" s="7">
        <f t="shared" si="14"/>
        <v>-0.10474999999860302</v>
      </c>
      <c r="O278" s="7">
        <f t="shared" si="15"/>
        <v>0.11824999999998909</v>
      </c>
      <c r="P278" s="7"/>
      <c r="Q278" s="11"/>
      <c r="R278" s="11"/>
    </row>
    <row r="279" spans="1:18" x14ac:dyDescent="0.15">
      <c r="A279" s="1">
        <v>275</v>
      </c>
      <c r="B279" s="5">
        <v>21142</v>
      </c>
      <c r="C279" s="6" t="s">
        <v>236</v>
      </c>
      <c r="D279" s="7">
        <v>200987.505</v>
      </c>
      <c r="E279" s="7">
        <v>64107.963250000001</v>
      </c>
      <c r="F279" s="7">
        <v>-626.47675000000004</v>
      </c>
      <c r="G279" s="7">
        <v>200987.77900000001</v>
      </c>
      <c r="H279" s="7">
        <v>64108.017</v>
      </c>
      <c r="I279" s="7">
        <v>-626.61599999999999</v>
      </c>
      <c r="J279" s="7">
        <v>200988.14</v>
      </c>
      <c r="K279" s="7">
        <v>64107.777500000004</v>
      </c>
      <c r="L279" s="7">
        <v>-626.72</v>
      </c>
      <c r="M279" s="7">
        <f t="shared" si="13"/>
        <v>-0.27400000000488944</v>
      </c>
      <c r="N279" s="7">
        <f t="shared" si="14"/>
        <v>-5.3749999999126885E-2</v>
      </c>
      <c r="O279" s="7">
        <f t="shared" si="15"/>
        <v>0.13924999999994725</v>
      </c>
      <c r="P279" s="7"/>
      <c r="Q279" s="11"/>
      <c r="R279" s="11"/>
    </row>
    <row r="280" spans="1:18" x14ac:dyDescent="0.15">
      <c r="A280" s="1">
        <v>276</v>
      </c>
      <c r="B280" s="5">
        <v>21143</v>
      </c>
      <c r="C280" s="6" t="s">
        <v>237</v>
      </c>
      <c r="D280" s="7">
        <v>200260.57824999999</v>
      </c>
      <c r="E280" s="7">
        <v>62067.528749999998</v>
      </c>
      <c r="F280" s="7">
        <v>-626.67875000000004</v>
      </c>
      <c r="G280" s="7">
        <v>200260.785</v>
      </c>
      <c r="H280" s="7">
        <v>62067.66</v>
      </c>
      <c r="I280" s="7">
        <v>-626.71100000000001</v>
      </c>
      <c r="J280" s="7">
        <v>200261.14</v>
      </c>
      <c r="K280" s="7">
        <v>62067.387499999997</v>
      </c>
      <c r="L280" s="7">
        <v>-626.745</v>
      </c>
      <c r="M280" s="7">
        <f t="shared" si="13"/>
        <v>-0.20675000001210719</v>
      </c>
      <c r="N280" s="7">
        <f t="shared" si="14"/>
        <v>-0.13125000000582077</v>
      </c>
      <c r="O280" s="7">
        <f t="shared" si="15"/>
        <v>3.2249999999976353E-2</v>
      </c>
      <c r="P280" s="7"/>
      <c r="Q280" s="11"/>
      <c r="R280" s="11"/>
    </row>
    <row r="281" spans="1:18" x14ac:dyDescent="0.15">
      <c r="A281" s="1">
        <v>277</v>
      </c>
      <c r="B281" s="5">
        <v>21144</v>
      </c>
      <c r="C281" s="6" t="s">
        <v>238</v>
      </c>
      <c r="D281" s="7">
        <v>200788.38225000002</v>
      </c>
      <c r="E281" s="7">
        <v>62017.253249999994</v>
      </c>
      <c r="F281" s="7">
        <v>-626.62599999999998</v>
      </c>
      <c r="G281" s="7">
        <v>200788.54500000001</v>
      </c>
      <c r="H281" s="7">
        <v>62017.34</v>
      </c>
      <c r="I281" s="7">
        <v>-626.66399999999999</v>
      </c>
      <c r="J281" s="7">
        <v>200788.9075</v>
      </c>
      <c r="K281" s="7">
        <v>62017.095000000001</v>
      </c>
      <c r="L281" s="7">
        <v>-626.72500000000002</v>
      </c>
      <c r="M281" s="7">
        <f t="shared" si="13"/>
        <v>-0.1627499999885913</v>
      </c>
      <c r="N281" s="7">
        <f t="shared" si="14"/>
        <v>-8.6750000002211891E-2</v>
      </c>
      <c r="O281" s="7">
        <f t="shared" si="15"/>
        <v>3.8000000000010914E-2</v>
      </c>
      <c r="P281" s="7"/>
      <c r="Q281" s="11"/>
      <c r="R281" s="11"/>
    </row>
    <row r="282" spans="1:18" x14ac:dyDescent="0.15">
      <c r="A282" s="1">
        <v>278</v>
      </c>
      <c r="B282" s="5">
        <v>21145</v>
      </c>
      <c r="C282" s="6" t="s">
        <v>239</v>
      </c>
      <c r="D282" s="7">
        <v>200097.27600000001</v>
      </c>
      <c r="E282" s="7">
        <v>59757.220249999998</v>
      </c>
      <c r="F282" s="7">
        <v>-626.7974999999999</v>
      </c>
      <c r="G282" s="7">
        <v>200097.397</v>
      </c>
      <c r="H282" s="7">
        <v>59757.341999999997</v>
      </c>
      <c r="I282" s="7">
        <v>-626.74</v>
      </c>
      <c r="J282" s="7">
        <v>200097.7475</v>
      </c>
      <c r="K282" s="7">
        <v>59757.092500000006</v>
      </c>
      <c r="L282" s="7">
        <v>-626.71500000000003</v>
      </c>
      <c r="M282" s="7">
        <f t="shared" si="13"/>
        <v>-0.12099999998463318</v>
      </c>
      <c r="N282" s="7">
        <f t="shared" si="14"/>
        <v>-0.12174999999842839</v>
      </c>
      <c r="O282" s="7">
        <f t="shared" si="15"/>
        <v>-5.7499999999890861E-2</v>
      </c>
      <c r="P282" s="7"/>
      <c r="Q282" s="11"/>
      <c r="R282" s="11"/>
    </row>
    <row r="283" spans="1:18" x14ac:dyDescent="0.15">
      <c r="A283" s="1">
        <v>279</v>
      </c>
      <c r="B283" s="5">
        <v>21146</v>
      </c>
      <c r="C283" s="6" t="s">
        <v>240</v>
      </c>
      <c r="D283" s="7">
        <v>200626.83275</v>
      </c>
      <c r="E283" s="7">
        <v>59733.496499999994</v>
      </c>
      <c r="F283" s="7">
        <v>-626.76600000000008</v>
      </c>
      <c r="G283" s="7">
        <v>200626.94</v>
      </c>
      <c r="H283" s="7">
        <v>59733.627999999997</v>
      </c>
      <c r="I283" s="7">
        <v>-626.70399999999995</v>
      </c>
      <c r="J283" s="7">
        <v>200627.29749999999</v>
      </c>
      <c r="K283" s="7">
        <v>59733.35</v>
      </c>
      <c r="L283" s="7">
        <v>-626.70749999999998</v>
      </c>
      <c r="M283" s="7">
        <f t="shared" si="13"/>
        <v>-0.10725000000093132</v>
      </c>
      <c r="N283" s="7">
        <f t="shared" si="14"/>
        <v>-0.13150000000314321</v>
      </c>
      <c r="O283" s="7">
        <f t="shared" si="15"/>
        <v>-6.200000000012551E-2</v>
      </c>
      <c r="P283" s="7"/>
      <c r="Q283" s="11"/>
      <c r="R283" s="11"/>
    </row>
    <row r="284" spans="1:18" x14ac:dyDescent="0.15">
      <c r="A284" s="1">
        <v>280</v>
      </c>
      <c r="B284" s="5">
        <v>21147</v>
      </c>
      <c r="C284" s="6" t="s">
        <v>241</v>
      </c>
      <c r="D284" s="7">
        <v>200003.43424999999</v>
      </c>
      <c r="E284" s="7">
        <v>57659.232500000006</v>
      </c>
      <c r="F284" s="7">
        <v>-626.92875000000004</v>
      </c>
      <c r="G284" s="7">
        <v>200003.492</v>
      </c>
      <c r="H284" s="7">
        <v>57659.383999999998</v>
      </c>
      <c r="I284" s="7">
        <v>-626.80600000000004</v>
      </c>
      <c r="J284" s="7">
        <v>200003.79749999999</v>
      </c>
      <c r="K284" s="7">
        <v>57659.122499999998</v>
      </c>
      <c r="L284" s="7">
        <v>-626.755</v>
      </c>
      <c r="M284" s="7">
        <f t="shared" si="13"/>
        <v>-5.775000000721775E-2</v>
      </c>
      <c r="N284" s="7">
        <f t="shared" si="14"/>
        <v>-0.15149999999266583</v>
      </c>
      <c r="O284" s="7">
        <f t="shared" si="15"/>
        <v>-0.12274999999999636</v>
      </c>
      <c r="P284" s="7"/>
      <c r="Q284" s="11"/>
      <c r="R284" s="11"/>
    </row>
    <row r="285" spans="1:18" x14ac:dyDescent="0.15">
      <c r="A285" s="1">
        <v>281</v>
      </c>
      <c r="B285" s="5">
        <v>21148</v>
      </c>
      <c r="C285" s="6" t="s">
        <v>242</v>
      </c>
      <c r="D285" s="7">
        <v>200532.95525</v>
      </c>
      <c r="E285" s="7">
        <v>57635.521999999997</v>
      </c>
      <c r="F285" s="7">
        <v>-626.89875000000006</v>
      </c>
      <c r="G285" s="7">
        <v>200533.04699999999</v>
      </c>
      <c r="H285" s="7">
        <v>57635.663</v>
      </c>
      <c r="I285" s="7">
        <v>-626.77200000000005</v>
      </c>
      <c r="J285" s="7">
        <v>200533.34999999998</v>
      </c>
      <c r="K285" s="7">
        <v>57635.395000000004</v>
      </c>
      <c r="L285" s="7">
        <v>-626.74</v>
      </c>
      <c r="M285" s="7">
        <f t="shared" si="13"/>
        <v>-9.1749999992316589E-2</v>
      </c>
      <c r="N285" s="7">
        <f t="shared" si="14"/>
        <v>-0.14100000000325963</v>
      </c>
      <c r="O285" s="7">
        <f t="shared" si="15"/>
        <v>-0.12675000000001546</v>
      </c>
      <c r="P285" s="7"/>
      <c r="Q285" s="11"/>
      <c r="R285" s="11"/>
    </row>
    <row r="286" spans="1:18" x14ac:dyDescent="0.15">
      <c r="A286" s="1">
        <v>282</v>
      </c>
      <c r="B286" s="5">
        <v>22142</v>
      </c>
      <c r="C286" s="6" t="s">
        <v>264</v>
      </c>
      <c r="D286" s="7">
        <v>200655.39650000003</v>
      </c>
      <c r="E286" s="7">
        <v>55507.462749999999</v>
      </c>
      <c r="F286" s="7">
        <v>-482.73500000000001</v>
      </c>
      <c r="G286" s="50">
        <v>200655.413</v>
      </c>
      <c r="H286" s="50">
        <v>55507.404999999999</v>
      </c>
      <c r="I286" s="50">
        <v>-482.66300000000001</v>
      </c>
      <c r="J286" s="7">
        <v>200655.69750000001</v>
      </c>
      <c r="K286" s="7">
        <v>55507.557500000003</v>
      </c>
      <c r="L286" s="7">
        <v>-482.70250000000004</v>
      </c>
      <c r="M286" s="7">
        <f t="shared" si="13"/>
        <v>-1.6499999968800694E-2</v>
      </c>
      <c r="N286" s="7">
        <f t="shared" si="14"/>
        <v>5.7749999999941792E-2</v>
      </c>
      <c r="O286" s="7">
        <f t="shared" si="15"/>
        <v>-7.2000000000002728E-2</v>
      </c>
      <c r="P286" s="7"/>
      <c r="Q286" s="11"/>
      <c r="R286" s="11"/>
    </row>
    <row r="287" spans="1:18" x14ac:dyDescent="0.15">
      <c r="A287" s="1">
        <v>283</v>
      </c>
      <c r="B287" s="5">
        <v>30011</v>
      </c>
      <c r="C287" s="6" t="s">
        <v>265</v>
      </c>
      <c r="D287" s="7">
        <v>200190.07525000002</v>
      </c>
      <c r="E287" s="7">
        <v>53741.56</v>
      </c>
      <c r="F287" s="7">
        <v>-675.14449999999999</v>
      </c>
      <c r="G287" s="7">
        <v>200190.1</v>
      </c>
      <c r="H287" s="7">
        <v>53741.5</v>
      </c>
      <c r="I287" s="7">
        <v>-675.12199999999996</v>
      </c>
      <c r="J287" s="7">
        <v>200190.32750000001</v>
      </c>
      <c r="K287" s="7">
        <v>53741.324999999997</v>
      </c>
      <c r="L287" s="7">
        <v>-675.00749999999994</v>
      </c>
      <c r="M287" s="7">
        <f t="shared" si="13"/>
        <v>-2.4749999982304871E-2</v>
      </c>
      <c r="N287" s="7">
        <f t="shared" si="14"/>
        <v>5.9999999997671694E-2</v>
      </c>
      <c r="O287" s="7">
        <f t="shared" si="15"/>
        <v>-2.250000000003638E-2</v>
      </c>
      <c r="P287" s="7"/>
      <c r="Q287" s="11"/>
      <c r="R287" s="11"/>
    </row>
    <row r="288" spans="1:18" x14ac:dyDescent="0.15">
      <c r="A288" s="1">
        <v>284</v>
      </c>
      <c r="B288" s="5">
        <v>30012</v>
      </c>
      <c r="C288" s="6" t="s">
        <v>266</v>
      </c>
      <c r="D288" s="7">
        <v>200153.84099999999</v>
      </c>
      <c r="E288" s="7">
        <v>51811.930500000002</v>
      </c>
      <c r="F288" s="7">
        <v>-675.12099999999998</v>
      </c>
      <c r="G288" s="7">
        <v>200153.856</v>
      </c>
      <c r="H288" s="7">
        <v>51812.027999999998</v>
      </c>
      <c r="I288" s="7">
        <v>-675.10599999999999</v>
      </c>
      <c r="J288" s="7">
        <v>200154.0925</v>
      </c>
      <c r="K288" s="7">
        <v>51811.707499999997</v>
      </c>
      <c r="L288" s="7">
        <v>-675.01499999999999</v>
      </c>
      <c r="M288" s="7">
        <f t="shared" si="13"/>
        <v>-1.5000000013969839E-2</v>
      </c>
      <c r="N288" s="7">
        <f t="shared" si="14"/>
        <v>-9.7499999996216502E-2</v>
      </c>
      <c r="O288" s="7">
        <f t="shared" si="15"/>
        <v>-1.4999999999986358E-2</v>
      </c>
      <c r="P288" s="8"/>
      <c r="Q288" s="11"/>
      <c r="R288" s="11"/>
    </row>
    <row r="289" spans="1:18" x14ac:dyDescent="0.15">
      <c r="A289" s="1">
        <v>285</v>
      </c>
      <c r="B289" s="5">
        <v>32015</v>
      </c>
      <c r="C289" s="6" t="s">
        <v>297</v>
      </c>
      <c r="D289" s="7">
        <v>200143.02049999998</v>
      </c>
      <c r="E289" s="7">
        <v>51271.4735</v>
      </c>
      <c r="F289" s="7">
        <v>-890.08799999999997</v>
      </c>
      <c r="G289" s="7">
        <v>200143.027</v>
      </c>
      <c r="H289" s="7">
        <v>51271.385000000002</v>
      </c>
      <c r="I289" s="7">
        <v>-890.00800000000004</v>
      </c>
      <c r="J289" s="7">
        <v>200143.27</v>
      </c>
      <c r="K289" s="7">
        <v>51271.08</v>
      </c>
      <c r="L289" s="7">
        <v>-889.97500000000002</v>
      </c>
      <c r="M289" s="7">
        <f t="shared" si="13"/>
        <v>-6.5000000176951289E-3</v>
      </c>
      <c r="N289" s="7">
        <f t="shared" si="14"/>
        <v>8.849999999802094E-2</v>
      </c>
      <c r="O289" s="7">
        <f t="shared" si="15"/>
        <v>-7.999999999992724E-2</v>
      </c>
      <c r="P289" s="7"/>
      <c r="Q289" s="11"/>
      <c r="R289" s="11"/>
    </row>
    <row r="290" spans="1:18" x14ac:dyDescent="0.15">
      <c r="A290" s="1">
        <v>286</v>
      </c>
      <c r="B290" s="5">
        <v>31141</v>
      </c>
      <c r="C290" s="6" t="s">
        <v>287</v>
      </c>
      <c r="D290" s="7">
        <v>200140.09599999999</v>
      </c>
      <c r="E290" s="7">
        <v>51123.491500000004</v>
      </c>
      <c r="F290" s="7">
        <v>-874.03700000000003</v>
      </c>
      <c r="G290" s="7">
        <v>200140.05499999999</v>
      </c>
      <c r="H290" s="7">
        <v>51123.394</v>
      </c>
      <c r="I290" s="7">
        <v>-873.95799999999997</v>
      </c>
      <c r="J290" s="7">
        <v>200140.35499999998</v>
      </c>
      <c r="K290" s="7">
        <v>51123.119999999995</v>
      </c>
      <c r="L290" s="7">
        <v>-873.92</v>
      </c>
      <c r="M290" s="7">
        <f t="shared" si="13"/>
        <v>4.0999999997438863E-2</v>
      </c>
      <c r="N290" s="7">
        <f t="shared" si="14"/>
        <v>9.750000000349246E-2</v>
      </c>
      <c r="O290" s="7">
        <f t="shared" si="15"/>
        <v>-7.9000000000064574E-2</v>
      </c>
      <c r="P290" s="7"/>
      <c r="Q290" s="11"/>
      <c r="R290" s="11"/>
    </row>
    <row r="291" spans="1:18" x14ac:dyDescent="0.15">
      <c r="A291" s="1">
        <v>287</v>
      </c>
      <c r="B291" s="5">
        <v>31142</v>
      </c>
      <c r="C291" s="6" t="s">
        <v>288</v>
      </c>
      <c r="D291" s="7">
        <v>200469.99</v>
      </c>
      <c r="E291" s="7">
        <v>51117.755999999994</v>
      </c>
      <c r="F291" s="7">
        <v>-873.91750000000002</v>
      </c>
      <c r="G291" s="7">
        <v>200469.95300000001</v>
      </c>
      <c r="H291" s="7">
        <v>51117.64</v>
      </c>
      <c r="I291" s="7">
        <v>-873.82</v>
      </c>
      <c r="J291" s="7">
        <v>200470.18</v>
      </c>
      <c r="K291" s="7">
        <v>51117.395000000004</v>
      </c>
      <c r="L291" s="7">
        <v>-873.8</v>
      </c>
      <c r="M291" s="7">
        <f t="shared" si="13"/>
        <v>3.699999998207204E-2</v>
      </c>
      <c r="N291" s="7">
        <f t="shared" si="14"/>
        <v>0.11599999999452848</v>
      </c>
      <c r="O291" s="7">
        <f t="shared" si="15"/>
        <v>-9.7499999999968168E-2</v>
      </c>
      <c r="P291" s="7"/>
      <c r="Q291" s="11"/>
      <c r="R291" s="11"/>
    </row>
    <row r="292" spans="1:18" x14ac:dyDescent="0.15">
      <c r="A292" s="1">
        <v>288</v>
      </c>
      <c r="B292" s="5">
        <v>30021</v>
      </c>
      <c r="C292" s="6" t="s">
        <v>267</v>
      </c>
      <c r="D292" s="7">
        <v>200130.0705</v>
      </c>
      <c r="E292" s="7">
        <v>50541.227499999994</v>
      </c>
      <c r="F292" s="7">
        <v>-513.22899999999993</v>
      </c>
      <c r="G292" s="7">
        <v>200129.78700000001</v>
      </c>
      <c r="H292" s="7">
        <v>50542.8</v>
      </c>
      <c r="I292" s="7">
        <v>-513.274</v>
      </c>
      <c r="J292" s="7">
        <v>200129.995</v>
      </c>
      <c r="K292" s="7">
        <v>50542.552500000005</v>
      </c>
      <c r="L292" s="7">
        <v>-513.17750000000001</v>
      </c>
      <c r="M292" s="7">
        <f t="shared" si="13"/>
        <v>0.28349999999045394</v>
      </c>
      <c r="N292" s="7">
        <f t="shared" si="14"/>
        <v>-1.5725000000093132</v>
      </c>
      <c r="O292" s="7">
        <f t="shared" si="15"/>
        <v>4.500000000007276E-2</v>
      </c>
      <c r="P292" s="7"/>
      <c r="Q292" s="11"/>
      <c r="R292" s="11"/>
    </row>
    <row r="293" spans="1:18" x14ac:dyDescent="0.15">
      <c r="A293" s="1">
        <v>289</v>
      </c>
      <c r="B293" s="5">
        <v>30022</v>
      </c>
      <c r="C293" s="6" t="s">
        <v>268</v>
      </c>
      <c r="D293" s="7">
        <v>200114.60149999999</v>
      </c>
      <c r="E293" s="7">
        <v>49611.366833333341</v>
      </c>
      <c r="F293" s="7">
        <v>-513.06283333333329</v>
      </c>
      <c r="G293" s="7">
        <v>200112.19500000001</v>
      </c>
      <c r="H293" s="7">
        <v>49611.851000000002</v>
      </c>
      <c r="I293" s="7">
        <v>-513.09400000000005</v>
      </c>
      <c r="J293" s="7">
        <v>200112.40166666664</v>
      </c>
      <c r="K293" s="7">
        <v>49611.566666666673</v>
      </c>
      <c r="L293" s="7">
        <v>-513.0100000000001</v>
      </c>
      <c r="M293" s="7">
        <f t="shared" si="13"/>
        <v>2.4064999999827705</v>
      </c>
      <c r="N293" s="7">
        <f t="shared" si="14"/>
        <v>-0.484166666661622</v>
      </c>
      <c r="O293" s="7">
        <f t="shared" si="15"/>
        <v>3.1166666666763376E-2</v>
      </c>
      <c r="P293" s="7"/>
      <c r="Q293" s="11"/>
      <c r="R293" s="11"/>
    </row>
    <row r="294" spans="1:18" x14ac:dyDescent="0.15">
      <c r="A294" s="1">
        <v>290</v>
      </c>
      <c r="B294" s="5">
        <v>30031</v>
      </c>
      <c r="C294" s="6" t="s">
        <v>269</v>
      </c>
      <c r="D294" s="7">
        <v>200089.54625000001</v>
      </c>
      <c r="E294" s="7">
        <v>48444.52925</v>
      </c>
      <c r="F294" s="7">
        <v>-773.13625000000002</v>
      </c>
      <c r="G294" s="7">
        <v>200089.43</v>
      </c>
      <c r="H294" s="7">
        <v>48444.588000000003</v>
      </c>
      <c r="I294" s="7">
        <v>-773.09100000000001</v>
      </c>
      <c r="J294" s="7">
        <v>200089.64500000002</v>
      </c>
      <c r="K294" s="7">
        <v>48444.310000000005</v>
      </c>
      <c r="L294" s="7">
        <v>-773.06499999999994</v>
      </c>
      <c r="M294" s="7">
        <f t="shared" si="13"/>
        <v>0.11625000002095476</v>
      </c>
      <c r="N294" s="7">
        <f t="shared" si="14"/>
        <v>-5.8750000003783498E-2</v>
      </c>
      <c r="O294" s="7">
        <f t="shared" si="15"/>
        <v>-4.5250000000010004E-2</v>
      </c>
      <c r="P294" s="7"/>
      <c r="Q294" s="11"/>
      <c r="R294" s="11"/>
    </row>
    <row r="295" spans="1:18" x14ac:dyDescent="0.15">
      <c r="A295" s="1">
        <v>291</v>
      </c>
      <c r="B295" s="5">
        <v>30032</v>
      </c>
      <c r="C295" s="6" t="s">
        <v>270</v>
      </c>
      <c r="D295" s="7">
        <v>200072.875</v>
      </c>
      <c r="E295" s="7">
        <v>47514.932000000001</v>
      </c>
      <c r="F295" s="7">
        <v>-772.96500000000015</v>
      </c>
      <c r="G295" s="7">
        <v>200072.70300000001</v>
      </c>
      <c r="H295" s="7">
        <v>47515.031000000003</v>
      </c>
      <c r="I295" s="7">
        <v>-772.97</v>
      </c>
      <c r="J295" s="7">
        <v>200072.97</v>
      </c>
      <c r="K295" s="7">
        <v>47514.752500000002</v>
      </c>
      <c r="L295" s="7">
        <v>-772.9375</v>
      </c>
      <c r="M295" s="7">
        <f t="shared" si="13"/>
        <v>0.17199999999138527</v>
      </c>
      <c r="N295" s="7">
        <f t="shared" si="14"/>
        <v>-9.900000000197906E-2</v>
      </c>
      <c r="O295" s="7">
        <f t="shared" si="15"/>
        <v>4.9999999998817657E-3</v>
      </c>
      <c r="P295" s="7"/>
      <c r="Q295" s="11"/>
      <c r="R295" s="11"/>
    </row>
    <row r="296" spans="1:18" x14ac:dyDescent="0.15">
      <c r="A296" s="1">
        <v>292</v>
      </c>
      <c r="B296" s="5">
        <v>32016</v>
      </c>
      <c r="C296" s="6" t="s">
        <v>298</v>
      </c>
      <c r="D296" s="7">
        <v>200056.91075000001</v>
      </c>
      <c r="E296" s="7">
        <v>46710.455999999998</v>
      </c>
      <c r="F296" s="7">
        <v>-889.53250000000003</v>
      </c>
      <c r="G296" s="7">
        <v>200056.783</v>
      </c>
      <c r="H296" s="7">
        <v>46710.154000000002</v>
      </c>
      <c r="I296" s="7">
        <v>-889.51199999999994</v>
      </c>
      <c r="J296" s="7">
        <v>200057.01750000002</v>
      </c>
      <c r="K296" s="7">
        <v>46709.945000000007</v>
      </c>
      <c r="L296" s="7">
        <v>-889.53249999999991</v>
      </c>
      <c r="M296" s="7">
        <f t="shared" si="13"/>
        <v>0.12775000001420267</v>
      </c>
      <c r="N296" s="7">
        <f t="shared" si="14"/>
        <v>0.30199999999604188</v>
      </c>
      <c r="O296" s="7">
        <f t="shared" si="15"/>
        <v>-2.0500000000083674E-2</v>
      </c>
      <c r="P296" s="7"/>
      <c r="Q296" s="11"/>
      <c r="R296" s="11"/>
    </row>
    <row r="297" spans="1:18" x14ac:dyDescent="0.15">
      <c r="A297" s="1">
        <v>293</v>
      </c>
      <c r="B297" s="5">
        <v>30041</v>
      </c>
      <c r="C297" s="6" t="s">
        <v>271</v>
      </c>
      <c r="D297" s="7">
        <v>199982.9375</v>
      </c>
      <c r="E297" s="7">
        <v>42358.214999999997</v>
      </c>
      <c r="F297" s="7">
        <v>115.00475</v>
      </c>
      <c r="G297" s="7">
        <v>199982.63200000001</v>
      </c>
      <c r="H297" s="7">
        <v>42358.510999999999</v>
      </c>
      <c r="I297" s="7">
        <v>114.782</v>
      </c>
      <c r="J297" s="7">
        <v>199982.92750000002</v>
      </c>
      <c r="K297" s="7">
        <v>42358.3125</v>
      </c>
      <c r="L297" s="7">
        <v>114.87</v>
      </c>
      <c r="M297" s="7">
        <f t="shared" si="13"/>
        <v>0.30549999998765998</v>
      </c>
      <c r="N297" s="7">
        <f t="shared" si="14"/>
        <v>-0.29600000000209548</v>
      </c>
      <c r="O297" s="7">
        <f t="shared" si="15"/>
        <v>0.22275000000000489</v>
      </c>
      <c r="P297" s="7"/>
      <c r="Q297" s="11"/>
      <c r="R297" s="11"/>
    </row>
    <row r="298" spans="1:18" x14ac:dyDescent="0.15">
      <c r="A298" s="1">
        <v>294</v>
      </c>
      <c r="B298" s="5">
        <v>30042</v>
      </c>
      <c r="C298" s="6" t="s">
        <v>272</v>
      </c>
      <c r="D298" s="7">
        <v>199970.92074999999</v>
      </c>
      <c r="E298" s="7">
        <v>41675.369250000003</v>
      </c>
      <c r="F298" s="7">
        <v>115.22025000000001</v>
      </c>
      <c r="G298" s="7">
        <v>199970.97</v>
      </c>
      <c r="H298" s="7">
        <v>41676.031000000003</v>
      </c>
      <c r="I298" s="7">
        <v>114.88800000000001</v>
      </c>
      <c r="J298" s="7">
        <v>199971.20749999999</v>
      </c>
      <c r="K298" s="7">
        <v>41675.792500000003</v>
      </c>
      <c r="L298" s="7">
        <v>114.97750000000001</v>
      </c>
      <c r="M298" s="7">
        <f t="shared" si="13"/>
        <v>-4.925000001094304E-2</v>
      </c>
      <c r="N298" s="7">
        <f t="shared" si="14"/>
        <v>-0.66174999999930151</v>
      </c>
      <c r="O298" s="7">
        <f t="shared" si="15"/>
        <v>0.33225000000000193</v>
      </c>
      <c r="P298" s="7"/>
      <c r="Q298" s="11"/>
      <c r="R298" s="11"/>
    </row>
    <row r="299" spans="1:18" x14ac:dyDescent="0.15">
      <c r="A299" s="1">
        <v>295</v>
      </c>
      <c r="B299" s="5">
        <v>31151</v>
      </c>
      <c r="C299" s="6" t="s">
        <v>289</v>
      </c>
      <c r="D299" s="7">
        <v>199959.0675</v>
      </c>
      <c r="E299" s="7">
        <v>40968.202250000002</v>
      </c>
      <c r="F299" s="7">
        <v>-876.28700000000003</v>
      </c>
      <c r="G299" s="7">
        <v>199957.13</v>
      </c>
      <c r="H299" s="7">
        <v>40963.195</v>
      </c>
      <c r="I299" s="7">
        <v>-875.649</v>
      </c>
      <c r="J299" s="7">
        <v>199957.41499999998</v>
      </c>
      <c r="K299" s="7">
        <v>40963.134999999995</v>
      </c>
      <c r="L299" s="7">
        <v>-875.71749999999997</v>
      </c>
      <c r="M299" s="7">
        <f t="shared" si="13"/>
        <v>1.9375</v>
      </c>
      <c r="N299" s="7">
        <f t="shared" si="14"/>
        <v>5.0072500000023865</v>
      </c>
      <c r="O299" s="7">
        <f t="shared" si="15"/>
        <v>-0.63800000000003365</v>
      </c>
      <c r="P299" s="7"/>
      <c r="Q299" s="11"/>
      <c r="R299" s="11"/>
    </row>
    <row r="300" spans="1:18" x14ac:dyDescent="0.15">
      <c r="A300" s="1">
        <v>296</v>
      </c>
      <c r="B300" s="5">
        <v>31152</v>
      </c>
      <c r="C300" s="6" t="s">
        <v>290</v>
      </c>
      <c r="D300" s="7">
        <v>200289.17475000001</v>
      </c>
      <c r="E300" s="7">
        <v>40962.621250000004</v>
      </c>
      <c r="F300" s="7">
        <v>-878.99025000000006</v>
      </c>
      <c r="G300" s="7">
        <v>200286.93700000001</v>
      </c>
      <c r="H300" s="7">
        <v>40957.423999999999</v>
      </c>
      <c r="I300" s="7">
        <v>-874.83600000000001</v>
      </c>
      <c r="J300" s="7">
        <v>200287.35749999998</v>
      </c>
      <c r="K300" s="7">
        <v>40957.305</v>
      </c>
      <c r="L300" s="7">
        <v>-874.625</v>
      </c>
      <c r="M300" s="7">
        <f t="shared" si="13"/>
        <v>2.2377500000002328</v>
      </c>
      <c r="N300" s="7">
        <f t="shared" si="14"/>
        <v>5.1972500000047148</v>
      </c>
      <c r="O300" s="7">
        <f t="shared" si="15"/>
        <v>-4.1542500000000473</v>
      </c>
      <c r="P300" s="7"/>
      <c r="Q300" s="11"/>
      <c r="R300" s="11"/>
    </row>
    <row r="301" spans="1:18" x14ac:dyDescent="0.15">
      <c r="A301" s="1">
        <v>297</v>
      </c>
      <c r="B301" s="5">
        <v>32017</v>
      </c>
      <c r="C301" s="6" t="s">
        <v>299</v>
      </c>
      <c r="D301" s="7">
        <v>199956.33149999997</v>
      </c>
      <c r="E301" s="7">
        <v>40819.491999999998</v>
      </c>
      <c r="F301" s="7">
        <v>-891.85699999999997</v>
      </c>
      <c r="G301" s="7">
        <v>199954.416</v>
      </c>
      <c r="H301" s="7">
        <v>40814.565999999999</v>
      </c>
      <c r="I301" s="7">
        <v>-891.65800000000002</v>
      </c>
      <c r="J301" s="7">
        <v>199954.685</v>
      </c>
      <c r="K301" s="7">
        <v>40814.464999999997</v>
      </c>
      <c r="L301" s="7">
        <v>-891.67499999999995</v>
      </c>
      <c r="M301" s="7">
        <f t="shared" si="13"/>
        <v>1.9154999999736901</v>
      </c>
      <c r="N301" s="7">
        <f t="shared" si="14"/>
        <v>4.9259999999994761</v>
      </c>
      <c r="O301" s="7">
        <f t="shared" si="15"/>
        <v>-0.19899999999995543</v>
      </c>
      <c r="P301" s="7"/>
      <c r="Q301" s="11"/>
      <c r="R301" s="11"/>
    </row>
    <row r="302" spans="1:18" x14ac:dyDescent="0.15">
      <c r="A302" s="1">
        <v>298</v>
      </c>
      <c r="B302" s="5">
        <v>30051</v>
      </c>
      <c r="C302" s="6" t="s">
        <v>273</v>
      </c>
      <c r="D302" s="7">
        <v>199946.71974999999</v>
      </c>
      <c r="E302" s="7">
        <v>40282.942750000002</v>
      </c>
      <c r="F302" s="7">
        <v>-570.85275000000001</v>
      </c>
      <c r="G302" s="7">
        <v>199946.46900000001</v>
      </c>
      <c r="H302" s="7">
        <v>40283.048999999999</v>
      </c>
      <c r="I302" s="7">
        <v>-570.94600000000003</v>
      </c>
      <c r="J302" s="7">
        <v>199946.74249999999</v>
      </c>
      <c r="K302" s="7">
        <v>40282.94</v>
      </c>
      <c r="L302" s="7">
        <v>-570.9174999999999</v>
      </c>
      <c r="M302" s="7">
        <f t="shared" si="13"/>
        <v>0.25074999997741543</v>
      </c>
      <c r="N302" s="7">
        <f t="shared" si="14"/>
        <v>-0.10624999999708962</v>
      </c>
      <c r="O302" s="7">
        <f t="shared" si="15"/>
        <v>9.3250000000011823E-2</v>
      </c>
      <c r="P302" s="7"/>
      <c r="Q302" s="11"/>
      <c r="R302" s="11"/>
    </row>
    <row r="303" spans="1:18" x14ac:dyDescent="0.15">
      <c r="A303" s="1">
        <v>299</v>
      </c>
      <c r="B303" s="5">
        <v>30052</v>
      </c>
      <c r="C303" s="6" t="s">
        <v>274</v>
      </c>
      <c r="D303" s="7">
        <v>199904.24424999999</v>
      </c>
      <c r="E303" s="7">
        <v>37853.025000000001</v>
      </c>
      <c r="F303" s="7">
        <v>-570.98174999999992</v>
      </c>
      <c r="G303" s="7">
        <v>199903.93700000001</v>
      </c>
      <c r="H303" s="7">
        <v>37853.256999999998</v>
      </c>
      <c r="I303" s="7">
        <v>-571.18100000000004</v>
      </c>
      <c r="J303" s="7">
        <v>199904.20750000002</v>
      </c>
      <c r="K303" s="7">
        <v>37852.957500000004</v>
      </c>
      <c r="L303" s="7">
        <v>-571.16</v>
      </c>
      <c r="M303" s="7">
        <f t="shared" si="13"/>
        <v>0.30724999998346902</v>
      </c>
      <c r="N303" s="7">
        <f t="shared" si="14"/>
        <v>-0.23199999999633292</v>
      </c>
      <c r="O303" s="7">
        <f t="shared" si="15"/>
        <v>0.19925000000012005</v>
      </c>
      <c r="P303" s="7"/>
      <c r="Q303" s="11"/>
      <c r="R303" s="11"/>
    </row>
    <row r="304" spans="1:18" x14ac:dyDescent="0.15">
      <c r="A304" s="1">
        <v>300</v>
      </c>
      <c r="B304" s="5">
        <v>30061</v>
      </c>
      <c r="C304" s="6" t="s">
        <v>275</v>
      </c>
      <c r="D304" s="7">
        <v>199863.72324999998</v>
      </c>
      <c r="E304" s="7">
        <v>35532.818500000001</v>
      </c>
      <c r="F304" s="7">
        <v>-570.31650000000002</v>
      </c>
      <c r="G304" s="7">
        <v>199863.4</v>
      </c>
      <c r="H304" s="7">
        <v>35532.862999999998</v>
      </c>
      <c r="I304" s="7">
        <v>-570.69299999999998</v>
      </c>
      <c r="J304" s="7">
        <v>199863.6225</v>
      </c>
      <c r="K304" s="7">
        <v>35532.75</v>
      </c>
      <c r="L304" s="7">
        <v>-570.64499999999998</v>
      </c>
      <c r="M304" s="7">
        <f t="shared" si="13"/>
        <v>0.32324999998672865</v>
      </c>
      <c r="N304" s="7">
        <f t="shared" si="14"/>
        <v>-4.4499999996332917E-2</v>
      </c>
      <c r="O304" s="7">
        <f t="shared" si="15"/>
        <v>0.37649999999996453</v>
      </c>
      <c r="P304" s="7"/>
      <c r="Q304" s="11"/>
      <c r="R304" s="11"/>
    </row>
    <row r="305" spans="1:18" x14ac:dyDescent="0.15">
      <c r="A305" s="1">
        <v>301</v>
      </c>
      <c r="B305" s="5">
        <v>30062</v>
      </c>
      <c r="C305" s="6" t="s">
        <v>276</v>
      </c>
      <c r="D305" s="7">
        <v>199821.06675</v>
      </c>
      <c r="E305" s="7">
        <v>33102.977500000001</v>
      </c>
      <c r="F305" s="7">
        <v>-570.226</v>
      </c>
      <c r="G305" s="7">
        <v>199820.64499999999</v>
      </c>
      <c r="H305" s="7">
        <v>33103.213000000003</v>
      </c>
      <c r="I305" s="7">
        <v>-570.73500000000001</v>
      </c>
      <c r="J305" s="7">
        <v>199820.89</v>
      </c>
      <c r="K305" s="7">
        <v>33102.962500000001</v>
      </c>
      <c r="L305" s="7">
        <v>-570.66999999999996</v>
      </c>
      <c r="M305" s="7">
        <f t="shared" si="13"/>
        <v>0.42175000000861473</v>
      </c>
      <c r="N305" s="7">
        <f t="shared" si="14"/>
        <v>-0.23550000000250293</v>
      </c>
      <c r="O305" s="7">
        <f t="shared" si="15"/>
        <v>0.50900000000001455</v>
      </c>
      <c r="P305" s="7"/>
      <c r="Q305" s="11"/>
      <c r="R305" s="11"/>
    </row>
    <row r="306" spans="1:18" x14ac:dyDescent="0.15">
      <c r="A306" s="1">
        <v>302</v>
      </c>
      <c r="B306" s="5">
        <v>32018</v>
      </c>
      <c r="C306" s="6" t="s">
        <v>300</v>
      </c>
      <c r="D306" s="7">
        <v>199809.91950000002</v>
      </c>
      <c r="E306" s="7">
        <v>32446.853999999999</v>
      </c>
      <c r="F306" s="7">
        <v>-890.8420000000001</v>
      </c>
      <c r="G306" s="7">
        <v>199809.78400000001</v>
      </c>
      <c r="H306" s="7">
        <v>32444.191999999999</v>
      </c>
      <c r="I306" s="7">
        <v>-891.48099999999999</v>
      </c>
      <c r="J306" s="7">
        <v>199809.97500000001</v>
      </c>
      <c r="K306" s="7">
        <v>32443.9</v>
      </c>
      <c r="L306" s="7">
        <v>-891.8</v>
      </c>
      <c r="M306" s="7">
        <f t="shared" si="13"/>
        <v>0.13550000000395812</v>
      </c>
      <c r="N306" s="7">
        <f t="shared" si="14"/>
        <v>2.6620000000002619</v>
      </c>
      <c r="O306" s="7">
        <f t="shared" si="15"/>
        <v>0.63899999999989632</v>
      </c>
      <c r="P306" s="7"/>
      <c r="Q306" s="11"/>
      <c r="R306" s="11"/>
    </row>
    <row r="307" spans="1:18" x14ac:dyDescent="0.15">
      <c r="A307" s="1">
        <v>303</v>
      </c>
      <c r="B307" s="5">
        <v>31161</v>
      </c>
      <c r="C307" s="6" t="s">
        <v>291</v>
      </c>
      <c r="D307" s="7">
        <v>199806.79800000001</v>
      </c>
      <c r="E307" s="7">
        <v>32296.639500000001</v>
      </c>
      <c r="F307" s="7">
        <v>-874.8845</v>
      </c>
      <c r="G307" s="7">
        <v>199806.92300000001</v>
      </c>
      <c r="H307" s="7">
        <v>32293.956999999999</v>
      </c>
      <c r="I307" s="7">
        <v>-875.77800000000002</v>
      </c>
      <c r="J307" s="7">
        <v>199807.08499999999</v>
      </c>
      <c r="K307" s="7">
        <v>32293.67</v>
      </c>
      <c r="L307" s="7">
        <v>-876.14</v>
      </c>
      <c r="M307" s="7">
        <f t="shared" si="13"/>
        <v>-0.125</v>
      </c>
      <c r="N307" s="7">
        <f t="shared" si="14"/>
        <v>2.6825000000026193</v>
      </c>
      <c r="O307" s="7">
        <f t="shared" si="15"/>
        <v>0.89350000000001728</v>
      </c>
      <c r="P307" s="7"/>
      <c r="Q307" s="11"/>
      <c r="R307" s="11"/>
    </row>
    <row r="308" spans="1:18" x14ac:dyDescent="0.15">
      <c r="A308" s="1">
        <v>304</v>
      </c>
      <c r="B308" s="5">
        <v>31162</v>
      </c>
      <c r="C308" s="6" t="s">
        <v>292</v>
      </c>
      <c r="D308" s="7">
        <v>200136.68949999998</v>
      </c>
      <c r="E308" s="7">
        <v>32291.16</v>
      </c>
      <c r="F308" s="7">
        <v>-875.1880000000001</v>
      </c>
      <c r="G308" s="7">
        <v>200136.88699999999</v>
      </c>
      <c r="H308" s="7">
        <v>32289.14</v>
      </c>
      <c r="I308" s="7">
        <v>-876.101</v>
      </c>
      <c r="J308" s="7">
        <v>200137.065</v>
      </c>
      <c r="K308" s="7">
        <v>32288.76</v>
      </c>
      <c r="L308" s="7">
        <v>-876.47500000000002</v>
      </c>
      <c r="M308" s="7">
        <f t="shared" si="13"/>
        <v>-0.19750000000931323</v>
      </c>
      <c r="N308" s="7">
        <f t="shared" si="14"/>
        <v>2.0200000000004366</v>
      </c>
      <c r="O308" s="7">
        <f t="shared" si="15"/>
        <v>0.91299999999989723</v>
      </c>
      <c r="P308" s="7"/>
      <c r="Q308" s="11"/>
      <c r="R308" s="11"/>
    </row>
    <row r="309" spans="1:18" x14ac:dyDescent="0.15">
      <c r="A309" s="1">
        <v>305</v>
      </c>
      <c r="B309" s="5">
        <v>30071</v>
      </c>
      <c r="C309" s="6" t="s">
        <v>277</v>
      </c>
      <c r="D309" s="7">
        <v>199795.52525000001</v>
      </c>
      <c r="E309" s="7">
        <v>31615.804499999998</v>
      </c>
      <c r="F309" s="7">
        <v>-379.27550000000002</v>
      </c>
      <c r="G309" s="7">
        <v>199794.829</v>
      </c>
      <c r="H309" s="7">
        <v>31617.111000000001</v>
      </c>
      <c r="I309" s="7">
        <v>-380.25200000000001</v>
      </c>
      <c r="J309" s="7">
        <v>199794.90999999997</v>
      </c>
      <c r="K309" s="7">
        <v>31616.947500000002</v>
      </c>
      <c r="L309" s="7">
        <v>-380.5625</v>
      </c>
      <c r="M309" s="7">
        <f t="shared" si="13"/>
        <v>0.69625000000814907</v>
      </c>
      <c r="N309" s="7">
        <f t="shared" si="14"/>
        <v>-1.3065000000024156</v>
      </c>
      <c r="O309" s="7">
        <f t="shared" si="15"/>
        <v>0.97649999999998727</v>
      </c>
      <c r="P309" s="7"/>
      <c r="Q309" s="11"/>
      <c r="R309" s="11"/>
    </row>
    <row r="310" spans="1:18" x14ac:dyDescent="0.15">
      <c r="A310" s="1">
        <v>306</v>
      </c>
      <c r="B310" s="5">
        <v>30072</v>
      </c>
      <c r="C310" s="6" t="s">
        <v>278</v>
      </c>
      <c r="D310" s="7">
        <v>199783.21824999998</v>
      </c>
      <c r="E310" s="7">
        <v>30934.186000000002</v>
      </c>
      <c r="F310" s="7">
        <v>-378.9905</v>
      </c>
      <c r="G310" s="7">
        <v>199782.56899999999</v>
      </c>
      <c r="H310" s="7">
        <v>30935.447</v>
      </c>
      <c r="I310" s="7">
        <v>-379.86200000000002</v>
      </c>
      <c r="J310" s="7">
        <v>199782.66500000001</v>
      </c>
      <c r="K310" s="7">
        <v>30935.242499999997</v>
      </c>
      <c r="L310" s="7">
        <v>-380.13750000000005</v>
      </c>
      <c r="M310" s="7">
        <f t="shared" si="13"/>
        <v>0.64924999998765998</v>
      </c>
      <c r="N310" s="7">
        <f t="shared" si="14"/>
        <v>-1.260999999998603</v>
      </c>
      <c r="O310" s="7">
        <f t="shared" si="15"/>
        <v>0.87150000000002592</v>
      </c>
      <c r="P310" s="7"/>
      <c r="Q310" s="11"/>
      <c r="R310" s="11"/>
    </row>
    <row r="311" spans="1:18" x14ac:dyDescent="0.15">
      <c r="A311" s="1">
        <v>307</v>
      </c>
      <c r="B311" s="5">
        <v>30081</v>
      </c>
      <c r="C311" s="6" t="s">
        <v>279</v>
      </c>
      <c r="D311" s="7">
        <v>199763.35725</v>
      </c>
      <c r="E311" s="7">
        <v>29811.86</v>
      </c>
      <c r="F311" s="7">
        <v>-339.72199999999998</v>
      </c>
      <c r="G311" s="7">
        <v>199762.89</v>
      </c>
      <c r="H311" s="7">
        <v>29812.871999999999</v>
      </c>
      <c r="I311" s="7">
        <v>-340.488</v>
      </c>
      <c r="J311" s="7">
        <v>199763.01500000001</v>
      </c>
      <c r="K311" s="7">
        <v>29812.62</v>
      </c>
      <c r="L311" s="7">
        <v>-340.71750000000003</v>
      </c>
      <c r="M311" s="7">
        <f t="shared" si="13"/>
        <v>0.46724999998696148</v>
      </c>
      <c r="N311" s="7">
        <f t="shared" si="14"/>
        <v>-1.0119999999988067</v>
      </c>
      <c r="O311" s="7">
        <f t="shared" si="15"/>
        <v>0.76600000000001955</v>
      </c>
      <c r="P311" s="7"/>
      <c r="Q311" s="11"/>
      <c r="R311" s="11"/>
    </row>
    <row r="312" spans="1:18" x14ac:dyDescent="0.15">
      <c r="A312" s="1">
        <v>308</v>
      </c>
      <c r="B312" s="5">
        <v>30082</v>
      </c>
      <c r="C312" s="6" t="s">
        <v>280</v>
      </c>
      <c r="D312" s="7">
        <v>199729.70324999999</v>
      </c>
      <c r="E312" s="7">
        <v>27881.92525</v>
      </c>
      <c r="F312" s="7">
        <v>-364.30675000000002</v>
      </c>
      <c r="G312" s="7">
        <v>199729.21599999999</v>
      </c>
      <c r="H312" s="7">
        <v>27883.079000000002</v>
      </c>
      <c r="I312" s="7">
        <v>-364.95499999999998</v>
      </c>
      <c r="J312" s="7">
        <v>199729.36749999999</v>
      </c>
      <c r="K312" s="7">
        <v>27882.744999999999</v>
      </c>
      <c r="L312" s="7">
        <v>-365.17250000000001</v>
      </c>
      <c r="M312" s="7">
        <f t="shared" si="13"/>
        <v>0.48725000000558794</v>
      </c>
      <c r="N312" s="7">
        <f t="shared" si="14"/>
        <v>-1.1537500000013097</v>
      </c>
      <c r="O312" s="7">
        <f t="shared" si="15"/>
        <v>0.6482499999999618</v>
      </c>
      <c r="P312" s="7"/>
      <c r="Q312" s="11"/>
      <c r="R312" s="11"/>
    </row>
    <row r="313" spans="1:18" x14ac:dyDescent="0.15">
      <c r="A313" s="1">
        <v>309</v>
      </c>
      <c r="B313" s="5">
        <v>30091</v>
      </c>
      <c r="C313" s="6" t="s">
        <v>281</v>
      </c>
      <c r="D313" s="7">
        <v>199711.01274999999</v>
      </c>
      <c r="E313" s="7">
        <v>26808.603500000001</v>
      </c>
      <c r="F313" s="7">
        <v>-642.61300000000006</v>
      </c>
      <c r="G313" s="7">
        <v>199710.495</v>
      </c>
      <c r="H313" s="7">
        <v>26809.359</v>
      </c>
      <c r="I313" s="7">
        <v>-647.34</v>
      </c>
      <c r="J313" s="7">
        <v>199710.72249999997</v>
      </c>
      <c r="K313" s="7">
        <v>26809.100000000002</v>
      </c>
      <c r="L313" s="7">
        <v>-647.59249999999997</v>
      </c>
      <c r="M313" s="7">
        <f t="shared" si="13"/>
        <v>0.51774999999906868</v>
      </c>
      <c r="N313" s="7">
        <f t="shared" si="14"/>
        <v>-0.75549999999930151</v>
      </c>
      <c r="O313" s="7">
        <f t="shared" si="15"/>
        <v>4.7269999999999754</v>
      </c>
      <c r="P313" s="7"/>
      <c r="Q313" s="11"/>
      <c r="R313" s="11"/>
    </row>
    <row r="314" spans="1:18" x14ac:dyDescent="0.15">
      <c r="A314" s="1">
        <v>310</v>
      </c>
      <c r="B314" s="5">
        <v>30092</v>
      </c>
      <c r="C314" s="6" t="s">
        <v>282</v>
      </c>
      <c r="D314" s="7">
        <v>199685.91450000001</v>
      </c>
      <c r="E314" s="7">
        <v>25379.623749999999</v>
      </c>
      <c r="F314" s="7">
        <v>-678.38599999999997</v>
      </c>
      <c r="G314" s="7">
        <v>199685.198</v>
      </c>
      <c r="H314" s="7">
        <v>25380.473000000002</v>
      </c>
      <c r="I314" s="7">
        <v>-683.12199999999996</v>
      </c>
      <c r="J314" s="7">
        <v>199685.45750000002</v>
      </c>
      <c r="K314" s="7">
        <v>25380.097499999996</v>
      </c>
      <c r="L314" s="7">
        <v>-683.36250000000007</v>
      </c>
      <c r="M314" s="7">
        <f t="shared" si="13"/>
        <v>0.71650000000954606</v>
      </c>
      <c r="N314" s="7">
        <f t="shared" si="14"/>
        <v>-0.84925000000293949</v>
      </c>
      <c r="O314" s="7">
        <f t="shared" si="15"/>
        <v>4.73599999999999</v>
      </c>
      <c r="P314" s="7"/>
      <c r="Q314" s="11"/>
      <c r="R314" s="11"/>
    </row>
    <row r="315" spans="1:18" x14ac:dyDescent="0.15">
      <c r="A315" s="1">
        <v>311</v>
      </c>
      <c r="B315" s="5">
        <v>31171</v>
      </c>
      <c r="C315" s="6" t="s">
        <v>293</v>
      </c>
      <c r="D315" s="7">
        <v>199673.53600000002</v>
      </c>
      <c r="E315" s="7">
        <v>24791.606500000002</v>
      </c>
      <c r="F315" s="7">
        <v>-973.51850000000002</v>
      </c>
      <c r="G315" s="7">
        <v>199673.87599999999</v>
      </c>
      <c r="H315" s="7">
        <v>24717.292000000001</v>
      </c>
      <c r="I315" s="7">
        <v>-980.30799999999999</v>
      </c>
      <c r="J315" s="7">
        <v>199674.19</v>
      </c>
      <c r="K315" s="7">
        <v>24717.115000000002</v>
      </c>
      <c r="L315" s="7">
        <v>-980.53499999999997</v>
      </c>
      <c r="M315" s="7">
        <f t="shared" si="13"/>
        <v>-0.33999999996740371</v>
      </c>
      <c r="N315" s="7">
        <f t="shared" si="14"/>
        <v>74.314500000000407</v>
      </c>
      <c r="O315" s="7">
        <f t="shared" si="15"/>
        <v>6.7894999999999754</v>
      </c>
      <c r="P315" s="7"/>
      <c r="Q315" s="11"/>
      <c r="R315" s="11"/>
    </row>
    <row r="316" spans="1:18" x14ac:dyDescent="0.15">
      <c r="A316" s="1">
        <v>312</v>
      </c>
      <c r="B316" s="5">
        <v>31172</v>
      </c>
      <c r="C316" s="6" t="s">
        <v>294</v>
      </c>
      <c r="D316" s="7">
        <v>200003.546</v>
      </c>
      <c r="E316" s="7">
        <v>24786.318500000001</v>
      </c>
      <c r="F316" s="7">
        <v>-969.70049999999992</v>
      </c>
      <c r="G316" s="7">
        <v>200003.73300000001</v>
      </c>
      <c r="H316" s="7">
        <v>24712.203000000001</v>
      </c>
      <c r="I316" s="7">
        <v>-979.76700000000005</v>
      </c>
      <c r="J316" s="7">
        <v>200004.08500000002</v>
      </c>
      <c r="K316" s="7">
        <v>24712.105</v>
      </c>
      <c r="L316" s="7">
        <v>-979.72</v>
      </c>
      <c r="M316" s="7">
        <f t="shared" si="13"/>
        <v>-0.1870000000053551</v>
      </c>
      <c r="N316" s="7">
        <f t="shared" si="14"/>
        <v>74.115499999999884</v>
      </c>
      <c r="O316" s="7">
        <f t="shared" si="15"/>
        <v>10.066500000000133</v>
      </c>
      <c r="P316" s="7"/>
      <c r="Q316" s="11"/>
      <c r="R316" s="11"/>
    </row>
    <row r="317" spans="1:18" x14ac:dyDescent="0.15">
      <c r="A317" s="1">
        <v>313</v>
      </c>
      <c r="B317" s="5">
        <v>32019</v>
      </c>
      <c r="C317" s="6" t="s">
        <v>301</v>
      </c>
      <c r="D317" s="7">
        <v>199820.4075</v>
      </c>
      <c r="E317" s="7">
        <v>24643.017500000002</v>
      </c>
      <c r="F317" s="7">
        <v>-1053.6835000000001</v>
      </c>
      <c r="G317" s="7">
        <v>199820.02799999999</v>
      </c>
      <c r="H317" s="7">
        <v>24568.705000000002</v>
      </c>
      <c r="I317" s="7">
        <v>-1061.6030000000001</v>
      </c>
      <c r="J317" s="7">
        <v>199820.37</v>
      </c>
      <c r="K317" s="7">
        <v>24568.525000000001</v>
      </c>
      <c r="L317" s="7">
        <v>-1061.8800000000001</v>
      </c>
      <c r="M317" s="7">
        <f t="shared" si="13"/>
        <v>0.37950000001001172</v>
      </c>
      <c r="N317" s="7">
        <f t="shared" si="14"/>
        <v>74.3125</v>
      </c>
      <c r="O317" s="7">
        <f t="shared" si="15"/>
        <v>7.9194999999999709</v>
      </c>
      <c r="P317" s="7" t="s">
        <v>320</v>
      </c>
      <c r="Q317" s="11"/>
      <c r="R317" s="11"/>
    </row>
    <row r="318" spans="1:18" x14ac:dyDescent="0.15">
      <c r="A318" s="1">
        <v>314</v>
      </c>
      <c r="B318" s="5">
        <v>30101</v>
      </c>
      <c r="C318" s="6" t="s">
        <v>283</v>
      </c>
      <c r="D318" s="7">
        <v>199662.15299999999</v>
      </c>
      <c r="E318" s="7">
        <v>23988.997750000002</v>
      </c>
      <c r="F318" s="7">
        <v>-375.14699999999999</v>
      </c>
      <c r="G318" s="7">
        <v>199661.88800000001</v>
      </c>
      <c r="H318" s="7">
        <v>23992.232</v>
      </c>
      <c r="I318" s="7">
        <v>-462.88499999999999</v>
      </c>
      <c r="J318" s="7">
        <v>199662.22</v>
      </c>
      <c r="K318" s="7">
        <v>23992.04</v>
      </c>
      <c r="L318" s="7">
        <v>-463.05</v>
      </c>
      <c r="M318" s="7">
        <f t="shared" si="13"/>
        <v>0.26499999998486601</v>
      </c>
      <c r="N318" s="7">
        <f t="shared" si="14"/>
        <v>-3.2342499999977008</v>
      </c>
      <c r="O318" s="7">
        <f t="shared" si="15"/>
        <v>87.738</v>
      </c>
      <c r="P318" s="8"/>
      <c r="Q318" s="11"/>
      <c r="R318" s="11"/>
    </row>
    <row r="319" spans="1:18" x14ac:dyDescent="0.15">
      <c r="A319" s="1">
        <v>315</v>
      </c>
      <c r="B319" s="5">
        <v>30102</v>
      </c>
      <c r="C319" s="6" t="s">
        <v>284</v>
      </c>
      <c r="D319" s="7">
        <v>199619.27000000002</v>
      </c>
      <c r="E319" s="7">
        <v>21561.410749999999</v>
      </c>
      <c r="F319" s="7">
        <v>-474.87950000000001</v>
      </c>
      <c r="G319" s="7">
        <v>199610.62599999999</v>
      </c>
      <c r="H319" s="7">
        <v>21065.435000000001</v>
      </c>
      <c r="I319" s="7">
        <v>-585.63199999999995</v>
      </c>
      <c r="J319" s="7">
        <v>199610.99249999999</v>
      </c>
      <c r="K319" s="7">
        <v>21065.137500000001</v>
      </c>
      <c r="L319" s="7">
        <v>-585.76250000000005</v>
      </c>
      <c r="M319" s="7">
        <f t="shared" si="13"/>
        <v>8.6440000000293367</v>
      </c>
      <c r="N319" s="7">
        <f t="shared" si="14"/>
        <v>495.97574999999779</v>
      </c>
      <c r="O319" s="7">
        <f t="shared" si="15"/>
        <v>110.75249999999994</v>
      </c>
      <c r="P319" s="8"/>
      <c r="Q319" s="11"/>
      <c r="R319" s="11"/>
    </row>
    <row r="320" spans="1:18" x14ac:dyDescent="0.15">
      <c r="A320" s="1">
        <v>316</v>
      </c>
      <c r="B320" s="4">
        <v>32020</v>
      </c>
      <c r="C320" s="6" t="s">
        <v>302</v>
      </c>
      <c r="D320" s="7">
        <v>199758.63799999998</v>
      </c>
      <c r="E320" s="7">
        <v>20987.970500000003</v>
      </c>
      <c r="F320" s="7">
        <v>-1205.6525000000001</v>
      </c>
      <c r="G320" s="7">
        <v>199748.818</v>
      </c>
      <c r="H320" s="7">
        <v>20492.417000000001</v>
      </c>
      <c r="I320" s="7">
        <v>-1244.1489999999999</v>
      </c>
      <c r="J320" s="7">
        <v>199749.14</v>
      </c>
      <c r="K320" s="7">
        <v>20492.084999999999</v>
      </c>
      <c r="L320" s="7">
        <v>-1244.3699999999999</v>
      </c>
      <c r="M320" s="7">
        <f t="shared" si="13"/>
        <v>9.8199999999778811</v>
      </c>
      <c r="N320" s="7">
        <f t="shared" si="14"/>
        <v>495.5535000000018</v>
      </c>
      <c r="O320" s="7">
        <f t="shared" si="15"/>
        <v>38.496499999999742</v>
      </c>
      <c r="P320" s="8" t="s">
        <v>320</v>
      </c>
      <c r="Q320" s="11"/>
      <c r="R320" s="11"/>
    </row>
    <row r="321" spans="1:18" x14ac:dyDescent="0.15">
      <c r="A321" s="1">
        <v>317</v>
      </c>
      <c r="B321" s="4">
        <v>31181</v>
      </c>
      <c r="C321" s="6" t="s">
        <v>295</v>
      </c>
      <c r="D321" s="7">
        <v>199447.48550000001</v>
      </c>
      <c r="E321" s="7">
        <v>20845.544999999998</v>
      </c>
      <c r="F321" s="7">
        <v>-1203.1965</v>
      </c>
      <c r="G321" s="7">
        <v>199597.277</v>
      </c>
      <c r="H321" s="7">
        <v>20341.597000000002</v>
      </c>
      <c r="I321" s="7">
        <v>-1176.1130000000001</v>
      </c>
      <c r="J321" s="7">
        <v>199597.61</v>
      </c>
      <c r="K321" s="7">
        <v>20341.415000000001</v>
      </c>
      <c r="L321" s="7">
        <v>-1176.2649999999999</v>
      </c>
      <c r="M321" s="7">
        <f t="shared" si="13"/>
        <v>-149.79149999999208</v>
      </c>
      <c r="N321" s="7">
        <f t="shared" si="14"/>
        <v>503.94799999999668</v>
      </c>
      <c r="O321" s="7">
        <f t="shared" si="15"/>
        <v>-27.083499999999958</v>
      </c>
      <c r="P321" s="8"/>
      <c r="Q321" s="11"/>
      <c r="R321" s="11"/>
    </row>
    <row r="322" spans="1:18" x14ac:dyDescent="0.15">
      <c r="A322" s="1">
        <v>318</v>
      </c>
      <c r="B322" s="4">
        <v>31182</v>
      </c>
      <c r="C322" s="6" t="s">
        <v>296</v>
      </c>
      <c r="D322" s="7">
        <v>199680.70600000001</v>
      </c>
      <c r="E322" s="7">
        <v>20826.871500000001</v>
      </c>
      <c r="F322" s="7">
        <v>-970.49800000000005</v>
      </c>
      <c r="G322" s="7">
        <v>199927.193</v>
      </c>
      <c r="H322" s="7">
        <v>20337.022000000001</v>
      </c>
      <c r="I322" s="7">
        <v>-1176.085</v>
      </c>
      <c r="J322" s="7">
        <v>199927.46000000002</v>
      </c>
      <c r="K322" s="7">
        <v>20336.830000000002</v>
      </c>
      <c r="L322" s="7">
        <v>-1176.2449999999999</v>
      </c>
      <c r="M322" s="7">
        <f t="shared" si="13"/>
        <v>-246.48699999999371</v>
      </c>
      <c r="N322" s="7">
        <f t="shared" si="14"/>
        <v>489.84950000000026</v>
      </c>
      <c r="O322" s="7">
        <f t="shared" si="15"/>
        <v>205.58699999999999</v>
      </c>
      <c r="P322" s="8"/>
      <c r="Q322" s="11"/>
      <c r="R322" s="11"/>
    </row>
    <row r="323" spans="1:18" x14ac:dyDescent="0.15">
      <c r="A323" s="1">
        <v>319</v>
      </c>
      <c r="B323" s="4">
        <v>51592</v>
      </c>
      <c r="C323" s="6" t="s">
        <v>314</v>
      </c>
      <c r="D323" s="7">
        <v>324394.30100000004</v>
      </c>
      <c r="E323" s="7">
        <v>163942.03175000002</v>
      </c>
      <c r="F323" s="7">
        <v>-502.5825000000001</v>
      </c>
      <c r="G323" s="7">
        <v>324393.973</v>
      </c>
      <c r="H323" s="7">
        <v>163942.027</v>
      </c>
      <c r="I323" s="7">
        <v>-502.83600000000001</v>
      </c>
      <c r="J323" s="7">
        <v>324393.82124999998</v>
      </c>
      <c r="K323" s="7">
        <v>163941.73374999998</v>
      </c>
      <c r="L323" s="7">
        <v>-503.08125000000001</v>
      </c>
      <c r="M323" s="7">
        <f t="shared" si="13"/>
        <v>0.32800000003771856</v>
      </c>
      <c r="N323" s="7">
        <f t="shared" si="14"/>
        <v>4.7500000218860805E-3</v>
      </c>
      <c r="O323" s="7">
        <f t="shared" si="15"/>
        <v>0.25349999999991724</v>
      </c>
      <c r="P323" s="8"/>
      <c r="Q323" s="11"/>
      <c r="R323" s="11"/>
    </row>
  </sheetData>
  <mergeCells count="7">
    <mergeCell ref="J3:L3"/>
    <mergeCell ref="M3:O3"/>
    <mergeCell ref="P3:P4"/>
    <mergeCell ref="B3:B4"/>
    <mergeCell ref="C3:C4"/>
    <mergeCell ref="G3:I3"/>
    <mergeCell ref="D3:F3"/>
  </mergeCells>
  <phoneticPr fontId="2"/>
  <printOptions horizontalCentered="1"/>
  <pageMargins left="0.39370078740157483" right="0.27559055118110237" top="0.98425196850393704" bottom="0.39370078740157483" header="0.51181102362204722" footer="0.51181102362204722"/>
  <pageSetup paperSize="9" scale="7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D18"/>
  <sheetViews>
    <sheetView view="pageBreakPreview" zoomScale="60" zoomScaleNormal="100" workbookViewId="0">
      <selection sqref="A1:D1"/>
    </sheetView>
  </sheetViews>
  <sheetFormatPr defaultColWidth="20.75" defaultRowHeight="40.15" customHeight="1" x14ac:dyDescent="0.15"/>
  <cols>
    <col min="1" max="16384" width="20.75" style="44"/>
  </cols>
  <sheetData>
    <row r="1" spans="1:4" ht="40.15" customHeight="1" x14ac:dyDescent="0.15">
      <c r="A1" s="61"/>
      <c r="B1" s="61"/>
      <c r="C1" s="61"/>
      <c r="D1" s="61"/>
    </row>
    <row r="2" spans="1:4" ht="40.15" customHeight="1" x14ac:dyDescent="0.3">
      <c r="A2" s="60"/>
      <c r="B2" s="60"/>
      <c r="C2" s="60"/>
      <c r="D2" s="60"/>
    </row>
    <row r="3" spans="1:4" ht="40.15" customHeight="1" x14ac:dyDescent="0.3">
      <c r="A3" s="60"/>
      <c r="B3" s="60"/>
      <c r="C3" s="60"/>
      <c r="D3" s="60"/>
    </row>
    <row r="4" spans="1:4" ht="40.15" customHeight="1" x14ac:dyDescent="0.3">
      <c r="A4" s="60" t="s">
        <v>615</v>
      </c>
      <c r="B4" s="60"/>
      <c r="C4" s="60"/>
      <c r="D4" s="60"/>
    </row>
    <row r="5" spans="1:4" ht="40.15" customHeight="1" x14ac:dyDescent="0.3">
      <c r="A5" s="60"/>
      <c r="B5" s="60"/>
      <c r="C5" s="60"/>
      <c r="D5" s="60"/>
    </row>
    <row r="6" spans="1:4" ht="40.15" customHeight="1" x14ac:dyDescent="0.3">
      <c r="A6" s="60" t="s">
        <v>616</v>
      </c>
      <c r="B6" s="60" t="s">
        <v>614</v>
      </c>
      <c r="C6" s="60"/>
      <c r="D6" s="60"/>
    </row>
    <row r="7" spans="1:4" ht="40.15" customHeight="1" x14ac:dyDescent="0.3">
      <c r="A7" s="60" t="s">
        <v>622</v>
      </c>
      <c r="B7" s="60"/>
      <c r="C7" s="60"/>
      <c r="D7" s="60"/>
    </row>
    <row r="8" spans="1:4" ht="40.15" customHeight="1" x14ac:dyDescent="0.3">
      <c r="A8" s="60"/>
      <c r="B8" s="60"/>
      <c r="C8" s="60"/>
      <c r="D8" s="60"/>
    </row>
    <row r="9" spans="1:4" ht="40.15" customHeight="1" x14ac:dyDescent="0.3">
      <c r="A9" s="60"/>
      <c r="B9" s="60"/>
      <c r="C9" s="60"/>
      <c r="D9" s="60"/>
    </row>
    <row r="10" spans="1:4" ht="40.15" customHeight="1" x14ac:dyDescent="0.3">
      <c r="A10" s="60"/>
      <c r="B10" s="60"/>
      <c r="C10" s="60"/>
      <c r="D10" s="60"/>
    </row>
    <row r="11" spans="1:4" ht="40.15" customHeight="1" x14ac:dyDescent="0.3">
      <c r="A11" s="60"/>
      <c r="B11" s="60"/>
      <c r="C11" s="60"/>
      <c r="D11" s="60"/>
    </row>
    <row r="12" spans="1:4" ht="40.15" customHeight="1" x14ac:dyDescent="0.3">
      <c r="A12" s="60"/>
      <c r="B12" s="60"/>
      <c r="C12" s="60"/>
      <c r="D12" s="60"/>
    </row>
    <row r="13" spans="1:4" ht="40.15" customHeight="1" x14ac:dyDescent="0.3">
      <c r="A13" s="60"/>
      <c r="B13" s="60"/>
      <c r="C13" s="60"/>
      <c r="D13" s="60"/>
    </row>
    <row r="14" spans="1:4" ht="40.15" customHeight="1" x14ac:dyDescent="0.3">
      <c r="A14" s="60"/>
      <c r="B14" s="60"/>
      <c r="C14" s="60"/>
      <c r="D14" s="60"/>
    </row>
    <row r="15" spans="1:4" ht="40.15" customHeight="1" x14ac:dyDescent="0.3">
      <c r="A15" s="60"/>
      <c r="B15" s="60"/>
      <c r="C15" s="60"/>
      <c r="D15" s="60"/>
    </row>
    <row r="16" spans="1:4" ht="40.15" customHeight="1" x14ac:dyDescent="0.3">
      <c r="A16" s="60"/>
      <c r="B16" s="60"/>
      <c r="C16" s="60"/>
      <c r="D16" s="60"/>
    </row>
    <row r="17" spans="1:4" ht="40.15" customHeight="1" x14ac:dyDescent="0.15">
      <c r="A17" s="61"/>
      <c r="B17" s="61"/>
      <c r="C17" s="61"/>
      <c r="D17" s="61"/>
    </row>
    <row r="18" spans="1:4" ht="40.15" customHeight="1" x14ac:dyDescent="0.15">
      <c r="A18" s="61"/>
      <c r="B18" s="61"/>
      <c r="C18" s="61"/>
      <c r="D18" s="61"/>
    </row>
  </sheetData>
  <mergeCells count="18">
    <mergeCell ref="A18:D18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6:D6"/>
    <mergeCell ref="A1:D1"/>
    <mergeCell ref="A2:D2"/>
    <mergeCell ref="A3:D3"/>
    <mergeCell ref="A4:D4"/>
    <mergeCell ref="A5:D5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view="pageBreakPreview" zoomScale="115" zoomScaleNormal="100" zoomScaleSheetLayoutView="115" workbookViewId="0">
      <pane ySplit="8" topLeftCell="A9" activePane="bottomLeft" state="frozenSplit"/>
      <selection activeCell="F22" sqref="F22"/>
      <selection pane="bottomLeft" activeCell="A9" sqref="A9"/>
    </sheetView>
  </sheetViews>
  <sheetFormatPr defaultRowHeight="13.5" x14ac:dyDescent="0.15"/>
  <cols>
    <col min="1" max="1" width="9" style="14"/>
    <col min="2" max="2" width="14.625" style="14" bestFit="1" customWidth="1"/>
    <col min="3" max="10" width="11.625" style="14" customWidth="1"/>
    <col min="11" max="11" width="11.125" style="14" customWidth="1"/>
    <col min="12" max="12" width="10.625" style="14" customWidth="1"/>
    <col min="13" max="13" width="11.625" style="14" bestFit="1" customWidth="1"/>
    <col min="14" max="16384" width="9" style="14"/>
  </cols>
  <sheetData>
    <row r="1" spans="1:13" ht="20.100000000000001" customHeight="1" x14ac:dyDescent="0.15">
      <c r="A1" s="13" t="s">
        <v>620</v>
      </c>
    </row>
    <row r="2" spans="1:13" ht="20.100000000000001" hidden="1" customHeight="1" x14ac:dyDescent="0.15">
      <c r="A2" s="72" t="s">
        <v>331</v>
      </c>
      <c r="B2" s="75" t="s">
        <v>332</v>
      </c>
      <c r="C2" s="75"/>
      <c r="D2" s="75"/>
      <c r="E2" s="75" t="s">
        <v>333</v>
      </c>
      <c r="F2" s="75"/>
      <c r="G2" s="75"/>
      <c r="H2" s="75" t="s">
        <v>334</v>
      </c>
      <c r="I2" s="75"/>
      <c r="J2" s="75"/>
    </row>
    <row r="3" spans="1:13" ht="20.100000000000001" hidden="1" customHeight="1" x14ac:dyDescent="0.15">
      <c r="A3" s="73"/>
      <c r="B3" s="15" t="s">
        <v>335</v>
      </c>
      <c r="C3" s="76">
        <v>0.45534234354088698</v>
      </c>
      <c r="D3" s="76"/>
      <c r="E3" s="15" t="s">
        <v>336</v>
      </c>
      <c r="F3" s="77">
        <v>1.7758350000000001</v>
      </c>
      <c r="G3" s="77"/>
      <c r="H3" s="15" t="s">
        <v>337</v>
      </c>
      <c r="I3" s="78">
        <v>1.5089999999999999E-2</v>
      </c>
      <c r="J3" s="78"/>
    </row>
    <row r="4" spans="1:13" ht="20.100000000000001" hidden="1" customHeight="1" x14ac:dyDescent="0.15">
      <c r="A4" s="73"/>
      <c r="B4" s="15" t="s">
        <v>338</v>
      </c>
      <c r="C4" s="70">
        <v>49953.769471343498</v>
      </c>
      <c r="D4" s="70"/>
      <c r="E4" s="15" t="s">
        <v>339</v>
      </c>
      <c r="F4" s="70">
        <v>49953.766000000003</v>
      </c>
      <c r="G4" s="70"/>
      <c r="H4" s="15" t="s">
        <v>338</v>
      </c>
      <c r="I4" s="70">
        <v>0</v>
      </c>
      <c r="J4" s="70"/>
    </row>
    <row r="5" spans="1:13" ht="20.100000000000001" hidden="1" customHeight="1" x14ac:dyDescent="0.15">
      <c r="A5" s="74"/>
      <c r="B5" s="15" t="s">
        <v>340</v>
      </c>
      <c r="C5" s="70">
        <v>69387.310381314805</v>
      </c>
      <c r="D5" s="70"/>
      <c r="E5" s="15" t="s">
        <v>341</v>
      </c>
      <c r="F5" s="70">
        <v>69387.301000000007</v>
      </c>
      <c r="G5" s="70"/>
      <c r="H5" s="15" t="s">
        <v>340</v>
      </c>
      <c r="I5" s="70">
        <v>0</v>
      </c>
      <c r="J5" s="70"/>
    </row>
    <row r="6" spans="1:13" ht="20.100000000000001" customHeight="1" x14ac:dyDescent="0.15">
      <c r="A6" s="16" t="s">
        <v>342</v>
      </c>
      <c r="K6" s="46" t="s">
        <v>618</v>
      </c>
    </row>
    <row r="7" spans="1:13" ht="20.100000000000001" customHeight="1" x14ac:dyDescent="0.15">
      <c r="A7" s="71" t="s">
        <v>343</v>
      </c>
      <c r="B7" s="69" t="s">
        <v>344</v>
      </c>
      <c r="C7" s="71" t="s">
        <v>345</v>
      </c>
      <c r="D7" s="71"/>
      <c r="E7" s="71" t="s">
        <v>346</v>
      </c>
      <c r="F7" s="71"/>
      <c r="G7" s="71" t="s">
        <v>347</v>
      </c>
      <c r="H7" s="71"/>
      <c r="I7" s="71" t="s">
        <v>348</v>
      </c>
      <c r="J7" s="71"/>
      <c r="K7" s="69" t="s">
        <v>349</v>
      </c>
    </row>
    <row r="8" spans="1:13" ht="20.100000000000001" customHeight="1" x14ac:dyDescent="0.15">
      <c r="A8" s="69"/>
      <c r="B8" s="69"/>
      <c r="C8" s="17" t="s">
        <v>350</v>
      </c>
      <c r="D8" s="17" t="s">
        <v>351</v>
      </c>
      <c r="E8" s="17" t="s">
        <v>350</v>
      </c>
      <c r="F8" s="17" t="s">
        <v>351</v>
      </c>
      <c r="G8" s="17" t="s">
        <v>350</v>
      </c>
      <c r="H8" s="17" t="s">
        <v>351</v>
      </c>
      <c r="I8" s="17" t="s">
        <v>350</v>
      </c>
      <c r="J8" s="17" t="s">
        <v>351</v>
      </c>
      <c r="K8" s="69"/>
    </row>
    <row r="9" spans="1:13" ht="13.5" customHeight="1" x14ac:dyDescent="0.15">
      <c r="A9" s="18">
        <v>3036</v>
      </c>
      <c r="B9" s="18" t="s">
        <v>74</v>
      </c>
      <c r="C9" s="47">
        <f t="shared" ref="C9:C72" si="0">(E9-$C$4)*COS(RADIANS($C$3))-(F9-$C$5)*SIN(RADIANS($C$3))</f>
        <v>-317.29168869156183</v>
      </c>
      <c r="D9" s="47">
        <f t="shared" ref="D9:D72" si="1">(E9-$C$4)*SIN(RADIANS($C$3))+(F9-$C$5)*COS(RADIANS($C$3))</f>
        <v>175.9690583834938</v>
      </c>
      <c r="E9" s="48">
        <f t="shared" ref="E9:E72" si="2">-(G9)*COS(RADIANS($F$3))+(H9)*SIN(RADIANS($F$3))+$F$4</f>
        <v>49637.886253057986</v>
      </c>
      <c r="F9" s="48">
        <f t="shared" ref="F9:F72" si="3">(G9)*SIN(RADIANS($F$3))+(H9)*COS(RADIANS($F$3))+$F$5</f>
        <v>69565.79544406994</v>
      </c>
      <c r="G9" s="47">
        <f>VLOOKUP(A9,'基準点成果表 (側壁fit) '!B:F,3,FALSE)/1000</f>
        <v>321.25943700000005</v>
      </c>
      <c r="H9" s="47">
        <f>VLOOKUP(A9,'基準点成果表 (側壁fit) '!B:F,4,FALSE)/1000</f>
        <v>168.61985419999999</v>
      </c>
      <c r="I9" s="48">
        <f t="shared" ref="I9:I72" si="4">G9*COS(RADIANS(-$I$3))-H9*SIN(RADIANS(-$I$3))</f>
        <v>321.30383529963831</v>
      </c>
      <c r="J9" s="48">
        <f t="shared" ref="J9:J72" si="5">G9*SIN(RADIANS(-$I$3))+H9*COS(RADIANS(-$I$3))</f>
        <v>168.5352381958418</v>
      </c>
      <c r="K9" s="18"/>
      <c r="L9" s="19"/>
      <c r="M9" s="19"/>
    </row>
    <row r="10" spans="1:13" x14ac:dyDescent="0.15">
      <c r="A10" s="18">
        <v>3037</v>
      </c>
      <c r="B10" s="18" t="s">
        <v>75</v>
      </c>
      <c r="C10" s="47">
        <f t="shared" si="0"/>
        <v>-328.87482325320428</v>
      </c>
      <c r="D10" s="47">
        <f t="shared" si="1"/>
        <v>176.23758892530969</v>
      </c>
      <c r="E10" s="48">
        <f t="shared" si="2"/>
        <v>49626.305618329949</v>
      </c>
      <c r="F10" s="48">
        <f t="shared" si="3"/>
        <v>69566.156018917609</v>
      </c>
      <c r="G10" s="47">
        <f>VLOOKUP(A10,'基準点成果表 (側壁fit) '!B:F,3,FALSE)/1000</f>
        <v>332.84568370000005</v>
      </c>
      <c r="H10" s="47">
        <f>VLOOKUP(A10,'基準点成果表 (側壁fit) '!B:F,4,FALSE)/1000</f>
        <v>168.6213812</v>
      </c>
      <c r="I10" s="48">
        <f t="shared" si="4"/>
        <v>332.89008199997124</v>
      </c>
      <c r="J10" s="48">
        <f t="shared" si="5"/>
        <v>168.53371372389742</v>
      </c>
      <c r="K10" s="18"/>
      <c r="L10" s="19"/>
      <c r="M10" s="19"/>
    </row>
    <row r="11" spans="1:13" x14ac:dyDescent="0.15">
      <c r="A11" s="18">
        <v>3038</v>
      </c>
      <c r="B11" s="18" t="s">
        <v>76</v>
      </c>
      <c r="C11" s="47">
        <f t="shared" si="0"/>
        <v>-340.46025282264821</v>
      </c>
      <c r="D11" s="47">
        <f t="shared" si="1"/>
        <v>176.50169122937851</v>
      </c>
      <c r="E11" s="48">
        <f t="shared" si="2"/>
        <v>49614.722653474761</v>
      </c>
      <c r="F11" s="48">
        <f t="shared" si="3"/>
        <v>69566.512183906118</v>
      </c>
      <c r="G11" s="47">
        <f>VLOOKUP(A11,'基準点成果表 (側壁fit) '!B:F,3,FALSE)/1000</f>
        <v>344.43412274999997</v>
      </c>
      <c r="H11" s="47">
        <f>VLOOKUP(A11,'基準点成果表 (側壁fit) '!B:F,4,FALSE)/1000</f>
        <v>168.61842824999999</v>
      </c>
      <c r="I11" s="48">
        <f t="shared" si="4"/>
        <v>344.47851987034278</v>
      </c>
      <c r="J11" s="48">
        <f t="shared" si="5"/>
        <v>168.52770872470879</v>
      </c>
      <c r="K11" s="18"/>
      <c r="L11" s="19"/>
      <c r="M11" s="19"/>
    </row>
    <row r="12" spans="1:13" x14ac:dyDescent="0.15">
      <c r="A12" s="18">
        <v>3039</v>
      </c>
      <c r="B12" s="18" t="s">
        <v>77</v>
      </c>
      <c r="C12" s="47">
        <f t="shared" si="0"/>
        <v>-352.06302150667523</v>
      </c>
      <c r="D12" s="47">
        <f t="shared" si="1"/>
        <v>176.77263192773373</v>
      </c>
      <c r="E12" s="48">
        <f t="shared" si="2"/>
        <v>49603.122404398215</v>
      </c>
      <c r="F12" s="48">
        <f t="shared" si="3"/>
        <v>69566.875324869325</v>
      </c>
      <c r="G12" s="47">
        <f>VLOOKUP(A12,'基準点成果表 (側壁fit) '!B:F,3,FALSE)/1000</f>
        <v>356.04005389999998</v>
      </c>
      <c r="H12" s="47">
        <f>VLOOKUP(A12,'基準点成果表 (側壁fit) '!B:F,4,FALSE)/1000</f>
        <v>168.62191229999999</v>
      </c>
      <c r="I12" s="48">
        <f t="shared" si="4"/>
        <v>356.08445153542164</v>
      </c>
      <c r="J12" s="48">
        <f t="shared" si="5"/>
        <v>168.52813611839937</v>
      </c>
      <c r="K12" s="18"/>
      <c r="L12" s="19"/>
      <c r="M12" s="19"/>
    </row>
    <row r="13" spans="1:13" x14ac:dyDescent="0.15">
      <c r="A13" s="18">
        <v>30391</v>
      </c>
      <c r="B13" s="18" t="s">
        <v>286</v>
      </c>
      <c r="C13" s="47">
        <f t="shared" si="0"/>
        <v>-358.36613610675931</v>
      </c>
      <c r="D13" s="47">
        <f t="shared" si="1"/>
        <v>176.91946462856228</v>
      </c>
      <c r="E13" s="48">
        <f t="shared" si="2"/>
        <v>49596.82065574421</v>
      </c>
      <c r="F13" s="48">
        <f t="shared" si="3"/>
        <v>69567.072244664101</v>
      </c>
      <c r="G13" s="47">
        <f>VLOOKUP(A13,'基準点成果表 (側壁fit) '!B:F,3,FALSE)/1000</f>
        <v>362.34487833333321</v>
      </c>
      <c r="H13" s="47">
        <f>VLOOKUP(A13,'基準点成果表 (側壁fit) '!B:F,4,FALSE)/1000</f>
        <v>168.62345133333329</v>
      </c>
      <c r="I13" s="48">
        <f t="shared" si="4"/>
        <v>362.38927615542684</v>
      </c>
      <c r="J13" s="48">
        <f t="shared" si="5"/>
        <v>168.52801464892661</v>
      </c>
      <c r="K13" s="18"/>
      <c r="L13" s="19"/>
      <c r="M13" s="19"/>
    </row>
    <row r="14" spans="1:13" x14ac:dyDescent="0.15">
      <c r="A14" s="18">
        <v>3040</v>
      </c>
      <c r="B14" s="18" t="s">
        <v>78</v>
      </c>
      <c r="C14" s="47">
        <f t="shared" si="0"/>
        <v>-363.6550794751588</v>
      </c>
      <c r="D14" s="47">
        <f t="shared" si="1"/>
        <v>177.03853844509507</v>
      </c>
      <c r="E14" s="48">
        <f t="shared" si="2"/>
        <v>49591.53282569164</v>
      </c>
      <c r="F14" s="48">
        <f t="shared" si="3"/>
        <v>69567.233346690962</v>
      </c>
      <c r="G14" s="47">
        <f>VLOOKUP(A14,'基準点成果表 (側壁fit) '!B:F,3,FALSE)/1000</f>
        <v>367.63516116666671</v>
      </c>
      <c r="H14" s="47">
        <f>VLOOKUP(A14,'基準点成果表 (側壁fit) '!B:F,4,FALSE)/1000</f>
        <v>168.62061033333333</v>
      </c>
      <c r="I14" s="48">
        <f t="shared" si="4"/>
        <v>367.6795580570485</v>
      </c>
      <c r="J14" s="48">
        <f t="shared" si="5"/>
        <v>168.52378034627739</v>
      </c>
      <c r="K14" s="18"/>
      <c r="L14" s="19"/>
      <c r="M14" s="19"/>
    </row>
    <row r="15" spans="1:13" x14ac:dyDescent="0.15">
      <c r="A15" s="18">
        <v>4036</v>
      </c>
      <c r="B15" s="18" t="s">
        <v>79</v>
      </c>
      <c r="C15" s="47">
        <f t="shared" si="0"/>
        <v>-316.67829541253889</v>
      </c>
      <c r="D15" s="47">
        <f t="shared" si="1"/>
        <v>170.10884230188313</v>
      </c>
      <c r="E15" s="48">
        <f t="shared" si="2"/>
        <v>49638.453055012171</v>
      </c>
      <c r="F15" s="48">
        <f t="shared" si="3"/>
        <v>69559.930538326225</v>
      </c>
      <c r="G15" s="47">
        <f>VLOOKUP(A15,'基準点成果表 (側壁fit) '!B:F,3,FALSE)/1000</f>
        <v>320.51115850000002</v>
      </c>
      <c r="H15" s="47">
        <f>VLOOKUP(A15,'基準点成果表 (側壁fit) '!B:F,4,FALSE)/1000</f>
        <v>162.77533000000003</v>
      </c>
      <c r="I15" s="48">
        <f t="shared" si="4"/>
        <v>320.55401755219316</v>
      </c>
      <c r="J15" s="48">
        <f t="shared" si="5"/>
        <v>162.69091127278526</v>
      </c>
      <c r="K15" s="18"/>
      <c r="L15" s="19"/>
      <c r="M15" s="19"/>
    </row>
    <row r="16" spans="1:13" x14ac:dyDescent="0.15">
      <c r="A16" s="18">
        <v>30361</v>
      </c>
      <c r="B16" s="18" t="s">
        <v>285</v>
      </c>
      <c r="C16" s="47">
        <f t="shared" si="0"/>
        <v>-323.1167100261531</v>
      </c>
      <c r="D16" s="47">
        <f t="shared" si="1"/>
        <v>176.10721376629601</v>
      </c>
      <c r="E16" s="48">
        <f t="shared" si="2"/>
        <v>49632.062513611905</v>
      </c>
      <c r="F16" s="48">
        <f t="shared" si="3"/>
        <v>69565.979887346854</v>
      </c>
      <c r="G16" s="47">
        <f>VLOOKUP(A16,'基準点成果表 (側壁fit) '!B:F,3,FALSE)/1000</f>
        <v>327.08609516666667</v>
      </c>
      <c r="H16" s="47">
        <f>VLOOKUP(A16,'基準点成果表 (側壁fit) '!B:F,4,FALSE)/1000</f>
        <v>168.62373583333331</v>
      </c>
      <c r="I16" s="48">
        <f t="shared" si="4"/>
        <v>327.1304942865317</v>
      </c>
      <c r="J16" s="48">
        <f t="shared" si="5"/>
        <v>168.53758526102408</v>
      </c>
      <c r="K16" s="18"/>
      <c r="L16" s="19"/>
      <c r="M16" s="19"/>
    </row>
    <row r="17" spans="1:17" x14ac:dyDescent="0.15">
      <c r="A17" s="18">
        <v>4039</v>
      </c>
      <c r="B17" s="18" t="s">
        <v>80</v>
      </c>
      <c r="C17" s="47">
        <f t="shared" si="0"/>
        <v>-352.00634341832478</v>
      </c>
      <c r="D17" s="47">
        <f t="shared" si="1"/>
        <v>169.83230385012158</v>
      </c>
      <c r="E17" s="48">
        <f t="shared" si="2"/>
        <v>49603.123924941574</v>
      </c>
      <c r="F17" s="48">
        <f t="shared" si="3"/>
        <v>69559.93476553174</v>
      </c>
      <c r="G17" s="47">
        <f>VLOOKUP(A17,'基準点成果表 (側壁fit) '!B:F,3,FALSE)/1000</f>
        <v>355.82345166666664</v>
      </c>
      <c r="H17" s="47">
        <f>VLOOKUP(A17,'基準点成果表 (側壁fit) '!B:F,4,FALSE)/1000</f>
        <v>161.68473349999999</v>
      </c>
      <c r="I17" s="48">
        <f t="shared" si="4"/>
        <v>355.86602226356371</v>
      </c>
      <c r="J17" s="48">
        <f t="shared" si="5"/>
        <v>161.59101460556349</v>
      </c>
      <c r="K17" s="18"/>
      <c r="L17" s="19"/>
      <c r="M17" s="19"/>
    </row>
    <row r="18" spans="1:17" x14ac:dyDescent="0.15">
      <c r="A18" s="18">
        <v>4040</v>
      </c>
      <c r="B18" s="18" t="s">
        <v>81</v>
      </c>
      <c r="C18" s="47">
        <f t="shared" si="0"/>
        <v>-363.78011130471162</v>
      </c>
      <c r="D18" s="47">
        <f t="shared" si="1"/>
        <v>170.09105717215635</v>
      </c>
      <c r="E18" s="48">
        <f t="shared" si="2"/>
        <v>49591.352585207875</v>
      </c>
      <c r="F18" s="48">
        <f t="shared" si="3"/>
        <v>69560.287078458001</v>
      </c>
      <c r="G18" s="47">
        <f>VLOOKUP(A18,'基準点成果表 (側壁fit) '!B:F,3,FALSE)/1000</f>
        <v>367.60005575000002</v>
      </c>
      <c r="H18" s="47">
        <f>VLOOKUP(A18,'基準点成果表 (側壁fit) '!B:F,4,FALSE)/1000</f>
        <v>161.67209274999999</v>
      </c>
      <c r="I18" s="48">
        <f t="shared" si="4"/>
        <v>367.64262260926517</v>
      </c>
      <c r="J18" s="48">
        <f t="shared" si="5"/>
        <v>161.57527224965196</v>
      </c>
      <c r="K18" s="18"/>
      <c r="L18" s="19"/>
      <c r="M18" s="19"/>
    </row>
    <row r="19" spans="1:17" x14ac:dyDescent="0.15">
      <c r="A19" s="18">
        <v>202</v>
      </c>
      <c r="B19" s="18" t="s">
        <v>32</v>
      </c>
      <c r="C19" s="47">
        <f t="shared" si="0"/>
        <v>-342.58362137283785</v>
      </c>
      <c r="D19" s="47">
        <f t="shared" si="1"/>
        <v>166.01057808939149</v>
      </c>
      <c r="E19" s="48">
        <f t="shared" si="2"/>
        <v>49612.515977639203</v>
      </c>
      <c r="F19" s="48">
        <f t="shared" si="3"/>
        <v>69556.038276771113</v>
      </c>
      <c r="G19" s="47">
        <f>VLOOKUP(A19,'基準点成果表 (側壁fit) '!B:F,3,FALSE)/1000</f>
        <v>346.31516070000004</v>
      </c>
      <c r="H19" s="47">
        <f>VLOOKUP(A19,'基準点成果表 (側壁fit) '!B:F,4,FALSE)/1000</f>
        <v>158.0811684</v>
      </c>
      <c r="I19" s="48">
        <f t="shared" si="4"/>
        <v>346.35678255507003</v>
      </c>
      <c r="J19" s="48">
        <f t="shared" si="5"/>
        <v>157.98995383085574</v>
      </c>
      <c r="K19" s="18"/>
      <c r="L19" s="19"/>
      <c r="M19" s="19"/>
    </row>
    <row r="20" spans="1:17" x14ac:dyDescent="0.15">
      <c r="A20" s="18">
        <v>204</v>
      </c>
      <c r="B20" s="18" t="s">
        <v>34</v>
      </c>
      <c r="C20" s="47">
        <f t="shared" si="0"/>
        <v>-328.32585732537922</v>
      </c>
      <c r="D20" s="47">
        <f t="shared" si="1"/>
        <v>163.99253657580346</v>
      </c>
      <c r="E20" s="48">
        <f t="shared" si="2"/>
        <v>49626.757253783217</v>
      </c>
      <c r="F20" s="48">
        <f t="shared" si="3"/>
        <v>69553.906990545962</v>
      </c>
      <c r="G20" s="47">
        <f>VLOOKUP(A20,'基準点成果表 (側壁fit) '!B:F,3,FALSE)/1000</f>
        <v>332.0146775</v>
      </c>
      <c r="H20" s="47">
        <f>VLOOKUP(A20,'基準点成果表 (側壁fit) '!B:F,4,FALSE)/1000</f>
        <v>156.39223162500002</v>
      </c>
      <c r="I20" s="48">
        <f t="shared" si="4"/>
        <v>332.05585503545404</v>
      </c>
      <c r="J20" s="48">
        <f t="shared" si="5"/>
        <v>156.30478343528128</v>
      </c>
      <c r="K20" s="18"/>
      <c r="L20" s="19"/>
      <c r="M20" s="19"/>
    </row>
    <row r="21" spans="1:17" x14ac:dyDescent="0.15">
      <c r="A21" s="18">
        <v>101</v>
      </c>
      <c r="B21" s="18" t="s">
        <v>3</v>
      </c>
      <c r="C21" s="47">
        <f t="shared" si="0"/>
        <v>-350.32936742218902</v>
      </c>
      <c r="D21" s="47">
        <f t="shared" si="1"/>
        <v>176.73741718318939</v>
      </c>
      <c r="E21" s="48">
        <f t="shared" si="2"/>
        <v>49604.855723879133</v>
      </c>
      <c r="F21" s="48">
        <f t="shared" si="3"/>
        <v>69566.826333646037</v>
      </c>
      <c r="G21" s="47">
        <f>VLOOKUP(A21,'基準点成果表 (側壁fit) '!B:F,3,FALSE)/1000</f>
        <v>354.30604869999996</v>
      </c>
      <c r="H21" s="47">
        <f>VLOOKUP(A21,'基準点成果表 (側壁fit) '!B:F,4,FALSE)/1000</f>
        <v>168.6266588</v>
      </c>
      <c r="I21" s="48">
        <f t="shared" si="4"/>
        <v>354.3504476456468</v>
      </c>
      <c r="J21" s="48">
        <f t="shared" si="5"/>
        <v>168.53333930349828</v>
      </c>
      <c r="K21" s="18"/>
      <c r="L21" s="19"/>
      <c r="M21" s="19"/>
      <c r="P21" s="19"/>
      <c r="Q21" s="19"/>
    </row>
    <row r="22" spans="1:17" x14ac:dyDescent="0.15">
      <c r="A22" s="18">
        <v>102</v>
      </c>
      <c r="B22" s="18" t="s">
        <v>4</v>
      </c>
      <c r="C22" s="47">
        <f t="shared" si="0"/>
        <v>-340.82021799800094</v>
      </c>
      <c r="D22" s="47">
        <f t="shared" si="1"/>
        <v>176.51611250559552</v>
      </c>
      <c r="E22" s="48">
        <f t="shared" si="2"/>
        <v>49614.362814274646</v>
      </c>
      <c r="F22" s="48">
        <f t="shared" si="3"/>
        <v>69566.529465420375</v>
      </c>
      <c r="G22" s="47">
        <f>VLOOKUP(A22,'基準点成果表 (側壁fit) '!B:F,3,FALSE)/1000</f>
        <v>344.79432466666668</v>
      </c>
      <c r="H22" s="47">
        <f>VLOOKUP(A22,'基準点成果表 (側壁fit) '!B:F,4,FALSE)/1000</f>
        <v>168.62455033333336</v>
      </c>
      <c r="I22" s="48">
        <f t="shared" si="4"/>
        <v>344.83872338689122</v>
      </c>
      <c r="J22" s="48">
        <f t="shared" si="5"/>
        <v>168.53373594138583</v>
      </c>
      <c r="K22" s="18"/>
      <c r="L22" s="19"/>
      <c r="M22" s="19"/>
    </row>
    <row r="23" spans="1:17" x14ac:dyDescent="0.15">
      <c r="A23" s="18">
        <v>103</v>
      </c>
      <c r="B23" s="18" t="s">
        <v>5</v>
      </c>
      <c r="C23" s="47">
        <f t="shared" si="0"/>
        <v>-334.32179743282558</v>
      </c>
      <c r="D23" s="47">
        <f t="shared" si="1"/>
        <v>176.35890287025921</v>
      </c>
      <c r="E23" s="48">
        <f t="shared" si="2"/>
        <v>49620.859780259227</v>
      </c>
      <c r="F23" s="48">
        <f t="shared" si="3"/>
        <v>69566.320616895042</v>
      </c>
      <c r="G23" s="47">
        <f>VLOOKUP(A23,'基準点成果表 (側壁fit) '!B:F,3,FALSE)/1000</f>
        <v>338.29400700000002</v>
      </c>
      <c r="H23" s="47">
        <f>VLOOKUP(A23,'基準点成果表 (側壁fit) '!B:F,4,FALSE)/1000</f>
        <v>168.6171379285714</v>
      </c>
      <c r="I23" s="48">
        <f t="shared" si="4"/>
        <v>338.33840399346167</v>
      </c>
      <c r="J23" s="48">
        <f t="shared" si="5"/>
        <v>168.52803552672188</v>
      </c>
      <c r="K23" s="18"/>
      <c r="L23" s="19"/>
      <c r="M23" s="19"/>
    </row>
    <row r="24" spans="1:17" x14ac:dyDescent="0.15">
      <c r="A24" s="18">
        <v>104</v>
      </c>
      <c r="B24" s="18" t="s">
        <v>6</v>
      </c>
      <c r="C24" s="47">
        <f t="shared" si="0"/>
        <v>-327.32260221648141</v>
      </c>
      <c r="D24" s="47">
        <f t="shared" si="1"/>
        <v>176.21352785006556</v>
      </c>
      <c r="E24" s="48">
        <f t="shared" si="2"/>
        <v>49627.857599132345</v>
      </c>
      <c r="F24" s="48">
        <f t="shared" si="3"/>
        <v>69566.119622885133</v>
      </c>
      <c r="G24" s="47">
        <f>VLOOKUP(A24,'基準点成果表 (側壁fit) '!B:F,3,FALSE)/1000</f>
        <v>331.29332039999997</v>
      </c>
      <c r="H24" s="47">
        <f>VLOOKUP(A24,'基準点成果表 (側壁fit) '!B:F,4,FALSE)/1000</f>
        <v>168.6330973</v>
      </c>
      <c r="I24" s="48">
        <f t="shared" si="4"/>
        <v>331.3377218394815</v>
      </c>
      <c r="J24" s="48">
        <f t="shared" si="5"/>
        <v>168.54583866969452</v>
      </c>
      <c r="K24" s="18"/>
      <c r="L24" s="19"/>
      <c r="M24" s="19"/>
    </row>
    <row r="25" spans="1:17" x14ac:dyDescent="0.15">
      <c r="A25" s="18">
        <v>105</v>
      </c>
      <c r="B25" s="18" t="s">
        <v>7</v>
      </c>
      <c r="C25" s="47">
        <f t="shared" si="0"/>
        <v>-318.82322765556404</v>
      </c>
      <c r="D25" s="47">
        <f t="shared" si="1"/>
        <v>176.00416442554723</v>
      </c>
      <c r="E25" s="48">
        <f t="shared" si="2"/>
        <v>49636.355041451083</v>
      </c>
      <c r="F25" s="48">
        <f t="shared" si="3"/>
        <v>69565.842720357119</v>
      </c>
      <c r="G25" s="47">
        <f>VLOOKUP(A25,'基準点成果表 (側壁fit) '!B:F,3,FALSE)/1000</f>
        <v>322.79137825000009</v>
      </c>
      <c r="H25" s="47">
        <f>VLOOKUP(A25,'基準点成果表 (側壁fit) '!B:F,4,FALSE)/1000</f>
        <v>168.61965674999999</v>
      </c>
      <c r="I25" s="48">
        <f t="shared" si="4"/>
        <v>322.83577644450526</v>
      </c>
      <c r="J25" s="48">
        <f t="shared" si="5"/>
        <v>168.53463727820423</v>
      </c>
      <c r="K25" s="18"/>
      <c r="L25" s="19"/>
      <c r="M25" s="19"/>
    </row>
    <row r="26" spans="1:17" x14ac:dyDescent="0.15">
      <c r="A26" s="18">
        <v>106</v>
      </c>
      <c r="B26" s="18" t="s">
        <v>8</v>
      </c>
      <c r="C26" s="47">
        <f t="shared" si="0"/>
        <v>-317.37398475620216</v>
      </c>
      <c r="D26" s="47">
        <f t="shared" si="1"/>
        <v>169.72459943659831</v>
      </c>
      <c r="E26" s="48">
        <f t="shared" si="2"/>
        <v>49637.754334006051</v>
      </c>
      <c r="F26" s="48">
        <f t="shared" si="3"/>
        <v>69559.551836335188</v>
      </c>
      <c r="G26" s="47">
        <f>VLOOKUP(A26,'基準点成果表 (側壁fit) '!B:F,3,FALSE)/1000</f>
        <v>321.19780824999998</v>
      </c>
      <c r="H26" s="47">
        <f>VLOOKUP(A26,'基準点成果表 (側壁fit) '!B:F,4,FALSE)/1000</f>
        <v>162.37515708333333</v>
      </c>
      <c r="I26" s="48">
        <f t="shared" si="4"/>
        <v>321.24056188476527</v>
      </c>
      <c r="J26" s="48">
        <f t="shared" si="5"/>
        <v>162.29055752692832</v>
      </c>
      <c r="K26" s="18"/>
      <c r="L26" s="19"/>
      <c r="M26" s="19"/>
    </row>
    <row r="27" spans="1:17" x14ac:dyDescent="0.15">
      <c r="A27" s="18">
        <v>107</v>
      </c>
      <c r="B27" s="18" t="s">
        <v>9</v>
      </c>
      <c r="C27" s="47">
        <f t="shared" si="0"/>
        <v>-310.39898574407329</v>
      </c>
      <c r="D27" s="47">
        <f t="shared" si="1"/>
        <v>168.63310730141126</v>
      </c>
      <c r="E27" s="48">
        <f t="shared" si="2"/>
        <v>49644.720438514385</v>
      </c>
      <c r="F27" s="48">
        <f t="shared" si="3"/>
        <v>69558.404947378338</v>
      </c>
      <c r="G27" s="47">
        <f>VLOOKUP(A27,'基準点成果表 (側壁fit) '!B:F,3,FALSE)/1000</f>
        <v>314.19950824999995</v>
      </c>
      <c r="H27" s="47">
        <f>VLOOKUP(A27,'基準点成果表 (側壁fit) '!B:F,4,FALSE)/1000</f>
        <v>161.444693</v>
      </c>
      <c r="I27" s="48">
        <f t="shared" si="4"/>
        <v>314.24201707098564</v>
      </c>
      <c r="J27" s="48">
        <f t="shared" si="5"/>
        <v>161.36193661940356</v>
      </c>
      <c r="K27" s="18"/>
      <c r="L27" s="19"/>
      <c r="M27" s="19"/>
    </row>
    <row r="28" spans="1:17" x14ac:dyDescent="0.15">
      <c r="A28" s="18">
        <v>108</v>
      </c>
      <c r="B28" s="18" t="s">
        <v>10</v>
      </c>
      <c r="C28" s="47">
        <f t="shared" si="0"/>
        <v>-303.97790902138098</v>
      </c>
      <c r="D28" s="47">
        <f t="shared" si="1"/>
        <v>167.6402912910718</v>
      </c>
      <c r="E28" s="48">
        <f t="shared" si="2"/>
        <v>49651.133422418527</v>
      </c>
      <c r="F28" s="48">
        <f t="shared" si="3"/>
        <v>69557.361133527927</v>
      </c>
      <c r="G28" s="47">
        <f>VLOOKUP(A28,'基準点成果表 (側壁fit) '!B:F,3,FALSE)/1000</f>
        <v>307.75725741666668</v>
      </c>
      <c r="H28" s="47">
        <f>VLOOKUP(A28,'基準点成果表 (側壁fit) '!B:F,4,FALSE)/1000</f>
        <v>160.60011374999999</v>
      </c>
      <c r="I28" s="48">
        <f t="shared" si="4"/>
        <v>307.79954402409203</v>
      </c>
      <c r="J28" s="48">
        <f t="shared" si="5"/>
        <v>160.5190540954637</v>
      </c>
      <c r="K28" s="18"/>
      <c r="L28" s="19"/>
      <c r="M28" s="19"/>
    </row>
    <row r="29" spans="1:17" x14ac:dyDescent="0.15">
      <c r="A29" s="18">
        <v>109</v>
      </c>
      <c r="B29" s="18" t="s">
        <v>11</v>
      </c>
      <c r="C29" s="47">
        <f t="shared" si="0"/>
        <v>-294.79823184384463</v>
      </c>
      <c r="D29" s="47">
        <f t="shared" si="1"/>
        <v>166.22266868154156</v>
      </c>
      <c r="E29" s="48">
        <f t="shared" si="2"/>
        <v>49660.301543666348</v>
      </c>
      <c r="F29" s="48">
        <f t="shared" si="3"/>
        <v>69555.870603510761</v>
      </c>
      <c r="G29" s="47">
        <f>VLOOKUP(A29,'基準点成果表 (側壁fit) '!B:F,3,FALSE)/1000</f>
        <v>298.54734910000002</v>
      </c>
      <c r="H29" s="47">
        <f>VLOOKUP(A29,'基準点成果表 (側壁fit) '!B:F,4,FALSE)/1000</f>
        <v>159.39441239999996</v>
      </c>
      <c r="I29" s="48">
        <f t="shared" si="4"/>
        <v>298.58931848105988</v>
      </c>
      <c r="J29" s="48">
        <f t="shared" si="5"/>
        <v>159.31577840250085</v>
      </c>
      <c r="K29" s="18"/>
      <c r="L29" s="19"/>
      <c r="M29" s="19"/>
    </row>
    <row r="30" spans="1:17" x14ac:dyDescent="0.15">
      <c r="A30" s="18">
        <v>110</v>
      </c>
      <c r="B30" s="18" t="s">
        <v>12</v>
      </c>
      <c r="C30" s="47">
        <f t="shared" si="0"/>
        <v>-285.61996591640701</v>
      </c>
      <c r="D30" s="47">
        <f t="shared" si="1"/>
        <v>164.79012808235785</v>
      </c>
      <c r="E30" s="48">
        <f t="shared" si="2"/>
        <v>49669.468135153293</v>
      </c>
      <c r="F30" s="48">
        <f t="shared" si="3"/>
        <v>69554.365167190437</v>
      </c>
      <c r="G30" s="47">
        <f>VLOOKUP(A30,'基準点成果表 (側壁fit) '!B:F,3,FALSE)/1000</f>
        <v>289.338507875</v>
      </c>
      <c r="H30" s="47">
        <f>VLOOKUP(A30,'基準点成果表 (側壁fit) '!B:F,4,FALSE)/1000</f>
        <v>158.1737645</v>
      </c>
      <c r="I30" s="48">
        <f t="shared" si="4"/>
        <v>289.38015609318171</v>
      </c>
      <c r="J30" s="48">
        <f t="shared" si="5"/>
        <v>158.09755587901628</v>
      </c>
      <c r="K30" s="18"/>
      <c r="L30" s="19"/>
      <c r="M30" s="19"/>
    </row>
    <row r="31" spans="1:17" x14ac:dyDescent="0.15">
      <c r="A31" s="18">
        <v>111</v>
      </c>
      <c r="B31" s="18" t="s">
        <v>13</v>
      </c>
      <c r="C31" s="47">
        <f t="shared" si="0"/>
        <v>-275.31689038925862</v>
      </c>
      <c r="D31" s="47">
        <f t="shared" si="1"/>
        <v>162.65008769679483</v>
      </c>
      <c r="E31" s="48">
        <f t="shared" si="2"/>
        <v>49679.7538781201</v>
      </c>
      <c r="F31" s="48">
        <f t="shared" si="3"/>
        <v>69552.14331440712</v>
      </c>
      <c r="G31" s="47">
        <f>VLOOKUP(A31,'基準点成果表 (側壁fit) '!B:F,3,FALSE)/1000</f>
        <v>278.98885150000007</v>
      </c>
      <c r="H31" s="47">
        <f>VLOOKUP(A31,'基準点成果表 (側壁fit) '!B:F,4,FALSE)/1000</f>
        <v>156.27172583333333</v>
      </c>
      <c r="I31" s="48">
        <f t="shared" si="4"/>
        <v>279.02999913685977</v>
      </c>
      <c r="J31" s="48">
        <f t="shared" si="5"/>
        <v>156.1982430691896</v>
      </c>
      <c r="K31" s="18"/>
      <c r="L31" s="19"/>
      <c r="M31" s="19"/>
    </row>
    <row r="32" spans="1:17" x14ac:dyDescent="0.15">
      <c r="A32" s="18">
        <v>112</v>
      </c>
      <c r="B32" s="18" t="s">
        <v>14</v>
      </c>
      <c r="C32" s="47">
        <f t="shared" si="0"/>
        <v>-265.1120576570292</v>
      </c>
      <c r="D32" s="47">
        <f t="shared" si="1"/>
        <v>159.7822726992714</v>
      </c>
      <c r="E32" s="48">
        <f t="shared" si="2"/>
        <v>49689.93559766806</v>
      </c>
      <c r="F32" s="48">
        <f t="shared" si="3"/>
        <v>69549.194490743437</v>
      </c>
      <c r="G32" s="47">
        <f>VLOOKUP(A32,'基準点成果表 (側壁fit) '!B:F,3,FALSE)/1000</f>
        <v>268.72064033333334</v>
      </c>
      <c r="H32" s="47">
        <f>VLOOKUP(A32,'基準点成果表 (側壁fit) '!B:F,4,FALSE)/1000</f>
        <v>153.63984183333335</v>
      </c>
      <c r="I32" s="48">
        <f t="shared" si="4"/>
        <v>268.76109516654873</v>
      </c>
      <c r="J32" s="48">
        <f t="shared" si="5"/>
        <v>153.56906350110276</v>
      </c>
      <c r="K32" s="18"/>
      <c r="L32" s="19"/>
      <c r="M32" s="19"/>
    </row>
    <row r="33" spans="1:13" x14ac:dyDescent="0.15">
      <c r="A33" s="18">
        <v>113</v>
      </c>
      <c r="B33" s="18" t="s">
        <v>15</v>
      </c>
      <c r="C33" s="47">
        <f t="shared" si="0"/>
        <v>-255.52675833872161</v>
      </c>
      <c r="D33" s="47">
        <f t="shared" si="1"/>
        <v>155.05274237602998</v>
      </c>
      <c r="E33" s="48">
        <f t="shared" si="2"/>
        <v>49699.483008055016</v>
      </c>
      <c r="F33" s="48">
        <f t="shared" si="3"/>
        <v>69544.388934063609</v>
      </c>
      <c r="G33" s="47">
        <f>VLOOKUP(A33,'基準点成果表 (側壁fit) '!B:F,3,FALSE)/1000</f>
        <v>259.02889499999998</v>
      </c>
      <c r="H33" s="47">
        <f>VLOOKUP(A33,'基準点成果表 (側壁fit) '!B:F,4,FALSE)/1000</f>
        <v>149.13245983333331</v>
      </c>
      <c r="I33" s="48">
        <f t="shared" si="4"/>
        <v>259.06816305933017</v>
      </c>
      <c r="J33" s="48">
        <f t="shared" si="5"/>
        <v>149.06423417415084</v>
      </c>
      <c r="K33" s="18"/>
      <c r="L33" s="19"/>
      <c r="M33" s="19"/>
    </row>
    <row r="34" spans="1:13" x14ac:dyDescent="0.15">
      <c r="A34" s="18">
        <v>114</v>
      </c>
      <c r="B34" s="18" t="s">
        <v>16</v>
      </c>
      <c r="C34" s="47">
        <f t="shared" si="0"/>
        <v>-246.15160913147474</v>
      </c>
      <c r="D34" s="47">
        <f t="shared" si="1"/>
        <v>149.90395226623104</v>
      </c>
      <c r="E34" s="48">
        <f t="shared" si="2"/>
        <v>49708.81694305125</v>
      </c>
      <c r="F34" s="48">
        <f t="shared" si="3"/>
        <v>69539.165800929273</v>
      </c>
      <c r="G34" s="47">
        <f>VLOOKUP(A34,'基準点成果表 (側壁fit) '!B:F,3,FALSE)/1000</f>
        <v>249.53758216666665</v>
      </c>
      <c r="H34" s="47">
        <f>VLOOKUP(A34,'基準点成果表 (側壁fit) '!B:F,4,FALSE)/1000</f>
        <v>144.2010865</v>
      </c>
      <c r="I34" s="48">
        <f t="shared" si="4"/>
        <v>249.57555177848613</v>
      </c>
      <c r="J34" s="48">
        <f t="shared" si="5"/>
        <v>144.13536074062668</v>
      </c>
      <c r="K34" s="18"/>
      <c r="L34" s="19"/>
      <c r="M34" s="19"/>
    </row>
    <row r="35" spans="1:13" x14ac:dyDescent="0.15">
      <c r="A35" s="18">
        <v>1151</v>
      </c>
      <c r="B35" s="18" t="s">
        <v>70</v>
      </c>
      <c r="C35" s="47">
        <f t="shared" si="0"/>
        <v>-237.55299385849426</v>
      </c>
      <c r="D35" s="47">
        <f t="shared" si="1"/>
        <v>144.18303086631548</v>
      </c>
      <c r="E35" s="48">
        <f t="shared" si="2"/>
        <v>49717.369821828237</v>
      </c>
      <c r="F35" s="48">
        <f t="shared" si="3"/>
        <v>69533.376725795635</v>
      </c>
      <c r="G35" s="47">
        <f>VLOOKUP(A35,'基準点成果表 (側壁fit) '!B:F,3,FALSE)/1000</f>
        <v>240.80941233333331</v>
      </c>
      <c r="H35" s="47">
        <f>VLOOKUP(A35,'基準点成果表 (側壁fit) '!B:F,4,FALSE)/1000</f>
        <v>138.67983866666668</v>
      </c>
      <c r="I35" s="48">
        <f t="shared" si="4"/>
        <v>240.84592811582087</v>
      </c>
      <c r="J35" s="48">
        <f t="shared" si="5"/>
        <v>138.61641183845038</v>
      </c>
      <c r="K35" s="18"/>
      <c r="L35" s="19"/>
      <c r="M35" s="19"/>
    </row>
    <row r="36" spans="1:13" x14ac:dyDescent="0.15">
      <c r="A36" s="18">
        <v>1152</v>
      </c>
      <c r="B36" s="18" t="s">
        <v>71</v>
      </c>
      <c r="C36" s="47">
        <f t="shared" si="0"/>
        <v>-237.05871474140156</v>
      </c>
      <c r="D36" s="47">
        <f t="shared" si="1"/>
        <v>143.780665062076</v>
      </c>
      <c r="E36" s="48">
        <f t="shared" si="2"/>
        <v>49717.860887679322</v>
      </c>
      <c r="F36" s="48">
        <f t="shared" si="3"/>
        <v>69532.970444592633</v>
      </c>
      <c r="G36" s="47">
        <f>VLOOKUP(A36,'基準点成果表 (側壁fit) '!B:F,3,FALSE)/1000</f>
        <v>240.305992</v>
      </c>
      <c r="H36" s="47">
        <f>VLOOKUP(A36,'基準点成果表 (側壁fit) '!B:F,4,FALSE)/1000</f>
        <v>138.28897033333334</v>
      </c>
      <c r="I36" s="48">
        <f t="shared" si="4"/>
        <v>240.34240485688341</v>
      </c>
      <c r="J36" s="48">
        <f t="shared" si="5"/>
        <v>138.22567610457745</v>
      </c>
      <c r="K36" s="18"/>
      <c r="L36" s="19"/>
      <c r="M36" s="19"/>
    </row>
    <row r="37" spans="1:13" x14ac:dyDescent="0.15">
      <c r="A37" s="18">
        <v>116</v>
      </c>
      <c r="B37" s="18" t="s">
        <v>17</v>
      </c>
      <c r="C37" s="47">
        <f t="shared" si="0"/>
        <v>-229.19535869193712</v>
      </c>
      <c r="D37" s="47">
        <f t="shared" si="1"/>
        <v>136.86344327362283</v>
      </c>
      <c r="E37" s="48">
        <f t="shared" si="2"/>
        <v>49725.669023285525</v>
      </c>
      <c r="F37" s="48">
        <f t="shared" si="3"/>
        <v>69525.990950056032</v>
      </c>
      <c r="G37" s="47">
        <f>VLOOKUP(A37,'基準点成果表 (側壁fit) '!B:F,3,FALSE)/1000</f>
        <v>232.28531749999999</v>
      </c>
      <c r="H37" s="47">
        <f>VLOOKUP(A37,'基準点成果表 (側壁fit) '!B:F,4,FALSE)/1000</f>
        <v>131.55479583333334</v>
      </c>
      <c r="I37" s="48">
        <f t="shared" si="4"/>
        <v>232.31995705429836</v>
      </c>
      <c r="J37" s="48">
        <f t="shared" si="5"/>
        <v>131.49361424462708</v>
      </c>
      <c r="K37" s="18"/>
      <c r="L37" s="19"/>
      <c r="M37" s="19"/>
    </row>
    <row r="38" spans="1:13" x14ac:dyDescent="0.15">
      <c r="A38" s="18">
        <v>117</v>
      </c>
      <c r="B38" s="18" t="s">
        <v>18</v>
      </c>
      <c r="C38" s="47">
        <f t="shared" si="0"/>
        <v>-222.07393737849881</v>
      </c>
      <c r="D38" s="47">
        <f t="shared" si="1"/>
        <v>129.21569696215983</v>
      </c>
      <c r="E38" s="48">
        <f t="shared" si="2"/>
        <v>49732.729442005002</v>
      </c>
      <c r="F38" s="48">
        <f t="shared" si="3"/>
        <v>69518.286850324483</v>
      </c>
      <c r="G38" s="47">
        <f>VLOOKUP(A38,'基準点成果表 (側壁fit) '!B:F,3,FALSE)/1000</f>
        <v>224.9895458333333</v>
      </c>
      <c r="H38" s="47">
        <f>VLOOKUP(A38,'基準点成果表 (側壁fit) '!B:F,4,FALSE)/1000</f>
        <v>124.07319299999999</v>
      </c>
      <c r="I38" s="48">
        <f t="shared" si="4"/>
        <v>225.02221520957008</v>
      </c>
      <c r="J38" s="48">
        <f t="shared" si="5"/>
        <v>124.01393315947509</v>
      </c>
      <c r="K38" s="18"/>
      <c r="L38" s="19"/>
      <c r="M38" s="19"/>
    </row>
    <row r="39" spans="1:13" x14ac:dyDescent="0.15">
      <c r="A39" s="18">
        <v>118</v>
      </c>
      <c r="B39" s="18" t="s">
        <v>19</v>
      </c>
      <c r="C39" s="47">
        <f t="shared" si="0"/>
        <v>-215.51957058002185</v>
      </c>
      <c r="D39" s="47">
        <f t="shared" si="1"/>
        <v>120.58231311293042</v>
      </c>
      <c r="E39" s="48">
        <f t="shared" si="2"/>
        <v>49739.214991117566</v>
      </c>
      <c r="F39" s="48">
        <f t="shared" si="3"/>
        <v>69509.60165064194</v>
      </c>
      <c r="G39" s="47">
        <f>VLOOKUP(A39,'基準点成果表 (側壁fit) '!B:F,3,FALSE)/1000</f>
        <v>218.23796416666664</v>
      </c>
      <c r="H39" s="47">
        <f>VLOOKUP(A39,'基準点成果表 (側壁fit) '!B:F,4,FALSE)/1000</f>
        <v>115.59314666666668</v>
      </c>
      <c r="I39" s="48">
        <f t="shared" si="4"/>
        <v>218.26840038572288</v>
      </c>
      <c r="J39" s="48">
        <f t="shared" si="5"/>
        <v>115.53566528553226</v>
      </c>
      <c r="K39" s="18"/>
      <c r="L39" s="19"/>
      <c r="M39" s="19"/>
    </row>
    <row r="40" spans="1:13" x14ac:dyDescent="0.15">
      <c r="A40" s="18">
        <v>119</v>
      </c>
      <c r="B40" s="18" t="s">
        <v>20</v>
      </c>
      <c r="C40" s="47">
        <f t="shared" si="0"/>
        <v>-209.94132539757157</v>
      </c>
      <c r="D40" s="47">
        <f t="shared" si="1"/>
        <v>111.45969363381585</v>
      </c>
      <c r="E40" s="48">
        <f>-(G40)*COS(RADIANS($F$3))+(H40)*SIN(RADIANS($F$3))+$F$4</f>
        <v>49744.720561415277</v>
      </c>
      <c r="F40" s="48">
        <f t="shared" si="3"/>
        <v>69500.434988153705</v>
      </c>
      <c r="G40" s="47">
        <f>VLOOKUP(A40,'基準点成果表 (側壁fit) '!B:F,3,FALSE)/1000</f>
        <v>212.45097050000001</v>
      </c>
      <c r="H40" s="47">
        <f>VLOOKUP(A40,'基準点成果表 (側壁fit) '!B:F,4,FALSE)/1000</f>
        <v>106.60149999999999</v>
      </c>
      <c r="I40" s="48">
        <f t="shared" si="4"/>
        <v>212.47903878814955</v>
      </c>
      <c r="J40" s="48">
        <f t="shared" si="5"/>
        <v>106.54554305228311</v>
      </c>
      <c r="K40" s="18"/>
      <c r="L40" s="19"/>
      <c r="M40" s="19"/>
    </row>
    <row r="41" spans="1:13" x14ac:dyDescent="0.15">
      <c r="A41" s="18">
        <v>120</v>
      </c>
      <c r="B41" s="18" t="s">
        <v>21</v>
      </c>
      <c r="C41" s="47">
        <f t="shared" si="0"/>
        <v>-205.29976296951904</v>
      </c>
      <c r="D41" s="47">
        <f t="shared" si="1"/>
        <v>101.82386596032573</v>
      </c>
      <c r="E41" s="48">
        <f t="shared" si="2"/>
        <v>49749.285400001012</v>
      </c>
      <c r="F41" s="48">
        <f t="shared" si="3"/>
        <v>69490.762577626185</v>
      </c>
      <c r="G41" s="47">
        <f>VLOOKUP(A41,'基準点成果表 (側壁fit) '!B:F,3,FALSE)/1000</f>
        <v>207.588584</v>
      </c>
      <c r="H41" s="47">
        <f>VLOOKUP(A41,'基準点成果表 (側壁fit) '!B:F,4,FALSE)/1000</f>
        <v>97.075195666666673</v>
      </c>
      <c r="I41" s="48">
        <f t="shared" si="4"/>
        <v>207.61414351228913</v>
      </c>
      <c r="J41" s="48">
        <f t="shared" si="5"/>
        <v>97.020519656953368</v>
      </c>
      <c r="K41" s="18"/>
      <c r="L41" s="19"/>
      <c r="M41" s="19"/>
    </row>
    <row r="42" spans="1:13" x14ac:dyDescent="0.15">
      <c r="A42" s="18">
        <v>121</v>
      </c>
      <c r="B42" s="18" t="s">
        <v>22</v>
      </c>
      <c r="C42" s="47">
        <f t="shared" si="0"/>
        <v>-201.66139921768394</v>
      </c>
      <c r="D42" s="47">
        <f t="shared" si="1"/>
        <v>91.76752923021408</v>
      </c>
      <c r="E42" s="48">
        <f t="shared" si="2"/>
        <v>49752.843729746433</v>
      </c>
      <c r="F42" s="48">
        <f t="shared" si="3"/>
        <v>69480.677643881092</v>
      </c>
      <c r="G42" s="47">
        <f>VLOOKUP(A42,'基準点成果表 (側壁fit) '!B:F,3,FALSE)/1000</f>
        <v>203.71943916666669</v>
      </c>
      <c r="H42" s="47">
        <f>VLOOKUP(A42,'基準点成果表 (側壁fit) '!B:F,4,FALSE)/1000</f>
        <v>87.105375333333342</v>
      </c>
      <c r="I42" s="48">
        <f t="shared" si="4"/>
        <v>203.74237305975871</v>
      </c>
      <c r="J42" s="48">
        <f t="shared" si="5"/>
        <v>87.051718686767998</v>
      </c>
      <c r="K42" s="18"/>
      <c r="L42" s="19"/>
      <c r="M42" s="19"/>
    </row>
    <row r="43" spans="1:13" x14ac:dyDescent="0.15">
      <c r="A43" s="18">
        <v>122</v>
      </c>
      <c r="B43" s="18" t="s">
        <v>23</v>
      </c>
      <c r="C43" s="47">
        <f t="shared" si="0"/>
        <v>-199.05892858118992</v>
      </c>
      <c r="D43" s="47">
        <f t="shared" si="1"/>
        <v>81.390166469957379</v>
      </c>
      <c r="E43" s="48">
        <f t="shared" si="2"/>
        <v>49755.363647850361</v>
      </c>
      <c r="F43" s="48">
        <f t="shared" si="3"/>
        <v>69470.279926630596</v>
      </c>
      <c r="G43" s="47">
        <f>VLOOKUP(A43,'基準点成果表 (側壁fit) '!B:F,3,FALSE)/1000</f>
        <v>200.87851433333336</v>
      </c>
      <c r="H43" s="47">
        <f>VLOOKUP(A43,'基準点成果表 (側壁fit) '!B:F,4,FALSE)/1000</f>
        <v>76.790742166666661</v>
      </c>
      <c r="I43" s="48">
        <f t="shared" si="4"/>
        <v>200.89873175814921</v>
      </c>
      <c r="J43" s="48">
        <f t="shared" si="5"/>
        <v>76.737834092720462</v>
      </c>
      <c r="K43" s="18"/>
      <c r="L43" s="19"/>
      <c r="M43" s="19"/>
    </row>
    <row r="44" spans="1:13" x14ac:dyDescent="0.15">
      <c r="A44" s="18">
        <v>123</v>
      </c>
      <c r="B44" s="18" t="s">
        <v>24</v>
      </c>
      <c r="C44" s="47">
        <f t="shared" si="0"/>
        <v>-197.50284418517862</v>
      </c>
      <c r="D44" s="47">
        <f t="shared" si="1"/>
        <v>70.81040816390508</v>
      </c>
      <c r="E44" s="48">
        <f t="shared" si="2"/>
        <v>49756.83560429202</v>
      </c>
      <c r="F44" s="48">
        <f t="shared" si="3"/>
        <v>69459.68813600314</v>
      </c>
      <c r="G44" s="47">
        <f>VLOOKUP(A44,'基準点成果表 (側壁fit) '!B:F,3,FALSE)/1000</f>
        <v>199.07903366666667</v>
      </c>
      <c r="H44" s="47">
        <f>VLOOKUP(A44,'基準点成果表 (側壁fit) '!B:F,4,FALSE)/1000</f>
        <v>66.249653333333342</v>
      </c>
      <c r="I44" s="48">
        <f t="shared" si="4"/>
        <v>199.09647494541719</v>
      </c>
      <c r="J44" s="48">
        <f t="shared" si="5"/>
        <v>66.197219554521453</v>
      </c>
      <c r="K44" s="18"/>
      <c r="L44" s="19"/>
      <c r="M44" s="19"/>
    </row>
    <row r="45" spans="1:13" x14ac:dyDescent="0.15">
      <c r="A45" s="18">
        <v>124</v>
      </c>
      <c r="B45" s="18" t="s">
        <v>25</v>
      </c>
      <c r="C45" s="47">
        <f t="shared" si="0"/>
        <v>-196.95894544316351</v>
      </c>
      <c r="D45" s="47">
        <f t="shared" si="1"/>
        <v>60.90953028578987</v>
      </c>
      <c r="E45" s="48">
        <f t="shared" si="2"/>
        <v>49757.300802200945</v>
      </c>
      <c r="F45" s="48">
        <f t="shared" si="3"/>
        <v>69449.783248345804</v>
      </c>
      <c r="G45" s="47">
        <f>VLOOKUP(A45,'基準点成果表 (側壁fit) '!B:F,3,FALSE)/1000</f>
        <v>198.30711458333334</v>
      </c>
      <c r="H45" s="47">
        <f>VLOOKUP(A45,'基準点成果表 (側壁fit) '!B:F,4,FALSE)/1000</f>
        <v>56.363938916666669</v>
      </c>
      <c r="I45" s="48">
        <f t="shared" si="4"/>
        <v>198.32195228645944</v>
      </c>
      <c r="J45" s="48">
        <f t="shared" si="5"/>
        <v>56.311708781179163</v>
      </c>
      <c r="K45" s="18"/>
      <c r="L45" s="19"/>
      <c r="M45" s="19"/>
    </row>
    <row r="46" spans="1:13" x14ac:dyDescent="0.15">
      <c r="A46" s="18">
        <v>125</v>
      </c>
      <c r="B46" s="18" t="s">
        <v>26</v>
      </c>
      <c r="C46" s="47">
        <f t="shared" si="0"/>
        <v>-197.00052990049636</v>
      </c>
      <c r="D46" s="47">
        <f t="shared" si="1"/>
        <v>44.91341903510429</v>
      </c>
      <c r="E46" s="48">
        <f t="shared" si="2"/>
        <v>49757.13209572983</v>
      </c>
      <c r="F46" s="48">
        <f t="shared" si="3"/>
        <v>69433.787972713981</v>
      </c>
      <c r="G46" s="47">
        <f>VLOOKUP(A46,'基準点成果表 (側壁fit) '!B:F,3,FALSE)/1000</f>
        <v>197.98005914285713</v>
      </c>
      <c r="H46" s="47">
        <f>VLOOKUP(A46,'基準点成果表 (側壁fit) '!B:F,4,FALSE)/1000</f>
        <v>40.371117428571438</v>
      </c>
      <c r="I46" s="48">
        <f t="shared" si="4"/>
        <v>197.9906848250348</v>
      </c>
      <c r="J46" s="48">
        <f t="shared" si="5"/>
        <v>40.318973984396379</v>
      </c>
      <c r="K46" s="18"/>
      <c r="L46" s="19"/>
      <c r="M46" s="19"/>
    </row>
    <row r="47" spans="1:13" x14ac:dyDescent="0.15">
      <c r="A47" s="18">
        <v>126</v>
      </c>
      <c r="B47" s="18" t="s">
        <v>27</v>
      </c>
      <c r="C47" s="47">
        <f t="shared" si="0"/>
        <v>-197.04245752453073</v>
      </c>
      <c r="D47" s="47">
        <f t="shared" si="1"/>
        <v>37.529918245166328</v>
      </c>
      <c r="E47" s="48">
        <f t="shared" si="2"/>
        <v>49757.031491719325</v>
      </c>
      <c r="F47" s="48">
        <f t="shared" si="3"/>
        <v>69426.405038292374</v>
      </c>
      <c r="G47" s="47">
        <f>VLOOKUP(A47,'基準点成果表 (側壁fit) '!B:F,3,FALSE)/1000</f>
        <v>197.85182356250002</v>
      </c>
      <c r="H47" s="47">
        <f>VLOOKUP(A47,'基準点成果表 (側壁fit) '!B:F,4,FALSE)/1000</f>
        <v>32.988611250000005</v>
      </c>
      <c r="I47" s="48">
        <f t="shared" si="4"/>
        <v>197.86050491713607</v>
      </c>
      <c r="J47" s="48">
        <f t="shared" si="5"/>
        <v>32.936501835292496</v>
      </c>
      <c r="K47" s="18"/>
      <c r="L47" s="19"/>
      <c r="M47" s="19"/>
    </row>
    <row r="48" spans="1:13" x14ac:dyDescent="0.15">
      <c r="A48" s="18">
        <v>127</v>
      </c>
      <c r="B48" s="18" t="s">
        <v>28</v>
      </c>
      <c r="C48" s="47">
        <f t="shared" si="0"/>
        <v>-197.05926613043141</v>
      </c>
      <c r="D48" s="47">
        <f t="shared" si="1"/>
        <v>36.849072848898096</v>
      </c>
      <c r="E48" s="48">
        <f t="shared" si="2"/>
        <v>49757.009272870906</v>
      </c>
      <c r="F48" s="48">
        <f t="shared" si="3"/>
        <v>69425.724347976866</v>
      </c>
      <c r="G48" s="47">
        <f>VLOOKUP(A48,'基準点成果表 (側壁fit) '!B:F,3,FALSE)/1000</f>
        <v>197.8529376875</v>
      </c>
      <c r="H48" s="47">
        <f>VLOOKUP(A48,'基準点成果表 (側壁fit) '!B:F,4,FALSE)/1000</f>
        <v>32.307559312499997</v>
      </c>
      <c r="I48" s="48">
        <f t="shared" si="4"/>
        <v>197.86143967332532</v>
      </c>
      <c r="J48" s="48">
        <f t="shared" si="5"/>
        <v>32.255449627985385</v>
      </c>
      <c r="K48" s="18"/>
      <c r="L48" s="19"/>
      <c r="M48" s="19"/>
    </row>
    <row r="49" spans="1:13" x14ac:dyDescent="0.15">
      <c r="A49" s="18">
        <v>128</v>
      </c>
      <c r="B49" s="18" t="s">
        <v>29</v>
      </c>
      <c r="C49" s="47">
        <f t="shared" si="0"/>
        <v>-197.09324677976781</v>
      </c>
      <c r="D49" s="47">
        <f t="shared" si="1"/>
        <v>30.749268297772794</v>
      </c>
      <c r="E49" s="48">
        <f t="shared" si="2"/>
        <v>49756.926817297179</v>
      </c>
      <c r="F49" s="48">
        <f t="shared" si="3"/>
        <v>69419.625006100498</v>
      </c>
      <c r="G49" s="47">
        <f>VLOOKUP(A49,'基準点成果表 (側壁fit) '!B:F,3,FALSE)/1000</f>
        <v>197.74633989999998</v>
      </c>
      <c r="H49" s="47">
        <f>VLOOKUP(A49,'基準点成果表 (側壁fit) '!B:F,4,FALSE)/1000</f>
        <v>26.208591599999998</v>
      </c>
      <c r="I49" s="48">
        <f t="shared" si="4"/>
        <v>197.75323560329147</v>
      </c>
      <c r="J49" s="48">
        <f t="shared" si="5"/>
        <v>26.156510201687933</v>
      </c>
      <c r="K49" s="18"/>
      <c r="L49" s="19"/>
      <c r="M49" s="19"/>
    </row>
    <row r="50" spans="1:13" x14ac:dyDescent="0.15">
      <c r="A50" s="18">
        <v>129</v>
      </c>
      <c r="B50" s="18" t="s">
        <v>30</v>
      </c>
      <c r="C50" s="47">
        <f t="shared" si="0"/>
        <v>-197.13320796585944</v>
      </c>
      <c r="D50" s="47">
        <f t="shared" si="1"/>
        <v>24.574102791521923</v>
      </c>
      <c r="E50" s="48">
        <f t="shared" si="2"/>
        <v>49756.837782471535</v>
      </c>
      <c r="F50" s="48">
        <f t="shared" si="3"/>
        <v>69413.450353176988</v>
      </c>
      <c r="G50" s="47">
        <f>VLOOKUP(A50,'基準点成果表 (側壁fit) '!B:F,3,FALSE)/1000</f>
        <v>197.643984375</v>
      </c>
      <c r="H50" s="47">
        <f>VLOOKUP(A50,'基準点成果表 (側壁fit) '!B:F,4,FALSE)/1000</f>
        <v>20.034145124999998</v>
      </c>
      <c r="I50" s="48">
        <f t="shared" si="4"/>
        <v>197.64925391675519</v>
      </c>
      <c r="J50" s="48">
        <f t="shared" si="5"/>
        <v>19.982090898222786</v>
      </c>
      <c r="K50" s="18"/>
      <c r="L50" s="19"/>
      <c r="M50" s="19"/>
    </row>
    <row r="51" spans="1:13" x14ac:dyDescent="0.15">
      <c r="A51" s="18">
        <v>201</v>
      </c>
      <c r="B51" s="18" t="s">
        <v>31</v>
      </c>
      <c r="C51" s="47">
        <f t="shared" si="0"/>
        <v>-350.41937006297678</v>
      </c>
      <c r="D51" s="47">
        <f t="shared" si="1"/>
        <v>169.52011499317939</v>
      </c>
      <c r="E51" s="48">
        <f t="shared" si="2"/>
        <v>49604.708367173487</v>
      </c>
      <c r="F51" s="48">
        <f t="shared" si="3"/>
        <v>69559.609974634834</v>
      </c>
      <c r="G51" s="47">
        <f>VLOOKUP(A51,'基準点成果表 (側壁fit) '!B:F,3,FALSE)/1000</f>
        <v>354.22970540000006</v>
      </c>
      <c r="H51" s="47">
        <f>VLOOKUP(A51,'基準点成果表 (側壁fit) '!B:F,4,FALSE)/1000</f>
        <v>161.40919919999999</v>
      </c>
      <c r="I51" s="48">
        <f t="shared" si="4"/>
        <v>354.27220348465283</v>
      </c>
      <c r="J51" s="48">
        <f t="shared" si="5"/>
        <v>161.3159000603624</v>
      </c>
      <c r="K51" s="18"/>
      <c r="L51" s="19"/>
      <c r="M51" s="19"/>
    </row>
    <row r="52" spans="1:13" x14ac:dyDescent="0.15">
      <c r="A52" s="18">
        <v>203</v>
      </c>
      <c r="B52" s="18" t="s">
        <v>33</v>
      </c>
      <c r="C52" s="47">
        <f t="shared" si="0"/>
        <v>-335.45532125536926</v>
      </c>
      <c r="D52" s="47">
        <f t="shared" si="1"/>
        <v>164.99588734929804</v>
      </c>
      <c r="E52" s="48">
        <f t="shared" si="2"/>
        <v>49619.635988763177</v>
      </c>
      <c r="F52" s="48">
        <f t="shared" si="3"/>
        <v>69554.96696847878</v>
      </c>
      <c r="G52" s="47">
        <f>VLOOKUP(A52,'基準点成果表 (側壁fit) '!B:F,3,FALSE)/1000</f>
        <v>339.16537018749995</v>
      </c>
      <c r="H52" s="47">
        <f>VLOOKUP(A52,'基準点成果表 (側壁fit) '!B:F,4,FALSE)/1000</f>
        <v>157.23101812499999</v>
      </c>
      <c r="I52" s="48">
        <f t="shared" si="4"/>
        <v>339.20676838630658</v>
      </c>
      <c r="J52" s="48">
        <f t="shared" si="5"/>
        <v>157.14168662696258</v>
      </c>
      <c r="K52" s="18"/>
      <c r="L52" s="19"/>
      <c r="M52" s="19"/>
    </row>
    <row r="53" spans="1:13" x14ac:dyDescent="0.15">
      <c r="A53" s="18">
        <v>205</v>
      </c>
      <c r="B53" s="18" t="s">
        <v>35</v>
      </c>
      <c r="C53" s="47">
        <f t="shared" si="0"/>
        <v>-321.39416892467926</v>
      </c>
      <c r="D53" s="47">
        <f t="shared" si="1"/>
        <v>163.02014876113341</v>
      </c>
      <c r="E53" s="48">
        <f t="shared" si="2"/>
        <v>49633.680995586474</v>
      </c>
      <c r="F53" s="48">
        <f t="shared" si="3"/>
        <v>69552.879546343902</v>
      </c>
      <c r="G53" s="47">
        <f>VLOOKUP(A53,'基準点成果表 (側壁fit) '!B:F,3,FALSE)/1000</f>
        <v>325.0624213571428</v>
      </c>
      <c r="H53" s="47">
        <f>VLOOKUP(A53,'基準点成果表 (側壁fit) '!B:F,4,FALSE)/1000</f>
        <v>155.57984214285713</v>
      </c>
      <c r="I53" s="48">
        <f t="shared" si="4"/>
        <v>325.10338517454949</v>
      </c>
      <c r="J53" s="48">
        <f t="shared" si="5"/>
        <v>155.4942249982729</v>
      </c>
      <c r="K53" s="18"/>
      <c r="L53" s="19"/>
      <c r="M53" s="19"/>
    </row>
    <row r="54" spans="1:13" x14ac:dyDescent="0.15">
      <c r="A54" s="18">
        <v>206</v>
      </c>
      <c r="B54" s="18" t="s">
        <v>36</v>
      </c>
      <c r="C54" s="47">
        <f t="shared" si="0"/>
        <v>-314.26422652668822</v>
      </c>
      <c r="D54" s="47">
        <f t="shared" si="1"/>
        <v>162.02159730736798</v>
      </c>
      <c r="E54" s="48">
        <f t="shared" si="2"/>
        <v>49640.802777200268</v>
      </c>
      <c r="F54" s="48">
        <f t="shared" si="3"/>
        <v>69551.824363776803</v>
      </c>
      <c r="G54" s="47">
        <f>VLOOKUP(A54,'基準点成果表 (側壁fit) '!B:F,3,FALSE)/1000</f>
        <v>317.91136092857141</v>
      </c>
      <c r="H54" s="47">
        <f>VLOOKUP(A54,'基準点成果表 (側壁fit) '!B:F,4,FALSE)/1000</f>
        <v>154.74586471428577</v>
      </c>
      <c r="I54" s="48">
        <f t="shared" si="4"/>
        <v>317.95210534920426</v>
      </c>
      <c r="J54" s="48">
        <f t="shared" si="5"/>
        <v>154.66213097470549</v>
      </c>
      <c r="K54" s="18"/>
      <c r="L54" s="19"/>
      <c r="M54" s="19"/>
    </row>
    <row r="55" spans="1:13" x14ac:dyDescent="0.15">
      <c r="A55" s="18">
        <v>207</v>
      </c>
      <c r="B55" s="18" t="s">
        <v>37</v>
      </c>
      <c r="C55" s="47">
        <f t="shared" si="0"/>
        <v>-306.83749766940821</v>
      </c>
      <c r="D55" s="47">
        <f t="shared" si="1"/>
        <v>160.97256053067312</v>
      </c>
      <c r="E55" s="48">
        <f t="shared" si="2"/>
        <v>49648.220934687226</v>
      </c>
      <c r="F55" s="48">
        <f t="shared" si="3"/>
        <v>69550.716338877668</v>
      </c>
      <c r="G55" s="47">
        <f>VLOOKUP(A55,'基準点成果表 (側壁fit) '!B:F,3,FALSE)/1000</f>
        <v>310.46242942857145</v>
      </c>
      <c r="H55" s="47">
        <f>VLOOKUP(A55,'基準点成果表 (側壁fit) '!B:F,4,FALSE)/1000</f>
        <v>153.86825478571427</v>
      </c>
      <c r="I55" s="48">
        <f t="shared" si="4"/>
        <v>310.5029429712618</v>
      </c>
      <c r="J55" s="48">
        <f t="shared" si="5"/>
        <v>153.78648290300922</v>
      </c>
      <c r="K55" s="18"/>
      <c r="L55" s="19"/>
      <c r="M55" s="19"/>
    </row>
    <row r="56" spans="1:13" x14ac:dyDescent="0.15">
      <c r="A56" s="18">
        <v>208</v>
      </c>
      <c r="B56" s="18" t="s">
        <v>38</v>
      </c>
      <c r="C56" s="47">
        <f t="shared" si="0"/>
        <v>-300.39977640271599</v>
      </c>
      <c r="D56" s="47">
        <f t="shared" si="1"/>
        <v>160.07038618433384</v>
      </c>
      <c r="E56" s="48">
        <f t="shared" si="2"/>
        <v>49654.651282951694</v>
      </c>
      <c r="F56" s="48">
        <f t="shared" si="3"/>
        <v>69549.763031552371</v>
      </c>
      <c r="G56" s="47">
        <f>VLOOKUP(A56,'基準点成果表 (側壁fit) '!B:F,3,FALSE)/1000</f>
        <v>304.00562729999996</v>
      </c>
      <c r="H56" s="47">
        <f>VLOOKUP(A56,'基準点成果表 (側壁fit) '!B:F,4,FALSE)/1000</f>
        <v>153.11467670000002</v>
      </c>
      <c r="I56" s="48">
        <f t="shared" si="4"/>
        <v>304.04594259662775</v>
      </c>
      <c r="J56" s="48">
        <f t="shared" si="5"/>
        <v>153.03460537257629</v>
      </c>
      <c r="K56" s="18"/>
      <c r="L56" s="19"/>
      <c r="M56" s="19"/>
    </row>
    <row r="57" spans="1:13" x14ac:dyDescent="0.15">
      <c r="A57" s="18">
        <v>209</v>
      </c>
      <c r="B57" s="18" t="s">
        <v>39</v>
      </c>
      <c r="C57" s="47">
        <f t="shared" si="0"/>
        <v>-291.96336616095817</v>
      </c>
      <c r="D57" s="47">
        <f t="shared" si="1"/>
        <v>156.34311066787367</v>
      </c>
      <c r="E57" s="48">
        <f t="shared" si="2"/>
        <v>49663.057805601609</v>
      </c>
      <c r="F57" s="48">
        <f t="shared" si="3"/>
        <v>69545.968828410827</v>
      </c>
      <c r="G57" s="47">
        <f>VLOOKUP(A57,'基準点成果表 (側壁fit) '!B:F,3,FALSE)/1000</f>
        <v>295.48556279999997</v>
      </c>
      <c r="H57" s="47">
        <f>VLOOKUP(A57,'基準点成果表 (側壁fit) '!B:F,4,FALSE)/1000</f>
        <v>149.58280730000001</v>
      </c>
      <c r="I57" s="48">
        <f t="shared" si="4"/>
        <v>295.52494820303656</v>
      </c>
      <c r="J57" s="48">
        <f t="shared" si="5"/>
        <v>149.50498002599852</v>
      </c>
      <c r="K57" s="18"/>
      <c r="L57" s="19"/>
      <c r="M57" s="19"/>
    </row>
    <row r="58" spans="1:13" x14ac:dyDescent="0.15">
      <c r="A58" s="18">
        <v>210</v>
      </c>
      <c r="B58" s="18" t="s">
        <v>40</v>
      </c>
      <c r="C58" s="47">
        <f t="shared" si="0"/>
        <v>-281.70110250770392</v>
      </c>
      <c r="D58" s="47">
        <f t="shared" si="1"/>
        <v>158.5208974610625</v>
      </c>
      <c r="E58" s="48">
        <f t="shared" si="2"/>
        <v>49673.337052358089</v>
      </c>
      <c r="F58" s="48">
        <f t="shared" si="3"/>
        <v>69548.064990791201</v>
      </c>
      <c r="G58" s="47">
        <f>VLOOKUP(A58,'基準点成果表 (側壁fit) '!B:F,3,FALSE)/1000</f>
        <v>285.276211375</v>
      </c>
      <c r="H58" s="47">
        <f>VLOOKUP(A58,'基準点成果表 (側壁fit) '!B:F,4,FALSE)/1000</f>
        <v>151.99650862500005</v>
      </c>
      <c r="I58" s="48">
        <f t="shared" si="4"/>
        <v>285.31623282907162</v>
      </c>
      <c r="J58" s="48">
        <f t="shared" si="5"/>
        <v>151.92137010602025</v>
      </c>
      <c r="K58" s="18"/>
      <c r="L58" s="19"/>
      <c r="M58" s="19"/>
    </row>
    <row r="59" spans="1:13" x14ac:dyDescent="0.15">
      <c r="A59" s="18">
        <v>211</v>
      </c>
      <c r="B59" s="18" t="s">
        <v>41</v>
      </c>
      <c r="C59" s="47">
        <f t="shared" si="0"/>
        <v>-271.97764453494295</v>
      </c>
      <c r="D59" s="47">
        <f t="shared" si="1"/>
        <v>155.6974033441038</v>
      </c>
      <c r="E59" s="48">
        <f t="shared" si="2"/>
        <v>49683.037764572138</v>
      </c>
      <c r="F59" s="48">
        <f t="shared" si="3"/>
        <v>69545.164312160821</v>
      </c>
      <c r="G59" s="47">
        <f>VLOOKUP(A59,'基準点成果表 (側壁fit) '!B:F,3,FALSE)/1000</f>
        <v>275.49026849999996</v>
      </c>
      <c r="H59" s="47">
        <f>VLOOKUP(A59,'基準点成果表 (側壁fit) '!B:F,4,FALSE)/1000</f>
        <v>149.39784050000003</v>
      </c>
      <c r="I59" s="48">
        <f t="shared" si="4"/>
        <v>275.52960588177223</v>
      </c>
      <c r="J59" s="48">
        <f t="shared" si="5"/>
        <v>149.3252793966941</v>
      </c>
      <c r="K59" s="18"/>
      <c r="L59" s="19"/>
      <c r="M59" s="19"/>
    </row>
    <row r="60" spans="1:13" x14ac:dyDescent="0.15">
      <c r="A60" s="18">
        <v>212</v>
      </c>
      <c r="B60" s="18" t="s">
        <v>42</v>
      </c>
      <c r="C60" s="47">
        <f t="shared" si="0"/>
        <v>-262.61249753634388</v>
      </c>
      <c r="D60" s="47">
        <f t="shared" si="1"/>
        <v>151.9256254260944</v>
      </c>
      <c r="E60" s="48">
        <f t="shared" si="2"/>
        <v>49692.372640983514</v>
      </c>
      <c r="F60" s="48">
        <f t="shared" si="3"/>
        <v>69541.318227222539</v>
      </c>
      <c r="G60" s="47">
        <f>VLOOKUP(A60,'基準点成果表 (側壁fit) '!B:F,3,FALSE)/1000</f>
        <v>266.04068833333338</v>
      </c>
      <c r="H60" s="47">
        <f>VLOOKUP(A60,'基準点成果表 (側壁fit) '!B:F,4,FALSE)/1000</f>
        <v>145.84288316666667</v>
      </c>
      <c r="I60" s="48">
        <f t="shared" si="4"/>
        <v>266.07908977307869</v>
      </c>
      <c r="J60" s="48">
        <f t="shared" si="5"/>
        <v>145.77281092429314</v>
      </c>
      <c r="K60" s="18"/>
      <c r="L60" s="19"/>
      <c r="M60" s="19"/>
    </row>
    <row r="61" spans="1:13" x14ac:dyDescent="0.15">
      <c r="A61" s="18">
        <v>213</v>
      </c>
      <c r="B61" s="18" t="s">
        <v>43</v>
      </c>
      <c r="C61" s="47">
        <f t="shared" si="0"/>
        <v>-253.63829738478984</v>
      </c>
      <c r="D61" s="47">
        <f t="shared" si="1"/>
        <v>147.28719068354951</v>
      </c>
      <c r="E61" s="48">
        <f t="shared" si="2"/>
        <v>49701.309695450909</v>
      </c>
      <c r="F61" s="48">
        <f t="shared" si="3"/>
        <v>69536.608619737002</v>
      </c>
      <c r="G61" s="47">
        <f>VLOOKUP(A61,'基準点成果表 (側壁fit) '!B:F,3,FALSE)/1000</f>
        <v>256.96197916666665</v>
      </c>
      <c r="H61" s="47">
        <f>VLOOKUP(A61,'基準点成果表 (側壁fit) '!B:F,4,FALSE)/1000</f>
        <v>141.41248983333332</v>
      </c>
      <c r="I61" s="48">
        <f t="shared" si="4"/>
        <v>256.99921408778465</v>
      </c>
      <c r="J61" s="48">
        <f t="shared" si="5"/>
        <v>141.34480880589157</v>
      </c>
      <c r="K61" s="18"/>
      <c r="L61" s="19"/>
      <c r="M61" s="19"/>
    </row>
    <row r="62" spans="1:13" x14ac:dyDescent="0.15">
      <c r="A62" s="18">
        <v>214</v>
      </c>
      <c r="B62" s="18" t="s">
        <v>44</v>
      </c>
      <c r="C62" s="47">
        <f t="shared" si="0"/>
        <v>-245.00851996369974</v>
      </c>
      <c r="D62" s="47">
        <f t="shared" si="1"/>
        <v>142.39423420345807</v>
      </c>
      <c r="E62" s="48">
        <f t="shared" si="2"/>
        <v>49709.900315344625</v>
      </c>
      <c r="F62" s="48">
        <f t="shared" si="3"/>
        <v>69531.647235726938</v>
      </c>
      <c r="G62" s="47">
        <f>VLOOKUP(A62,'基準点成果表 (側壁fit) '!B:F,3,FALSE)/1000</f>
        <v>248.22173583333333</v>
      </c>
      <c r="H62" s="47">
        <f>VLOOKUP(A62,'基準点成果表 (側壁fit) '!B:F,4,FALSE)/1000</f>
        <v>136.71970516666667</v>
      </c>
      <c r="I62" s="48">
        <f t="shared" si="4"/>
        <v>248.25773511803237</v>
      </c>
      <c r="J62" s="48">
        <f t="shared" si="5"/>
        <v>136.65432622144914</v>
      </c>
      <c r="K62" s="18"/>
      <c r="L62" s="19"/>
      <c r="M62" s="19"/>
    </row>
    <row r="63" spans="1:13" x14ac:dyDescent="0.15">
      <c r="A63" s="18">
        <v>215</v>
      </c>
      <c r="B63" s="18" t="s">
        <v>45</v>
      </c>
      <c r="C63" s="47">
        <f t="shared" si="0"/>
        <v>-237.07973411056722</v>
      </c>
      <c r="D63" s="47">
        <f t="shared" si="1"/>
        <v>136.07369938636919</v>
      </c>
      <c r="E63" s="48">
        <f t="shared" si="2"/>
        <v>49717.778620642865</v>
      </c>
      <c r="F63" s="48">
        <f t="shared" si="3"/>
        <v>69525.263889339141</v>
      </c>
      <c r="G63" s="47">
        <f>VLOOKUP(A63,'基準点成果表 (側壁fit) '!B:F,3,FALSE)/1000</f>
        <v>240.14939949999996</v>
      </c>
      <c r="H63" s="47">
        <f>VLOOKUP(A63,'基準点成果表 (側壁fit) '!B:F,4,FALSE)/1000</f>
        <v>130.58356699999999</v>
      </c>
      <c r="I63" s="48">
        <f t="shared" si="4"/>
        <v>240.18378298884309</v>
      </c>
      <c r="J63" s="48">
        <f t="shared" si="5"/>
        <v>130.5203142802774</v>
      </c>
      <c r="K63" s="18"/>
      <c r="L63" s="19"/>
      <c r="M63" s="19"/>
    </row>
    <row r="64" spans="1:13" x14ac:dyDescent="0.15">
      <c r="A64" s="18">
        <v>216</v>
      </c>
      <c r="B64" s="18" t="s">
        <v>46</v>
      </c>
      <c r="C64" s="47">
        <f t="shared" si="0"/>
        <v>-229.88734659563562</v>
      </c>
      <c r="D64" s="47">
        <f t="shared" si="1"/>
        <v>129.08354696885127</v>
      </c>
      <c r="E64" s="48">
        <f t="shared" si="2"/>
        <v>49724.915229313177</v>
      </c>
      <c r="F64" s="48">
        <f t="shared" si="3"/>
        <v>69518.216798757072</v>
      </c>
      <c r="G64" s="47">
        <f>VLOOKUP(A64,'基準点成果表 (側壁fit) '!B:F,3,FALSE)/1000</f>
        <v>232.79783466666666</v>
      </c>
      <c r="H64" s="47">
        <f>VLOOKUP(A64,'基準点成果表 (側壁fit) '!B:F,4,FALSE)/1000</f>
        <v>123.76101883333334</v>
      </c>
      <c r="I64" s="48">
        <f t="shared" si="4"/>
        <v>232.83042155473012</v>
      </c>
      <c r="J64" s="48">
        <f t="shared" si="5"/>
        <v>123.69970253319127</v>
      </c>
      <c r="K64" s="18"/>
      <c r="L64" s="19"/>
      <c r="M64" s="19"/>
    </row>
    <row r="65" spans="1:13" x14ac:dyDescent="0.15">
      <c r="A65" s="18">
        <v>217</v>
      </c>
      <c r="B65" s="18" t="s">
        <v>47</v>
      </c>
      <c r="C65" s="47">
        <f t="shared" si="0"/>
        <v>-223.4136168399024</v>
      </c>
      <c r="D65" s="47">
        <f t="shared" si="1"/>
        <v>121.40982741638535</v>
      </c>
      <c r="E65" s="48">
        <f t="shared" si="2"/>
        <v>49731.32777051544</v>
      </c>
      <c r="F65" s="48">
        <f t="shared" si="3"/>
        <v>69510.491873899868</v>
      </c>
      <c r="G65" s="47">
        <f>VLOOKUP(A65,'基準点成果表 (側壁fit) '!B:F,3,FALSE)/1000</f>
        <v>226.14898400000001</v>
      </c>
      <c r="H65" s="47">
        <f>VLOOKUP(A65,'基準点成果表 (側壁fit) '!B:F,4,FALSE)/1000</f>
        <v>116.23852366666669</v>
      </c>
      <c r="I65" s="48">
        <f t="shared" si="4"/>
        <v>226.17958991774421</v>
      </c>
      <c r="J65" s="48">
        <f t="shared" si="5"/>
        <v>116.17895873642331</v>
      </c>
      <c r="K65" s="18"/>
      <c r="L65" s="19"/>
      <c r="M65" s="19"/>
    </row>
    <row r="66" spans="1:13" x14ac:dyDescent="0.15">
      <c r="A66" s="18">
        <v>218</v>
      </c>
      <c r="B66" s="18" t="s">
        <v>48</v>
      </c>
      <c r="C66" s="47">
        <f t="shared" si="0"/>
        <v>-217.67570418976547</v>
      </c>
      <c r="D66" s="47">
        <f t="shared" si="1"/>
        <v>113.00002921903928</v>
      </c>
      <c r="E66" s="48">
        <f t="shared" si="2"/>
        <v>49736.998668128836</v>
      </c>
      <c r="F66" s="48">
        <f t="shared" si="3"/>
        <v>69502.036741283577</v>
      </c>
      <c r="G66" s="47">
        <f>VLOOKUP(A66,'基準点成果表 (側壁fit) '!B:F,3,FALSE)/1000</f>
        <v>220.21879216666667</v>
      </c>
      <c r="H66" s="47">
        <f>VLOOKUP(A66,'基準点成果表 (側壁fit) '!B:F,4,FALSE)/1000</f>
        <v>107.9631885</v>
      </c>
      <c r="I66" s="48">
        <f t="shared" si="4"/>
        <v>220.24721881356001</v>
      </c>
      <c r="J66" s="48">
        <f t="shared" si="5"/>
        <v>107.90518569245818</v>
      </c>
      <c r="K66" s="18"/>
      <c r="L66" s="19"/>
      <c r="M66" s="19"/>
    </row>
    <row r="67" spans="1:13" x14ac:dyDescent="0.15">
      <c r="A67" s="18">
        <v>219</v>
      </c>
      <c r="B67" s="18" t="s">
        <v>49</v>
      </c>
      <c r="C67" s="47">
        <f t="shared" si="0"/>
        <v>-212.83994145591458</v>
      </c>
      <c r="D67" s="47">
        <f t="shared" si="1"/>
        <v>104.1350110879028</v>
      </c>
      <c r="E67" s="48">
        <f t="shared" si="2"/>
        <v>49741.763826618648</v>
      </c>
      <c r="F67" s="48">
        <f t="shared" si="3"/>
        <v>69493.133572620092</v>
      </c>
      <c r="G67" s="47">
        <f>VLOOKUP(A67,'基準点成果表 (側壁fit) '!B:F,3,FALSE)/1000</f>
        <v>215.18002016666662</v>
      </c>
      <c r="H67" s="47">
        <f>VLOOKUP(A67,'基準点成果表 (側壁fit) '!B:F,4,FALSE)/1000</f>
        <v>99.211964333333327</v>
      </c>
      <c r="I67" s="48">
        <f t="shared" si="4"/>
        <v>215.20614217682083</v>
      </c>
      <c r="J67" s="48">
        <f t="shared" si="5"/>
        <v>99.155288891594878</v>
      </c>
      <c r="K67" s="18"/>
      <c r="L67" s="19"/>
      <c r="M67" s="19"/>
    </row>
    <row r="68" spans="1:13" x14ac:dyDescent="0.15">
      <c r="A68" s="18">
        <v>220</v>
      </c>
      <c r="B68" s="18" t="s">
        <v>50</v>
      </c>
      <c r="C68" s="47">
        <f t="shared" si="0"/>
        <v>-208.93164390932085</v>
      </c>
      <c r="D68" s="47">
        <f t="shared" si="1"/>
        <v>94.826827112200576</v>
      </c>
      <c r="E68" s="48">
        <f t="shared" si="2"/>
        <v>49745.598027308864</v>
      </c>
      <c r="F68" s="48">
        <f t="shared" si="3"/>
        <v>69483.794622801972</v>
      </c>
      <c r="G68" s="47">
        <f>VLOOKUP(A68,'基準点成果表 (側壁fit) '!B:F,3,FALSE)/1000</f>
        <v>211.05825433333334</v>
      </c>
      <c r="H68" s="47">
        <f>VLOOKUP(A68,'基準点成果表 (側壁fit) '!B:F,4,FALSE)/1000</f>
        <v>89.996318666666667</v>
      </c>
      <c r="I68" s="48">
        <f t="shared" si="4"/>
        <v>211.08194936017028</v>
      </c>
      <c r="J68" s="48">
        <f t="shared" si="5"/>
        <v>89.940729094758467</v>
      </c>
      <c r="K68" s="18"/>
      <c r="L68" s="19"/>
      <c r="M68" s="19"/>
    </row>
    <row r="69" spans="1:13" x14ac:dyDescent="0.15">
      <c r="A69" s="18">
        <v>221</v>
      </c>
      <c r="B69" s="18" t="s">
        <v>51</v>
      </c>
      <c r="C69" s="47">
        <f t="shared" si="0"/>
        <v>-205.98542599538163</v>
      </c>
      <c r="D69" s="47">
        <f t="shared" si="1"/>
        <v>85.165978012680725</v>
      </c>
      <c r="E69" s="48">
        <f t="shared" si="2"/>
        <v>49748.467376069028</v>
      </c>
      <c r="F69" s="48">
        <f t="shared" si="3"/>
        <v>69474.110664777865</v>
      </c>
      <c r="G69" s="47">
        <f>VLOOKUP(A69,'基準点成果表 (側壁fit) '!B:F,3,FALSE)/1000</f>
        <v>207.8901855</v>
      </c>
      <c r="H69" s="47">
        <f>VLOOKUP(A69,'基準点成果表 (側壁fit) '!B:F,4,FALSE)/1000</f>
        <v>80.405930499999997</v>
      </c>
      <c r="I69" s="48">
        <f t="shared" si="4"/>
        <v>207.9113548144436</v>
      </c>
      <c r="J69" s="48">
        <f t="shared" si="5"/>
        <v>80.351175635567259</v>
      </c>
      <c r="K69" s="18"/>
      <c r="L69" s="19"/>
      <c r="M69" s="19"/>
    </row>
    <row r="70" spans="1:13" x14ac:dyDescent="0.15">
      <c r="A70" s="18">
        <v>222</v>
      </c>
      <c r="B70" s="18" t="s">
        <v>52</v>
      </c>
      <c r="C70" s="47">
        <f t="shared" si="0"/>
        <v>-204.02873894015465</v>
      </c>
      <c r="D70" s="47">
        <f t="shared" si="1"/>
        <v>75.26066113410279</v>
      </c>
      <c r="E70" s="48">
        <f t="shared" si="2"/>
        <v>49750.34528239935</v>
      </c>
      <c r="F70" s="48">
        <f t="shared" si="3"/>
        <v>69464.190110634489</v>
      </c>
      <c r="G70" s="47">
        <f>VLOOKUP(A70,'基準点成果表 (側壁fit) '!B:F,3,FALSE)/1000</f>
        <v>205.70575100000002</v>
      </c>
      <c r="H70" s="47">
        <f>VLOOKUP(A70,'基準点成果表 (側壁fit) '!B:F,4,FALSE)/1000</f>
        <v>70.548335833333326</v>
      </c>
      <c r="I70" s="48">
        <f t="shared" si="4"/>
        <v>205.72432419371165</v>
      </c>
      <c r="J70" s="48">
        <f t="shared" si="5"/>
        <v>70.494156625690792</v>
      </c>
      <c r="K70" s="18"/>
      <c r="L70" s="19"/>
      <c r="M70" s="19"/>
    </row>
    <row r="71" spans="1:13" x14ac:dyDescent="0.15">
      <c r="A71" s="18">
        <v>223</v>
      </c>
      <c r="B71" s="18" t="s">
        <v>53</v>
      </c>
      <c r="C71" s="47">
        <f t="shared" si="0"/>
        <v>-203.05203950772082</v>
      </c>
      <c r="D71" s="47">
        <f t="shared" si="1"/>
        <v>65.210542104948942</v>
      </c>
      <c r="E71" s="48">
        <f t="shared" si="2"/>
        <v>49751.242081291035</v>
      </c>
      <c r="F71" s="48">
        <f t="shared" si="3"/>
        <v>69454.132547011555</v>
      </c>
      <c r="G71" s="47">
        <f>VLOOKUP(A71,'基準点成果表 (側壁fit) '!B:F,3,FALSE)/1000</f>
        <v>204.49770691666663</v>
      </c>
      <c r="H71" s="47">
        <f>VLOOKUP(A71,'基準点成果表 (側壁fit) '!B:F,4,FALSE)/1000</f>
        <v>60.52339374999999</v>
      </c>
      <c r="I71" s="48">
        <f t="shared" si="4"/>
        <v>204.51363988146372</v>
      </c>
      <c r="J71" s="48">
        <f t="shared" si="5"/>
        <v>60.469533052830741</v>
      </c>
      <c r="K71" s="18"/>
      <c r="L71" s="19"/>
      <c r="M71" s="19"/>
    </row>
    <row r="72" spans="1:13" x14ac:dyDescent="0.15">
      <c r="A72" s="18">
        <v>224</v>
      </c>
      <c r="B72" s="18" t="s">
        <v>54</v>
      </c>
      <c r="C72" s="47">
        <f t="shared" si="0"/>
        <v>-204.70564810675634</v>
      </c>
      <c r="D72" s="47">
        <f t="shared" si="1"/>
        <v>54.923458050624056</v>
      </c>
      <c r="E72" s="48">
        <f t="shared" si="2"/>
        <v>49749.506772019675</v>
      </c>
      <c r="F72" s="48">
        <f t="shared" si="3"/>
        <v>69443.85892927133</v>
      </c>
      <c r="G72" s="47">
        <f>VLOOKUP(A72,'基準点成果表 (側壁fit) '!B:F,3,FALSE)/1000</f>
        <v>205.91381149999998</v>
      </c>
      <c r="H72" s="47">
        <f>VLOOKUP(A72,'基準点成果表 (側壁fit) '!B:F,4,FALSE)/1000</f>
        <v>50.200934374999996</v>
      </c>
      <c r="I72" s="48">
        <f t="shared" si="4"/>
        <v>205.92702578768902</v>
      </c>
      <c r="J72" s="48">
        <f t="shared" si="5"/>
        <v>50.14670107611299</v>
      </c>
      <c r="K72" s="18"/>
      <c r="L72" s="19"/>
      <c r="M72" s="19"/>
    </row>
    <row r="73" spans="1:13" x14ac:dyDescent="0.15">
      <c r="A73" s="18">
        <v>2251</v>
      </c>
      <c r="B73" s="18" t="s">
        <v>72</v>
      </c>
      <c r="C73" s="47">
        <f t="shared" ref="C73:C79" si="6">(E73-$C$4)*COS(RADIANS($C$3))-(F73-$C$5)*SIN(RADIANS($C$3))</f>
        <v>-204.50251198113094</v>
      </c>
      <c r="D73" s="47">
        <f t="shared" ref="D73:D79" si="7">(E73-$C$4)*SIN(RADIANS($C$3))+(F73-$C$5)*COS(RADIANS($C$3))</f>
        <v>49.944729601736299</v>
      </c>
      <c r="E73" s="48">
        <f t="shared" ref="E73:E79" si="8">-(G73)*COS(RADIANS($F$3))+(H73)*SIN(RADIANS($F$3))+$F$4</f>
        <v>49749.670335081129</v>
      </c>
      <c r="F73" s="48">
        <f t="shared" ref="F73:F79" si="9">(G73)*SIN(RADIANS($F$3))+(H73)*COS(RADIANS($F$3))+$F$5</f>
        <v>69438.878743694644</v>
      </c>
      <c r="G73" s="47">
        <f>VLOOKUP(A73,'基準点成果表 (側壁fit) '!B:F,3,FALSE)/1000</f>
        <v>205.59599499999999</v>
      </c>
      <c r="H73" s="47">
        <f>VLOOKUP(A73,'基準点成果表 (側壁fit) '!B:F,4,FALSE)/1000</f>
        <v>45.228209374999999</v>
      </c>
      <c r="I73" s="48">
        <f t="shared" ref="I73:I79" si="10">G73*COS(RADIANS(-$I$3))-H73*SIN(RADIANS(-$I$3))</f>
        <v>205.60789963122784</v>
      </c>
      <c r="J73" s="48">
        <f t="shared" ref="J73:J79" si="11">G73*SIN(RADIANS(-$I$3))+H73*COS(RADIANS(-$I$3))</f>
        <v>45.17405995196583</v>
      </c>
      <c r="K73" s="18"/>
      <c r="L73" s="19"/>
      <c r="M73" s="19"/>
    </row>
    <row r="74" spans="1:13" x14ac:dyDescent="0.15">
      <c r="A74" s="18">
        <v>2252</v>
      </c>
      <c r="B74" s="18" t="s">
        <v>73</v>
      </c>
      <c r="C74" s="47">
        <f t="shared" si="6"/>
        <v>-204.50465550329358</v>
      </c>
      <c r="D74" s="47">
        <f t="shared" si="7"/>
        <v>50.026864769897223</v>
      </c>
      <c r="E74" s="48">
        <f t="shared" si="8"/>
        <v>49749.668844366293</v>
      </c>
      <c r="F74" s="48">
        <f t="shared" si="9"/>
        <v>69438.960893303927</v>
      </c>
      <c r="G74" s="47">
        <f>VLOOKUP(A74,'基準点成果表 (側壁fit) '!B:F,3,FALSE)/1000</f>
        <v>205.60003075</v>
      </c>
      <c r="H74" s="47">
        <f>VLOOKUP(A74,'基準点成果表 (側壁fit) '!B:F,4,FALSE)/1000</f>
        <v>45.310273333333335</v>
      </c>
      <c r="I74" s="48">
        <f t="shared" si="10"/>
        <v>205.61195699428743</v>
      </c>
      <c r="J74" s="48">
        <f t="shared" si="11"/>
        <v>45.25612284455682</v>
      </c>
      <c r="K74" s="18"/>
      <c r="L74" s="19"/>
      <c r="M74" s="19"/>
    </row>
    <row r="75" spans="1:13" x14ac:dyDescent="0.15">
      <c r="A75" s="18">
        <v>226</v>
      </c>
      <c r="B75" s="18" t="s">
        <v>55</v>
      </c>
      <c r="C75" s="47">
        <f t="shared" si="6"/>
        <v>-203.96247119652682</v>
      </c>
      <c r="D75" s="47">
        <f t="shared" si="7"/>
        <v>39.945479671971391</v>
      </c>
      <c r="E75" s="48">
        <f t="shared" si="8"/>
        <v>49750.13089337806</v>
      </c>
      <c r="F75" s="48">
        <f t="shared" si="9"/>
        <v>69428.875517751876</v>
      </c>
      <c r="G75" s="47">
        <f>VLOOKUP(A75,'基準点成果表 (側壁fit) '!B:F,3,FALSE)/1000</f>
        <v>204.82566587499997</v>
      </c>
      <c r="H75" s="47">
        <f>VLOOKUP(A75,'基準点成果表 (側壁fit) '!B:F,4,FALSE)/1000</f>
        <v>35.244060125000004</v>
      </c>
      <c r="I75" s="48">
        <f t="shared" si="10"/>
        <v>204.83494100574839</v>
      </c>
      <c r="J75" s="48">
        <f t="shared" si="11"/>
        <v>35.190113929956517</v>
      </c>
      <c r="K75" s="18"/>
      <c r="L75" s="19"/>
      <c r="M75" s="19"/>
    </row>
    <row r="76" spans="1:13" x14ac:dyDescent="0.15">
      <c r="A76" s="18">
        <v>227</v>
      </c>
      <c r="B76" s="18" t="s">
        <v>56</v>
      </c>
      <c r="C76" s="47">
        <f t="shared" si="6"/>
        <v>-203.9584737957272</v>
      </c>
      <c r="D76" s="47">
        <f t="shared" si="7"/>
        <v>36.760942775236572</v>
      </c>
      <c r="E76" s="48">
        <f t="shared" si="8"/>
        <v>49750.109582693782</v>
      </c>
      <c r="F76" s="48">
        <f t="shared" si="9"/>
        <v>69425.691049651767</v>
      </c>
      <c r="G76" s="47">
        <f>VLOOKUP(A76,'基準点成果表 (側壁fit) '!B:F,3,FALSE)/1000</f>
        <v>204.7482821875</v>
      </c>
      <c r="H76" s="47">
        <f>VLOOKUP(A76,'基準点成果表 (側壁fit) '!B:F,4,FALSE)/1000</f>
        <v>32.060461062499996</v>
      </c>
      <c r="I76" s="48">
        <f t="shared" si="10"/>
        <v>204.75671885587064</v>
      </c>
      <c r="J76" s="48">
        <f t="shared" si="11"/>
        <v>32.006535358425644</v>
      </c>
      <c r="K76" s="18"/>
      <c r="L76" s="19"/>
      <c r="M76" s="19"/>
    </row>
    <row r="77" spans="1:13" x14ac:dyDescent="0.15">
      <c r="A77" s="18">
        <v>228</v>
      </c>
      <c r="B77" s="18" t="s">
        <v>57</v>
      </c>
      <c r="C77" s="47">
        <f t="shared" si="6"/>
        <v>-204.00795083301193</v>
      </c>
      <c r="D77" s="47">
        <f t="shared" si="7"/>
        <v>30.620995326189995</v>
      </c>
      <c r="E77" s="48">
        <f t="shared" si="8"/>
        <v>49750.011312200259</v>
      </c>
      <c r="F77" s="48">
        <f t="shared" si="9"/>
        <v>69419.551689297106</v>
      </c>
      <c r="G77" s="47">
        <f>VLOOKUP(A77,'基準点成果表 (側壁fit) '!B:F,3,FALSE)/1000</f>
        <v>204.65625158333333</v>
      </c>
      <c r="H77" s="47">
        <f>VLOOKUP(A77,'基準点成果表 (側壁fit) '!B:F,4,FALSE)/1000</f>
        <v>25.921004</v>
      </c>
      <c r="I77" s="48">
        <f t="shared" si="10"/>
        <v>204.66307130497751</v>
      </c>
      <c r="J77" s="48">
        <f t="shared" si="11"/>
        <v>25.867102746970733</v>
      </c>
      <c r="K77" s="18"/>
      <c r="L77" s="19"/>
      <c r="M77" s="19"/>
    </row>
    <row r="78" spans="1:13" x14ac:dyDescent="0.15">
      <c r="A78" s="18">
        <v>229</v>
      </c>
      <c r="B78" s="18" t="s">
        <v>58</v>
      </c>
      <c r="C78" s="47">
        <f t="shared" si="6"/>
        <v>-204.0312143385876</v>
      </c>
      <c r="D78" s="47">
        <f t="shared" si="7"/>
        <v>24.570876456988923</v>
      </c>
      <c r="E78" s="48">
        <f t="shared" si="8"/>
        <v>49749.939968290899</v>
      </c>
      <c r="F78" s="48">
        <f t="shared" si="9"/>
        <v>69413.501946363001</v>
      </c>
      <c r="G78" s="47">
        <f>VLOOKUP(A78,'基準点成果表 (側壁fit) '!B:F,3,FALSE)/1000</f>
        <v>204.54008450000001</v>
      </c>
      <c r="H78" s="47">
        <f>VLOOKUP(A78,'基準点成果表 (側壁fit) '!B:F,4,FALSE)/1000</f>
        <v>19.871955750000001</v>
      </c>
      <c r="I78" s="48">
        <f t="shared" si="10"/>
        <v>204.5453110867401</v>
      </c>
      <c r="J78" s="48">
        <f t="shared" si="11"/>
        <v>19.818085301709154</v>
      </c>
      <c r="K78" s="18"/>
      <c r="L78" s="19"/>
      <c r="M78" s="19"/>
    </row>
    <row r="79" spans="1:13" x14ac:dyDescent="0.15">
      <c r="A79" s="18">
        <v>501</v>
      </c>
      <c r="B79" s="18" t="s">
        <v>59</v>
      </c>
      <c r="C79" s="47">
        <f t="shared" si="6"/>
        <v>-206.4366881668978</v>
      </c>
      <c r="D79" s="47">
        <f t="shared" si="7"/>
        <v>62.52748832355708</v>
      </c>
      <c r="E79" s="48">
        <f t="shared" si="8"/>
        <v>49747.836216913129</v>
      </c>
      <c r="F79" s="48">
        <f t="shared" si="9"/>
        <v>69451.476476233278</v>
      </c>
      <c r="G79" s="47">
        <f>VLOOKUP(A79,'基準点成果表 (側壁fit) '!B:F,3,FALSE)/1000</f>
        <v>207.819626</v>
      </c>
      <c r="H79" s="47">
        <f>VLOOKUP(A79,'基準点成果表 (側壁fit) '!B:F,4,FALSE)/1000</f>
        <v>57.763053600000006</v>
      </c>
      <c r="I79" s="48">
        <f t="shared" si="10"/>
        <v>207.83483185830138</v>
      </c>
      <c r="J79" s="48">
        <f t="shared" si="11"/>
        <v>57.708318104134158</v>
      </c>
      <c r="K79" s="18"/>
      <c r="L79" s="19"/>
      <c r="M79" s="19"/>
    </row>
    <row r="80" spans="1:13" x14ac:dyDescent="0.15">
      <c r="A80" s="18">
        <v>502</v>
      </c>
      <c r="B80" s="18" t="s">
        <v>60</v>
      </c>
      <c r="C80" s="47">
        <f t="shared" ref="C80:C141" si="12">(E80-$C$4)*COS(RADIANS($C$3))-(F80-$C$5)*SIN(RADIANS($C$3))</f>
        <v>-196.93865728461151</v>
      </c>
      <c r="D80" s="47">
        <f t="shared" ref="D80:D141" si="13">(E80-$C$4)*SIN(RADIANS($C$3))+(F80-$C$5)*COS(RADIANS($C$3))</f>
        <v>53.372922923946646</v>
      </c>
      <c r="E80" s="48">
        <f t="shared" ref="E80:E141" si="14">-(G80)*COS(RADIANS($F$3))+(H80)*SIN(RADIANS($F$3))+$F$4</f>
        <v>49757.261195249033</v>
      </c>
      <c r="F80" s="48">
        <f t="shared" ref="F80:F141" si="15">(G80)*SIN(RADIANS($F$3))+(H80)*COS(RADIANS($F$3))+$F$5</f>
        <v>69442.246717749746</v>
      </c>
      <c r="G80" s="47">
        <f>VLOOKUP(A80,'基準点成果表 (側壁fit) '!B:F,3,FALSE)/1000</f>
        <v>198.11315141666668</v>
      </c>
      <c r="H80" s="47">
        <f>VLOOKUP(A80,'基準点成果表 (側壁fit) '!B:F,4,FALSE)/1000</f>
        <v>48.829800583333331</v>
      </c>
      <c r="I80" s="48">
        <f t="shared" ref="I80:I141" si="16">G80*COS(RADIANS(-$I$3))-H80*SIN(RADIANS(-$I$3))</f>
        <v>198.12600485914265</v>
      </c>
      <c r="J80" s="48">
        <f t="shared" ref="J80:J141" si="17">G80*SIN(RADIANS(-$I$3))+H80*COS(RADIANS(-$I$3))</f>
        <v>48.777621793258582</v>
      </c>
      <c r="K80" s="18"/>
      <c r="L80" s="19"/>
      <c r="M80" s="19"/>
    </row>
    <row r="81" spans="1:13" x14ac:dyDescent="0.15">
      <c r="A81" s="18">
        <v>503</v>
      </c>
      <c r="B81" s="18" t="s">
        <v>61</v>
      </c>
      <c r="C81" s="47">
        <f t="shared" si="12"/>
        <v>-203.94766902013697</v>
      </c>
      <c r="D81" s="47">
        <f t="shared" si="13"/>
        <v>42.981715762630095</v>
      </c>
      <c r="E81" s="48">
        <f t="shared" si="14"/>
        <v>49750.169824478668</v>
      </c>
      <c r="F81" s="48">
        <f t="shared" si="15"/>
        <v>69431.91154032624</v>
      </c>
      <c r="G81" s="47">
        <f>VLOOKUP(A81,'基準点成果表 (側壁fit) '!B:F,3,FALSE)/1000</f>
        <v>204.88083739999999</v>
      </c>
      <c r="H81" s="47">
        <f>VLOOKUP(A81,'基準点成果表 (側壁fit) '!B:F,4,FALSE)/1000</f>
        <v>38.279831000000009</v>
      </c>
      <c r="I81" s="48">
        <f t="shared" si="16"/>
        <v>204.89091206036002</v>
      </c>
      <c r="J81" s="48">
        <f t="shared" si="17"/>
        <v>38.225870169135604</v>
      </c>
      <c r="K81" s="18"/>
      <c r="L81" s="19"/>
      <c r="M81" s="19"/>
    </row>
    <row r="82" spans="1:13" x14ac:dyDescent="0.15">
      <c r="A82" s="18">
        <v>11</v>
      </c>
      <c r="B82" s="18" t="s">
        <v>2</v>
      </c>
      <c r="C82" s="47">
        <f t="shared" si="12"/>
        <v>-299.30552343783671</v>
      </c>
      <c r="D82" s="47">
        <f t="shared" si="13"/>
        <v>150.3285173903223</v>
      </c>
      <c r="E82" s="48">
        <f t="shared" si="14"/>
        <v>49655.668081371208</v>
      </c>
      <c r="F82" s="48">
        <f t="shared" si="15"/>
        <v>69540.012774216026</v>
      </c>
      <c r="G82" s="47">
        <f>VLOOKUP(A82,'基準点成果表 (側壁fit) '!B:F,3,FALSE)/1000</f>
        <v>302.68716449999994</v>
      </c>
      <c r="H82" s="47">
        <f>VLOOKUP(A82,'基準点成果表 (側壁fit) '!B:F,4,FALSE)/1000</f>
        <v>143.400612</v>
      </c>
      <c r="I82" s="48">
        <f t="shared" si="16"/>
        <v>302.72492144737544</v>
      </c>
      <c r="J82" s="48">
        <f t="shared" si="17"/>
        <v>143.32088825326517</v>
      </c>
      <c r="K82" s="18"/>
      <c r="L82" s="19"/>
      <c r="M82" s="19"/>
    </row>
    <row r="83" spans="1:13" x14ac:dyDescent="0.15">
      <c r="A83" s="18">
        <v>12</v>
      </c>
      <c r="B83" s="18" t="s">
        <v>328</v>
      </c>
      <c r="C83" s="47">
        <f t="shared" si="12"/>
        <v>-299.31282280323268</v>
      </c>
      <c r="D83" s="47">
        <f t="shared" si="13"/>
        <v>150.30404660481838</v>
      </c>
      <c r="E83" s="48">
        <f t="shared" si="14"/>
        <v>49655.660587763574</v>
      </c>
      <c r="F83" s="48">
        <f t="shared" si="15"/>
        <v>69539.98836221236</v>
      </c>
      <c r="G83" s="47">
        <f>VLOOKUP(A83,'基準点成果表 (側壁fit) '!B:F,3,FALSE)/1000</f>
        <v>302.69389799999999</v>
      </c>
      <c r="H83" s="47">
        <f>VLOOKUP(A83,'基準点成果表 (側壁fit) '!B:F,4,FALSE)/1000</f>
        <v>143.3759795</v>
      </c>
      <c r="I83" s="48">
        <f t="shared" si="16"/>
        <v>302.73164845967597</v>
      </c>
      <c r="J83" s="48">
        <f t="shared" si="17"/>
        <v>143.29625398071633</v>
      </c>
      <c r="K83" s="18"/>
      <c r="L83" s="19"/>
      <c r="M83" s="19"/>
    </row>
    <row r="84" spans="1:13" x14ac:dyDescent="0.15">
      <c r="A84" s="18">
        <v>1</v>
      </c>
      <c r="B84" s="18" t="s">
        <v>0</v>
      </c>
      <c r="C84" s="47">
        <f t="shared" si="12"/>
        <v>-212.0822037398957</v>
      </c>
      <c r="D84" s="47">
        <f t="shared" si="13"/>
        <v>76.164937024734755</v>
      </c>
      <c r="E84" s="48">
        <f t="shared" si="14"/>
        <v>49742.299258326682</v>
      </c>
      <c r="F84" s="48">
        <f t="shared" si="15"/>
        <v>69465.158359976907</v>
      </c>
      <c r="G84" s="47">
        <f>VLOOKUP(A84,'基準点成果表 (側壁fit) '!B:F,3,FALSE)/1000</f>
        <v>213.777916</v>
      </c>
      <c r="H84" s="47">
        <f>VLOOKUP(A84,'基準点成果表 (側壁fit) '!B:F,4,FALSE)/1000</f>
        <v>71.266780249999996</v>
      </c>
      <c r="I84" s="48">
        <f t="shared" si="16"/>
        <v>213.7966781305895</v>
      </c>
      <c r="J84" s="48">
        <f t="shared" si="17"/>
        <v>71.21047504988266</v>
      </c>
      <c r="K84" s="18"/>
      <c r="L84" s="19"/>
      <c r="M84" s="19"/>
    </row>
    <row r="85" spans="1:13" x14ac:dyDescent="0.15">
      <c r="A85" s="18">
        <v>2</v>
      </c>
      <c r="B85" s="18" t="s">
        <v>1</v>
      </c>
      <c r="C85" s="47">
        <f t="shared" si="12"/>
        <v>-212.40990297225645</v>
      </c>
      <c r="D85" s="47">
        <f t="shared" si="13"/>
        <v>44.993438386225556</v>
      </c>
      <c r="E85" s="48">
        <f t="shared" si="14"/>
        <v>49741.723845195782</v>
      </c>
      <c r="F85" s="48">
        <f t="shared" si="15"/>
        <v>69433.990449975012</v>
      </c>
      <c r="G85" s="47">
        <f>VLOOKUP(A85,'基準点成果表 (側壁fit) '!B:F,3,FALSE)/1000</f>
        <v>213.38718400000002</v>
      </c>
      <c r="H85" s="47">
        <f>VLOOKUP(A85,'基準点成果表 (側壁fit) '!B:F,4,FALSE)/1000</f>
        <v>40.096008000000005</v>
      </c>
      <c r="I85" s="48">
        <f t="shared" si="16"/>
        <v>213.39773669220892</v>
      </c>
      <c r="J85" s="48">
        <f t="shared" si="17"/>
        <v>40.039806788102702</v>
      </c>
      <c r="K85" s="18"/>
      <c r="L85" s="19"/>
      <c r="M85" s="19"/>
    </row>
    <row r="86" spans="1:13" x14ac:dyDescent="0.15">
      <c r="A86" s="18">
        <v>3</v>
      </c>
      <c r="B86" s="18" t="s">
        <v>329</v>
      </c>
      <c r="C86" s="47">
        <f t="shared" si="12"/>
        <v>-212.45244110453521</v>
      </c>
      <c r="D86" s="47">
        <f t="shared" si="13"/>
        <v>44.968472543259345</v>
      </c>
      <c r="E86" s="48">
        <f t="shared" si="14"/>
        <v>49741.681109999779</v>
      </c>
      <c r="F86" s="48">
        <f t="shared" si="15"/>
        <v>69433.965822976912</v>
      </c>
      <c r="G86" s="47">
        <f>VLOOKUP(A86,'基準点成果表 (側壁fit) '!B:F,3,FALSE)/1000</f>
        <v>213.42913549999997</v>
      </c>
      <c r="H86" s="47">
        <f>VLOOKUP(A86,'基準点成果表 (側壁fit) '!B:F,4,FALSE)/1000</f>
        <v>40.070068499999998</v>
      </c>
      <c r="I86" s="48">
        <f t="shared" si="16"/>
        <v>213.43968135906309</v>
      </c>
      <c r="J86" s="48">
        <f t="shared" si="17"/>
        <v>40.013856240228179</v>
      </c>
      <c r="K86" s="18"/>
      <c r="L86" s="19"/>
      <c r="M86" s="19"/>
    </row>
    <row r="87" spans="1:13" x14ac:dyDescent="0.15">
      <c r="A87" s="18">
        <v>1001</v>
      </c>
      <c r="B87" s="18" t="s">
        <v>63</v>
      </c>
      <c r="C87" s="47">
        <f t="shared" si="12"/>
        <v>-202.58175123317781</v>
      </c>
      <c r="D87" s="47">
        <f t="shared" si="13"/>
        <v>24.575798275404299</v>
      </c>
      <c r="E87" s="48">
        <f t="shared" si="14"/>
        <v>49751.389424738074</v>
      </c>
      <c r="F87" s="48">
        <f t="shared" si="15"/>
        <v>69413.495348940545</v>
      </c>
      <c r="G87" s="47">
        <f>VLOOKUP(A87,'基準点成果表 (側壁fit) '!B:F,3,FALSE)/1000</f>
        <v>203.09111974999999</v>
      </c>
      <c r="H87" s="47">
        <f>VLOOKUP(A87,'基準点成果表 (側壁fit) '!B:F,4,FALSE)/1000</f>
        <v>19.910279000000003</v>
      </c>
      <c r="I87" s="48">
        <f t="shared" si="16"/>
        <v>203.09635648019423</v>
      </c>
      <c r="J87" s="48">
        <f t="shared" si="17"/>
        <v>19.856790164488618</v>
      </c>
      <c r="K87" s="18"/>
      <c r="L87" s="19"/>
      <c r="M87" s="19"/>
    </row>
    <row r="88" spans="1:13" x14ac:dyDescent="0.15">
      <c r="A88" s="18">
        <v>1002</v>
      </c>
      <c r="B88" s="18" t="s">
        <v>64</v>
      </c>
      <c r="C88" s="47">
        <f t="shared" si="12"/>
        <v>-202.52097972092952</v>
      </c>
      <c r="D88" s="47">
        <f t="shared" si="13"/>
        <v>35.575458721340539</v>
      </c>
      <c r="E88" s="48">
        <f t="shared" si="14"/>
        <v>49751.53761016683</v>
      </c>
      <c r="F88" s="48">
        <f t="shared" si="15"/>
        <v>69424.494179068395</v>
      </c>
      <c r="G88" s="47">
        <f>VLOOKUP(A88,'基準点成果表 (側壁fit) '!B:F,3,FALSE)/1000</f>
        <v>203.2838505</v>
      </c>
      <c r="H88" s="47">
        <f>VLOOKUP(A88,'基準点成果表 (側壁fit) '!B:F,4,FALSE)/1000</f>
        <v>30.908418749999999</v>
      </c>
      <c r="I88" s="48">
        <f t="shared" si="16"/>
        <v>203.2919838055675</v>
      </c>
      <c r="J88" s="48">
        <f t="shared" si="17"/>
        <v>30.85487877351941</v>
      </c>
      <c r="K88" s="18"/>
      <c r="L88" s="19"/>
      <c r="M88" s="19"/>
    </row>
    <row r="89" spans="1:13" x14ac:dyDescent="0.15">
      <c r="A89" s="18">
        <v>1003</v>
      </c>
      <c r="B89" s="18" t="s">
        <v>65</v>
      </c>
      <c r="C89" s="47">
        <f t="shared" si="12"/>
        <v>-202.51353885482945</v>
      </c>
      <c r="D89" s="47">
        <f t="shared" si="13"/>
        <v>38.071244300749839</v>
      </c>
      <c r="E89" s="48">
        <f t="shared" si="14"/>
        <v>49751.564885154025</v>
      </c>
      <c r="F89" s="48">
        <f t="shared" si="15"/>
        <v>69426.989826699762</v>
      </c>
      <c r="G89" s="47">
        <f>VLOOKUP(A89,'基準点成果表 (側壁fit) '!B:F,3,FALSE)/1000</f>
        <v>203.33392674999999</v>
      </c>
      <c r="H89" s="47">
        <f>VLOOKUP(A89,'基準点成果表 (側壁fit) '!B:F,4,FALSE)/1000</f>
        <v>33.403713000000003</v>
      </c>
      <c r="I89" s="48">
        <f t="shared" si="16"/>
        <v>203.34271723992921</v>
      </c>
      <c r="J89" s="48">
        <f t="shared" si="17"/>
        <v>33.350159748386773</v>
      </c>
      <c r="K89" s="18"/>
      <c r="L89" s="19"/>
      <c r="M89" s="19"/>
    </row>
    <row r="90" spans="1:13" x14ac:dyDescent="0.15">
      <c r="A90" s="18">
        <v>1004</v>
      </c>
      <c r="B90" s="18" t="s">
        <v>66</v>
      </c>
      <c r="C90" s="47">
        <f t="shared" si="12"/>
        <v>-202.47007419738287</v>
      </c>
      <c r="D90" s="47">
        <f t="shared" si="13"/>
        <v>45.571768569147167</v>
      </c>
      <c r="E90" s="48">
        <f t="shared" si="14"/>
        <v>49751.667956151308</v>
      </c>
      <c r="F90" s="48">
        <f t="shared" si="15"/>
        <v>69434.489768689324</v>
      </c>
      <c r="G90" s="47">
        <f>VLOOKUP(A90,'基準点成果表 (側壁fit) '!B:F,3,FALSE)/1000</f>
        <v>203.4633225</v>
      </c>
      <c r="H90" s="47">
        <f>VLOOKUP(A90,'基準点成果表 (側壁fit) '!B:F,4,FALSE)/1000</f>
        <v>40.903247</v>
      </c>
      <c r="I90" s="48">
        <f t="shared" si="16"/>
        <v>203.47408813906915</v>
      </c>
      <c r="J90" s="48">
        <f t="shared" si="17"/>
        <v>40.849659409306369</v>
      </c>
      <c r="K90" s="18"/>
      <c r="L90" s="19"/>
      <c r="M90" s="19"/>
    </row>
    <row r="91" spans="1:13" x14ac:dyDescent="0.15">
      <c r="A91" s="18">
        <v>1005</v>
      </c>
      <c r="B91" s="18" t="s">
        <v>67</v>
      </c>
      <c r="C91" s="47">
        <f t="shared" si="12"/>
        <v>-202.37346897773148</v>
      </c>
      <c r="D91" s="47">
        <f t="shared" si="13"/>
        <v>62.571939530728834</v>
      </c>
      <c r="E91" s="48">
        <f t="shared" si="14"/>
        <v>49751.899661049792</v>
      </c>
      <c r="F91" s="48">
        <f t="shared" si="15"/>
        <v>69451.488635067159</v>
      </c>
      <c r="G91" s="47">
        <f>VLOOKUP(A91,'基準点成果表 (側壁fit) '!B:F,3,FALSE)/1000</f>
        <v>203.75851025</v>
      </c>
      <c r="H91" s="47">
        <f>VLOOKUP(A91,'基準点成果表 (側壁fit) '!B:F,4,FALSE)/1000</f>
        <v>57.901129500000003</v>
      </c>
      <c r="I91" s="48">
        <f t="shared" si="16"/>
        <v>203.7737526142235</v>
      </c>
      <c r="J91" s="48">
        <f t="shared" si="17"/>
        <v>57.847463576135887</v>
      </c>
      <c r="K91" s="18"/>
      <c r="L91" s="19"/>
      <c r="M91" s="19"/>
    </row>
    <row r="92" spans="1:13" x14ac:dyDescent="0.15">
      <c r="A92" s="18">
        <v>1006</v>
      </c>
      <c r="B92" s="18" t="s">
        <v>68</v>
      </c>
      <c r="C92" s="47">
        <f t="shared" si="12"/>
        <v>-202.28279160486036</v>
      </c>
      <c r="D92" s="47">
        <f t="shared" si="13"/>
        <v>78.570987981796762</v>
      </c>
      <c r="E92" s="48">
        <f t="shared" si="14"/>
        <v>49752.117482228481</v>
      </c>
      <c r="F92" s="48">
        <f t="shared" si="15"/>
        <v>69467.486457658364</v>
      </c>
      <c r="G92" s="47">
        <f>VLOOKUP(A92,'基準点成果表 (側壁fit) '!B:F,3,FALSE)/1000</f>
        <v>204.03655349999997</v>
      </c>
      <c r="H92" s="47">
        <f>VLOOKUP(A92,'基準点成果表 (側壁fit) '!B:F,4,FALSE)/1000</f>
        <v>73.898018750000006</v>
      </c>
      <c r="I92" s="48">
        <f t="shared" si="16"/>
        <v>204.0560089581989</v>
      </c>
      <c r="J92" s="48">
        <f t="shared" si="17"/>
        <v>73.844279043031847</v>
      </c>
      <c r="K92" s="18"/>
      <c r="L92" s="19"/>
      <c r="M92" s="19"/>
    </row>
    <row r="93" spans="1:13" x14ac:dyDescent="0.15">
      <c r="A93" s="18">
        <v>51541</v>
      </c>
      <c r="B93" s="18" t="s">
        <v>303</v>
      </c>
      <c r="C93" s="47">
        <f t="shared" si="12"/>
        <v>-359.67387415098108</v>
      </c>
      <c r="D93" s="47">
        <f t="shared" si="13"/>
        <v>172.2681182396785</v>
      </c>
      <c r="E93" s="48">
        <f t="shared" si="14"/>
        <v>49595.475994098619</v>
      </c>
      <c r="F93" s="48">
        <f t="shared" si="15"/>
        <v>69562.431437936757</v>
      </c>
      <c r="G93" s="47">
        <f>VLOOKUP(A93,'基準点成果表 (側壁fit) '!B:F,3,FALSE)/1000</f>
        <v>363.54507924999996</v>
      </c>
      <c r="H93" s="47">
        <f>VLOOKUP(A93,'基準点成果表 (側壁fit) '!B:F,4,FALSE)/1000</f>
        <v>163.94320350000001</v>
      </c>
      <c r="I93" s="48">
        <f t="shared" si="16"/>
        <v>363.588244392749</v>
      </c>
      <c r="J93" s="48">
        <f t="shared" si="17"/>
        <v>163.84745088078057</v>
      </c>
      <c r="K93" s="18"/>
      <c r="L93" s="19"/>
      <c r="M93" s="19"/>
    </row>
    <row r="94" spans="1:13" x14ac:dyDescent="0.15">
      <c r="A94" s="18">
        <v>51542</v>
      </c>
      <c r="B94" s="18" t="s">
        <v>304</v>
      </c>
      <c r="C94" s="47">
        <f t="shared" si="12"/>
        <v>-358.22420262967296</v>
      </c>
      <c r="D94" s="47">
        <f t="shared" si="13"/>
        <v>172.23455478466815</v>
      </c>
      <c r="E94" s="48">
        <f t="shared" si="14"/>
        <v>49596.925353107275</v>
      </c>
      <c r="F94" s="48">
        <f t="shared" si="15"/>
        <v>69562.386354799892</v>
      </c>
      <c r="G94" s="47">
        <f>VLOOKUP(A94,'基準点成果表 (側壁fit) '!B:F,3,FALSE)/1000</f>
        <v>362.09501925000001</v>
      </c>
      <c r="H94" s="47">
        <f>VLOOKUP(A94,'基準点成果表 (側壁fit) '!B:F,4,FALSE)/1000</f>
        <v>163.94305650000001</v>
      </c>
      <c r="I94" s="48">
        <f t="shared" si="16"/>
        <v>362.13818440432448</v>
      </c>
      <c r="J94" s="48">
        <f t="shared" si="17"/>
        <v>163.84768578335044</v>
      </c>
      <c r="K94" s="18"/>
      <c r="L94" s="19"/>
      <c r="M94" s="19"/>
    </row>
    <row r="95" spans="1:13" x14ac:dyDescent="0.15">
      <c r="A95" s="18">
        <v>51551</v>
      </c>
      <c r="B95" s="18" t="s">
        <v>305</v>
      </c>
      <c r="C95" s="47">
        <f t="shared" si="12"/>
        <v>-351.31607450658294</v>
      </c>
      <c r="D95" s="47">
        <f t="shared" si="13"/>
        <v>172.07541061883174</v>
      </c>
      <c r="E95" s="48">
        <f t="shared" si="14"/>
        <v>49603.831998337628</v>
      </c>
      <c r="F95" s="48">
        <f t="shared" si="15"/>
        <v>69562.172315802047</v>
      </c>
      <c r="G95" s="47">
        <f>VLOOKUP(A95,'基準点成果表 (側壁fit) '!B:F,3,FALSE)/1000</f>
        <v>355.18505825</v>
      </c>
      <c r="H95" s="47">
        <f>VLOOKUP(A95,'基準点成果表 (側壁fit) '!B:F,4,FALSE)/1000</f>
        <v>163.94315175</v>
      </c>
      <c r="I95" s="48">
        <f t="shared" si="16"/>
        <v>355.22822366906126</v>
      </c>
      <c r="J95" s="48">
        <f t="shared" si="17"/>
        <v>163.84960091102698</v>
      </c>
      <c r="K95" s="18"/>
      <c r="L95" s="19"/>
      <c r="M95" s="19"/>
    </row>
    <row r="96" spans="1:13" x14ac:dyDescent="0.15">
      <c r="A96" s="18">
        <v>51552</v>
      </c>
      <c r="B96" s="18" t="s">
        <v>306</v>
      </c>
      <c r="C96" s="47">
        <f t="shared" si="12"/>
        <v>-349.76641390738041</v>
      </c>
      <c r="D96" s="47">
        <f t="shared" si="13"/>
        <v>172.03937476850254</v>
      </c>
      <c r="E96" s="48">
        <f t="shared" si="14"/>
        <v>49605.381323618152</v>
      </c>
      <c r="F96" s="48">
        <f t="shared" si="15"/>
        <v>69562.123965720792</v>
      </c>
      <c r="G96" s="47">
        <f>VLOOKUP(A96,'基準点成果表 (側壁fit) '!B:F,3,FALSE)/1000</f>
        <v>353.63497875000002</v>
      </c>
      <c r="H96" s="47">
        <f>VLOOKUP(A96,'基準点成果表 (側壁fit) '!B:F,4,FALSE)/1000</f>
        <v>163.94283725000003</v>
      </c>
      <c r="I96" s="48">
        <f t="shared" si="16"/>
        <v>353.67814413999105</v>
      </c>
      <c r="J96" s="48">
        <f t="shared" si="17"/>
        <v>163.84969465575651</v>
      </c>
      <c r="K96" s="18"/>
      <c r="L96" s="19"/>
      <c r="M96" s="19"/>
    </row>
    <row r="97" spans="1:13" x14ac:dyDescent="0.15">
      <c r="A97" s="18">
        <v>51561</v>
      </c>
      <c r="B97" s="18" t="s">
        <v>307</v>
      </c>
      <c r="C97" s="47">
        <f t="shared" si="12"/>
        <v>-339.93887597454528</v>
      </c>
      <c r="D97" s="47">
        <f t="shared" si="13"/>
        <v>171.81273215725128</v>
      </c>
      <c r="E97" s="48">
        <f t="shared" si="14"/>
        <v>49615.206750046615</v>
      </c>
      <c r="F97" s="48">
        <f t="shared" si="15"/>
        <v>69561.819229452158</v>
      </c>
      <c r="G97" s="47">
        <f>VLOOKUP(A97,'基準点成果表 (側壁fit) '!B:F,3,FALSE)/1000</f>
        <v>343.80482775000002</v>
      </c>
      <c r="H97" s="47">
        <f>VLOOKUP(A97,'基準点成果表 (側壁fit) '!B:F,4,FALSE)/1000</f>
        <v>163.94272949999998</v>
      </c>
      <c r="I97" s="48">
        <f t="shared" si="16"/>
        <v>343.84799345254152</v>
      </c>
      <c r="J97" s="48">
        <f t="shared" si="17"/>
        <v>163.85217587440914</v>
      </c>
      <c r="K97" s="18"/>
      <c r="L97" s="19"/>
      <c r="M97" s="19"/>
    </row>
    <row r="98" spans="1:13" x14ac:dyDescent="0.15">
      <c r="A98" s="18">
        <v>51562</v>
      </c>
      <c r="B98" s="18" t="s">
        <v>308</v>
      </c>
      <c r="C98" s="47">
        <f t="shared" si="12"/>
        <v>-339.38906429852199</v>
      </c>
      <c r="D98" s="47">
        <f t="shared" si="13"/>
        <v>171.80002492510317</v>
      </c>
      <c r="E98" s="48">
        <f t="shared" si="14"/>
        <v>49615.756443373983</v>
      </c>
      <c r="F98" s="48">
        <f t="shared" si="15"/>
        <v>69561.802153191224</v>
      </c>
      <c r="G98" s="47">
        <f>VLOOKUP(A98,'基準点成果表 (側壁fit) '!B:F,3,FALSE)/1000</f>
        <v>343.25486925000001</v>
      </c>
      <c r="H98" s="47">
        <f>VLOOKUP(A98,'基準点成果表 (側壁fit) '!B:F,4,FALSE)/1000</f>
        <v>163.94269599999998</v>
      </c>
      <c r="I98" s="48">
        <f t="shared" si="16"/>
        <v>343.29803496279226</v>
      </c>
      <c r="J98" s="48">
        <f t="shared" si="17"/>
        <v>163.85228721708003</v>
      </c>
      <c r="K98" s="18"/>
      <c r="L98" s="19"/>
      <c r="M98" s="19"/>
    </row>
    <row r="99" spans="1:13" x14ac:dyDescent="0.15">
      <c r="A99" s="18">
        <v>51571</v>
      </c>
      <c r="B99" s="18" t="s">
        <v>309</v>
      </c>
      <c r="C99" s="47">
        <f t="shared" si="12"/>
        <v>-335.98973382826171</v>
      </c>
      <c r="D99" s="47">
        <f t="shared" si="13"/>
        <v>171.7216003523065</v>
      </c>
      <c r="E99" s="48">
        <f t="shared" si="14"/>
        <v>49619.15504324573</v>
      </c>
      <c r="F99" s="48">
        <f t="shared" si="15"/>
        <v>69561.696716141669</v>
      </c>
      <c r="G99" s="47">
        <f>VLOOKUP(A99,'基準点成果表 (側壁fit) '!B:F,3,FALSE)/1000</f>
        <v>339.85463425</v>
      </c>
      <c r="H99" s="47">
        <f>VLOOKUP(A99,'基準点成果表 (側壁fit) '!B:F,4,FALSE)/1000</f>
        <v>163.94262949999998</v>
      </c>
      <c r="I99" s="48">
        <f t="shared" si="16"/>
        <v>339.89780006320478</v>
      </c>
      <c r="J99" s="48">
        <f t="shared" si="17"/>
        <v>163.85311623759</v>
      </c>
      <c r="K99" s="18"/>
      <c r="L99" s="19"/>
      <c r="M99" s="19"/>
    </row>
    <row r="100" spans="1:13" x14ac:dyDescent="0.15">
      <c r="A100" s="18">
        <v>51572</v>
      </c>
      <c r="B100" s="18" t="s">
        <v>310</v>
      </c>
      <c r="C100" s="47">
        <f t="shared" si="12"/>
        <v>-334.84001040715316</v>
      </c>
      <c r="D100" s="47">
        <f t="shared" si="13"/>
        <v>171.69500402284925</v>
      </c>
      <c r="E100" s="48">
        <f t="shared" si="14"/>
        <v>49620.30451899497</v>
      </c>
      <c r="F100" s="48">
        <f t="shared" si="15"/>
        <v>69561.660983639726</v>
      </c>
      <c r="G100" s="47">
        <f>VLOOKUP(A100,'基準点成果表 (側壁fit) '!B:F,3,FALSE)/1000</f>
        <v>338.70460324999999</v>
      </c>
      <c r="H100" s="47">
        <f>VLOOKUP(A100,'基準点成果表 (側壁fit) '!B:F,4,FALSE)/1000</f>
        <v>163.94253549999999</v>
      </c>
      <c r="I100" s="48">
        <f t="shared" si="16"/>
        <v>338.74776907833331</v>
      </c>
      <c r="J100" s="48">
        <f t="shared" si="17"/>
        <v>163.85332512146599</v>
      </c>
      <c r="K100" s="18"/>
      <c r="L100" s="19"/>
      <c r="M100" s="19"/>
    </row>
    <row r="101" spans="1:13" x14ac:dyDescent="0.15">
      <c r="A101" s="18">
        <v>51581</v>
      </c>
      <c r="B101" s="18" t="s">
        <v>311</v>
      </c>
      <c r="C101" s="47">
        <f t="shared" si="12"/>
        <v>-333.0906818630055</v>
      </c>
      <c r="D101" s="47">
        <f t="shared" si="13"/>
        <v>171.65480973945768</v>
      </c>
      <c r="E101" s="48">
        <f t="shared" si="14"/>
        <v>49622.053472867476</v>
      </c>
      <c r="F101" s="48">
        <f t="shared" si="15"/>
        <v>69561.606888467722</v>
      </c>
      <c r="G101" s="47">
        <f>VLOOKUP(A101,'基準点成果表 (側壁fit) '!B:F,3,FALSE)/1000</f>
        <v>336.95481299999994</v>
      </c>
      <c r="H101" s="47">
        <f>VLOOKUP(A101,'基準点成果表 (側壁fit) '!B:F,4,FALSE)/1000</f>
        <v>163.94266500000001</v>
      </c>
      <c r="I101" s="48">
        <f t="shared" si="16"/>
        <v>336.9979789231258</v>
      </c>
      <c r="J101" s="48">
        <f t="shared" si="17"/>
        <v>163.8539154640365</v>
      </c>
      <c r="K101" s="18"/>
      <c r="L101" s="19"/>
      <c r="M101" s="19"/>
    </row>
    <row r="102" spans="1:13" x14ac:dyDescent="0.15">
      <c r="A102" s="18">
        <v>51582</v>
      </c>
      <c r="B102" s="18" t="s">
        <v>312</v>
      </c>
      <c r="C102" s="47">
        <f t="shared" si="12"/>
        <v>-331.74085005490554</v>
      </c>
      <c r="D102" s="47">
        <f t="shared" si="13"/>
        <v>171.62347242227597</v>
      </c>
      <c r="E102" s="48">
        <f t="shared" si="14"/>
        <v>49623.403013007191</v>
      </c>
      <c r="F102" s="48">
        <f t="shared" si="15"/>
        <v>69561.564824838511</v>
      </c>
      <c r="G102" s="47">
        <f>VLOOKUP(A102,'基準点成果表 (側壁fit) '!B:F,3,FALSE)/1000</f>
        <v>335.60461750000002</v>
      </c>
      <c r="H102" s="47">
        <f>VLOOKUP(A102,'基準点成果表 (側壁fit) '!B:F,4,FALSE)/1000</f>
        <v>163.94244275</v>
      </c>
      <c r="I102" s="48">
        <f t="shared" si="16"/>
        <v>335.6477834114192</v>
      </c>
      <c r="J102" s="48">
        <f t="shared" si="17"/>
        <v>163.85404881527754</v>
      </c>
      <c r="K102" s="18"/>
      <c r="L102" s="19"/>
      <c r="M102" s="19"/>
    </row>
    <row r="103" spans="1:13" x14ac:dyDescent="0.15">
      <c r="A103" s="18">
        <v>51591</v>
      </c>
      <c r="B103" s="18" t="s">
        <v>313</v>
      </c>
      <c r="C103" s="47">
        <f t="shared" si="12"/>
        <v>-321.4833271512345</v>
      </c>
      <c r="D103" s="47">
        <f t="shared" si="13"/>
        <v>171.38656312197512</v>
      </c>
      <c r="E103" s="48">
        <f t="shared" si="14"/>
        <v>49633.65832923718</v>
      </c>
      <c r="F103" s="48">
        <f t="shared" si="15"/>
        <v>69561.24640505451</v>
      </c>
      <c r="G103" s="47">
        <f>VLOOKUP(A103,'基準点成果表 (側壁fit) '!B:F,3,FALSE)/1000</f>
        <v>325.34435912500004</v>
      </c>
      <c r="H103" s="47">
        <f>VLOOKUP(A103,'基準点成果表 (側壁fit) '!B:F,4,FALSE)/1000</f>
        <v>163.94197999999997</v>
      </c>
      <c r="I103" s="48">
        <f t="shared" si="16"/>
        <v>325.38752527039026</v>
      </c>
      <c r="J103" s="48">
        <f t="shared" si="17"/>
        <v>163.85628831139974</v>
      </c>
      <c r="K103" s="18"/>
      <c r="L103" s="19"/>
      <c r="M103" s="19"/>
    </row>
    <row r="104" spans="1:13" x14ac:dyDescent="0.15">
      <c r="A104" s="18">
        <v>51592</v>
      </c>
      <c r="B104" s="18" t="s">
        <v>314</v>
      </c>
      <c r="C104" s="47">
        <f t="shared" si="12"/>
        <v>-320.53352013971443</v>
      </c>
      <c r="D104" s="47">
        <f t="shared" si="13"/>
        <v>171.36472085958681</v>
      </c>
      <c r="E104" s="48">
        <f t="shared" si="14"/>
        <v>49634.607932671228</v>
      </c>
      <c r="F104" s="48">
        <f t="shared" si="15"/>
        <v>69561.217015233095</v>
      </c>
      <c r="G104" s="47">
        <f>VLOOKUP(A104,'基準点成果表 (側壁fit) '!B:F,3,FALSE)/1000</f>
        <v>324.39430100000004</v>
      </c>
      <c r="H104" s="47">
        <f>VLOOKUP(A104,'基準点成果表 (側壁fit) '!B:F,4,FALSE)/1000</f>
        <v>163.94203175000001</v>
      </c>
      <c r="I104" s="48">
        <f t="shared" si="16"/>
        <v>324.43746719196952</v>
      </c>
      <c r="J104" s="48">
        <f t="shared" si="17"/>
        <v>163.85659027837841</v>
      </c>
      <c r="K104" s="18"/>
      <c r="L104" s="19"/>
      <c r="M104" s="19"/>
    </row>
    <row r="105" spans="1:13" x14ac:dyDescent="0.15">
      <c r="A105" s="18">
        <v>11011</v>
      </c>
      <c r="B105" s="18" t="s">
        <v>104</v>
      </c>
      <c r="C105" s="47">
        <f t="shared" si="12"/>
        <v>-338.41716219767329</v>
      </c>
      <c r="D105" s="47">
        <f t="shared" si="13"/>
        <v>171.10318947616966</v>
      </c>
      <c r="E105" s="48">
        <f t="shared" si="14"/>
        <v>49616.722776934628</v>
      </c>
      <c r="F105" s="48">
        <f t="shared" si="15"/>
        <v>69561.097615906125</v>
      </c>
      <c r="G105" s="47">
        <f>VLOOKUP(A105,'基準点成果表 (側壁fit) '!B:F,3,FALSE)/1000</f>
        <v>342.26716675000006</v>
      </c>
      <c r="H105" s="47">
        <f>VLOOKUP(A105,'基準点成果表 (側壁fit) '!B:F,4,FALSE)/1000</f>
        <v>163.26844299999999</v>
      </c>
      <c r="I105" s="48">
        <f t="shared" si="16"/>
        <v>342.31015491891304</v>
      </c>
      <c r="J105" s="48">
        <f t="shared" si="17"/>
        <v>163.17829437185071</v>
      </c>
      <c r="K105" s="18"/>
      <c r="L105" s="19"/>
      <c r="M105" s="19"/>
    </row>
    <row r="106" spans="1:13" x14ac:dyDescent="0.15">
      <c r="A106" s="18">
        <v>11012</v>
      </c>
      <c r="B106" s="18" t="s">
        <v>105</v>
      </c>
      <c r="C106" s="47">
        <f t="shared" si="12"/>
        <v>-338.45084164625337</v>
      </c>
      <c r="D106" s="47">
        <f t="shared" si="13"/>
        <v>170.77494969551782</v>
      </c>
      <c r="E106" s="48">
        <f t="shared" si="14"/>
        <v>49616.686489982298</v>
      </c>
      <c r="F106" s="48">
        <f t="shared" si="15"/>
        <v>69560.769654146236</v>
      </c>
      <c r="G106" s="47">
        <f>VLOOKUP(A106,'基準点成果表 (側壁fit) '!B:F,3,FALSE)/1000</f>
        <v>342.293273</v>
      </c>
      <c r="H106" s="47">
        <f>VLOOKUP(A106,'基準点成果表 (側壁fit) '!B:F,4,FALSE)/1000</f>
        <v>162.93951425</v>
      </c>
      <c r="I106" s="48">
        <f t="shared" si="16"/>
        <v>342.33617453798303</v>
      </c>
      <c r="J106" s="48">
        <f t="shared" si="17"/>
        <v>162.8493587576508</v>
      </c>
      <c r="K106" s="18"/>
      <c r="L106" s="19"/>
      <c r="M106" s="19"/>
    </row>
    <row r="107" spans="1:13" x14ac:dyDescent="0.15">
      <c r="A107" s="18">
        <v>12001</v>
      </c>
      <c r="B107" s="18" t="s">
        <v>122</v>
      </c>
      <c r="C107" s="47">
        <f t="shared" si="12"/>
        <v>-338.26907956003186</v>
      </c>
      <c r="D107" s="47">
        <f t="shared" si="13"/>
        <v>171.08754877226434</v>
      </c>
      <c r="E107" s="48">
        <f t="shared" si="14"/>
        <v>49616.870730597111</v>
      </c>
      <c r="F107" s="48">
        <f t="shared" si="15"/>
        <v>69561.080798862764</v>
      </c>
      <c r="G107" s="47">
        <f>VLOOKUP(A107,'基準点成果表 (側壁fit) '!B:F,3,FALSE)/1000</f>
        <v>342.11876300000006</v>
      </c>
      <c r="H107" s="47">
        <f>VLOOKUP(A107,'基準点成果表 (側壁fit) '!B:F,4,FALSE)/1000</f>
        <v>163.25621899999999</v>
      </c>
      <c r="I107" s="48">
        <f t="shared" si="16"/>
        <v>342.1617479546228</v>
      </c>
      <c r="J107" s="48">
        <f t="shared" si="17"/>
        <v>163.16610945739717</v>
      </c>
      <c r="K107" s="18"/>
      <c r="L107" s="19"/>
      <c r="M107" s="19"/>
    </row>
    <row r="108" spans="1:13" x14ac:dyDescent="0.15">
      <c r="A108" s="18">
        <v>10011</v>
      </c>
      <c r="B108" s="18" t="s">
        <v>82</v>
      </c>
      <c r="C108" s="47">
        <f t="shared" si="12"/>
        <v>-337.73067241290858</v>
      </c>
      <c r="D108" s="47">
        <f t="shared" si="13"/>
        <v>171.03279318965366</v>
      </c>
      <c r="E108" s="48">
        <f t="shared" si="14"/>
        <v>49617.408685591618</v>
      </c>
      <c r="F108" s="48">
        <f t="shared" si="15"/>
        <v>69561.021766212594</v>
      </c>
      <c r="G108" s="47">
        <f>VLOOKUP(A108,'基準点成果表 (側壁fit) '!B:F,3,FALSE)/1000</f>
        <v>341.57923699999998</v>
      </c>
      <c r="H108" s="47">
        <f>VLOOKUP(A108,'基準点成果表 (側壁fit) '!B:F,4,FALSE)/1000</f>
        <v>163.2138855</v>
      </c>
      <c r="I108" s="48">
        <f t="shared" si="16"/>
        <v>341.62221082395303</v>
      </c>
      <c r="J108" s="48">
        <f t="shared" si="17"/>
        <v>163.12391805392571</v>
      </c>
      <c r="K108" s="18"/>
      <c r="L108" s="19"/>
      <c r="M108" s="19"/>
    </row>
    <row r="109" spans="1:13" x14ac:dyDescent="0.15">
      <c r="A109" s="18">
        <v>10012</v>
      </c>
      <c r="B109" s="18" t="s">
        <v>83</v>
      </c>
      <c r="C109" s="47">
        <f t="shared" si="12"/>
        <v>-336.80519120372247</v>
      </c>
      <c r="D109" s="47">
        <f t="shared" si="13"/>
        <v>170.93986288426339</v>
      </c>
      <c r="E109" s="48">
        <f t="shared" si="14"/>
        <v>49618.333399044925</v>
      </c>
      <c r="F109" s="48">
        <f t="shared" si="15"/>
        <v>69560.921483913611</v>
      </c>
      <c r="G109" s="47">
        <f>VLOOKUP(A109,'基準点成果表 (側壁fit) '!B:F,3,FALSE)/1000</f>
        <v>340.65186</v>
      </c>
      <c r="H109" s="47">
        <f>VLOOKUP(A109,'基準点成果表 (側壁fit) '!B:F,4,FALSE)/1000</f>
        <v>163.14230749999999</v>
      </c>
      <c r="I109" s="48">
        <f t="shared" si="16"/>
        <v>340.6948150046054</v>
      </c>
      <c r="J109" s="48">
        <f t="shared" si="17"/>
        <v>163.05258429985659</v>
      </c>
      <c r="K109" s="18"/>
      <c r="L109" s="19"/>
      <c r="M109" s="19"/>
    </row>
    <row r="110" spans="1:13" x14ac:dyDescent="0.15">
      <c r="A110" s="18">
        <v>10021</v>
      </c>
      <c r="B110" s="18" t="s">
        <v>84</v>
      </c>
      <c r="C110" s="47">
        <f t="shared" si="12"/>
        <v>-332.90503341943594</v>
      </c>
      <c r="D110" s="47">
        <f t="shared" si="13"/>
        <v>170.54632786031976</v>
      </c>
      <c r="E110" s="48">
        <f t="shared" si="14"/>
        <v>49622.230306188365</v>
      </c>
      <c r="F110" s="48">
        <f t="shared" si="15"/>
        <v>69560.496966219274</v>
      </c>
      <c r="G110" s="47">
        <f>VLOOKUP(A110,'基準点成果表 (側壁fit) '!B:F,3,FALSE)/1000</f>
        <v>336.74366900000001</v>
      </c>
      <c r="H110" s="47">
        <f>VLOOKUP(A110,'基準点成果表 (側壁fit) '!B:F,4,FALSE)/1000</f>
        <v>162.83875575000002</v>
      </c>
      <c r="I110" s="48">
        <f t="shared" si="16"/>
        <v>336.78654419366961</v>
      </c>
      <c r="J110" s="48">
        <f t="shared" si="17"/>
        <v>162.75006186135573</v>
      </c>
      <c r="K110" s="18"/>
      <c r="L110" s="19"/>
      <c r="M110" s="19"/>
    </row>
    <row r="111" spans="1:13" x14ac:dyDescent="0.15">
      <c r="A111" s="18">
        <v>10022</v>
      </c>
      <c r="B111" s="18" t="s">
        <v>85</v>
      </c>
      <c r="C111" s="47">
        <f t="shared" si="12"/>
        <v>-332.37741260368193</v>
      </c>
      <c r="D111" s="47">
        <f t="shared" si="13"/>
        <v>170.49354812239983</v>
      </c>
      <c r="E111" s="48">
        <f t="shared" si="14"/>
        <v>49622.757490894437</v>
      </c>
      <c r="F111" s="48">
        <f t="shared" si="15"/>
        <v>69560.43999507188</v>
      </c>
      <c r="G111" s="47">
        <f>VLOOKUP(A111,'基準点成果表 (側壁fit) '!B:F,3,FALSE)/1000</f>
        <v>336.21497199999999</v>
      </c>
      <c r="H111" s="47">
        <f>VLOOKUP(A111,'基準点成果表 (側壁fit) '!B:F,4,FALSE)/1000</f>
        <v>162.798149</v>
      </c>
      <c r="I111" s="48">
        <f t="shared" si="16"/>
        <v>336.2578365173988</v>
      </c>
      <c r="J111" s="48">
        <f t="shared" si="17"/>
        <v>162.70959435578865</v>
      </c>
      <c r="K111" s="18"/>
      <c r="L111" s="19"/>
      <c r="M111" s="19"/>
    </row>
    <row r="112" spans="1:13" x14ac:dyDescent="0.15">
      <c r="A112" s="18">
        <v>12002</v>
      </c>
      <c r="B112" s="18" t="s">
        <v>123</v>
      </c>
      <c r="C112" s="47">
        <f t="shared" si="12"/>
        <v>-331.99077077852309</v>
      </c>
      <c r="D112" s="47">
        <f t="shared" si="13"/>
        <v>170.45426156521691</v>
      </c>
      <c r="E112" s="48">
        <f t="shared" si="14"/>
        <v>49623.14380829408</v>
      </c>
      <c r="F112" s="48">
        <f t="shared" si="15"/>
        <v>69560.397637058821</v>
      </c>
      <c r="G112" s="47">
        <f>VLOOKUP(A112,'基準点成果表 (側壁fit) '!B:F,3,FALSE)/1000</f>
        <v>335.82752749999997</v>
      </c>
      <c r="H112" s="47">
        <f>VLOOKUP(A112,'基準点成果表 (側壁fit) '!B:F,4,FALSE)/1000</f>
        <v>162.76778300000001</v>
      </c>
      <c r="I112" s="48">
        <f t="shared" si="16"/>
        <v>335.87038403333719</v>
      </c>
      <c r="J112" s="48">
        <f t="shared" si="17"/>
        <v>162.67933039816992</v>
      </c>
      <c r="K112" s="18"/>
      <c r="L112" s="19"/>
      <c r="M112" s="19"/>
    </row>
    <row r="113" spans="1:13" x14ac:dyDescent="0.15">
      <c r="A113" s="18">
        <v>11021</v>
      </c>
      <c r="B113" s="18" t="s">
        <v>106</v>
      </c>
      <c r="C113" s="47">
        <f t="shared" si="12"/>
        <v>-331.84381921732694</v>
      </c>
      <c r="D113" s="47">
        <f t="shared" si="13"/>
        <v>170.43983474922297</v>
      </c>
      <c r="E113" s="48">
        <f t="shared" si="14"/>
        <v>49623.290640562773</v>
      </c>
      <c r="F113" s="48">
        <f t="shared" si="15"/>
        <v>69560.38204285386</v>
      </c>
      <c r="G113" s="47">
        <f>VLOOKUP(A113,'基準点成果表 (側壁fit) '!B:F,3,FALSE)/1000</f>
        <v>335.68028249999998</v>
      </c>
      <c r="H113" s="47">
        <f>VLOOKUP(A113,'基準点成果表 (側壁fit) '!B:F,4,FALSE)/1000</f>
        <v>162.75674650000002</v>
      </c>
      <c r="I113" s="48">
        <f t="shared" si="16"/>
        <v>335.72313613175885</v>
      </c>
      <c r="J113" s="48">
        <f t="shared" si="17"/>
        <v>162.66833267849503</v>
      </c>
      <c r="K113" s="18"/>
      <c r="L113" s="19"/>
      <c r="M113" s="19"/>
    </row>
    <row r="114" spans="1:13" x14ac:dyDescent="0.15">
      <c r="A114" s="18">
        <v>11022</v>
      </c>
      <c r="B114" s="18" t="s">
        <v>107</v>
      </c>
      <c r="C114" s="47">
        <f t="shared" si="12"/>
        <v>-331.87681579291842</v>
      </c>
      <c r="D114" s="47">
        <f t="shared" si="13"/>
        <v>170.11148395232868</v>
      </c>
      <c r="E114" s="48">
        <f t="shared" si="14"/>
        <v>49623.255035579605</v>
      </c>
      <c r="F114" s="48">
        <f t="shared" si="15"/>
        <v>69560.053964654348</v>
      </c>
      <c r="G114" s="47">
        <f>VLOOKUP(A114,'基準点成果表 (側壁fit) '!B:F,3,FALSE)/1000</f>
        <v>335.70570350000003</v>
      </c>
      <c r="H114" s="47">
        <f>VLOOKUP(A114,'基準点成果表 (側壁fit) '!B:F,4,FALSE)/1000</f>
        <v>162.42772250000002</v>
      </c>
      <c r="I114" s="48">
        <f t="shared" si="16"/>
        <v>335.74847047576679</v>
      </c>
      <c r="J114" s="48">
        <f t="shared" si="17"/>
        <v>162.33930199477282</v>
      </c>
      <c r="K114" s="18"/>
      <c r="L114" s="19"/>
      <c r="M114" s="19"/>
    </row>
    <row r="115" spans="1:13" x14ac:dyDescent="0.15">
      <c r="A115" s="18">
        <v>10031</v>
      </c>
      <c r="B115" s="18" t="s">
        <v>86</v>
      </c>
      <c r="C115" s="47">
        <f t="shared" si="12"/>
        <v>-331.16423265253366</v>
      </c>
      <c r="D115" s="47">
        <f t="shared" si="13"/>
        <v>170.3714503310371</v>
      </c>
      <c r="E115" s="48">
        <f t="shared" si="14"/>
        <v>49623.969662206386</v>
      </c>
      <c r="F115" s="48">
        <f t="shared" si="15"/>
        <v>69560.308259825979</v>
      </c>
      <c r="G115" s="47">
        <f>VLOOKUP(A115,'基準点成果表 (側壁fit) '!B:F,3,FALSE)/1000</f>
        <v>334.9993005</v>
      </c>
      <c r="H115" s="47">
        <f>VLOOKUP(A115,'基準点成果表 (側壁fit) '!B:F,4,FALSE)/1000</f>
        <v>162.70404125000002</v>
      </c>
      <c r="I115" s="48">
        <f t="shared" si="16"/>
        <v>335.04214027438547</v>
      </c>
      <c r="J115" s="48">
        <f t="shared" si="17"/>
        <v>162.6158067806756</v>
      </c>
      <c r="K115" s="18"/>
      <c r="L115" s="19"/>
      <c r="M115" s="19"/>
    </row>
    <row r="116" spans="1:13" x14ac:dyDescent="0.15">
      <c r="A116" s="18">
        <v>10032</v>
      </c>
      <c r="B116" s="18" t="s">
        <v>87</v>
      </c>
      <c r="C116" s="47">
        <f t="shared" si="12"/>
        <v>-328.54663471262046</v>
      </c>
      <c r="D116" s="47">
        <f t="shared" si="13"/>
        <v>170.10793380495281</v>
      </c>
      <c r="E116" s="48">
        <f t="shared" si="14"/>
        <v>49626.58508328256</v>
      </c>
      <c r="F116" s="48">
        <f t="shared" si="15"/>
        <v>69560.023949205599</v>
      </c>
      <c r="G116" s="47">
        <f>VLOOKUP(A116,'基準点成果表 (側壁fit) '!B:F,3,FALSE)/1000</f>
        <v>332.37632500000001</v>
      </c>
      <c r="H116" s="47">
        <f>VLOOKUP(A116,'基準点成果表 (側壁fit) '!B:F,4,FALSE)/1000</f>
        <v>162.50091700000002</v>
      </c>
      <c r="I116" s="48">
        <f t="shared" si="16"/>
        <v>332.41911136848478</v>
      </c>
      <c r="J116" s="48">
        <f t="shared" si="17"/>
        <v>162.41337335125274</v>
      </c>
      <c r="K116" s="18"/>
      <c r="L116" s="19"/>
      <c r="M116" s="19"/>
    </row>
    <row r="117" spans="1:13" x14ac:dyDescent="0.15">
      <c r="A117" s="18">
        <v>10041</v>
      </c>
      <c r="B117" s="18" t="s">
        <v>88</v>
      </c>
      <c r="C117" s="47">
        <f t="shared" si="12"/>
        <v>-326.88558884497877</v>
      </c>
      <c r="D117" s="47">
        <f t="shared" si="13"/>
        <v>169.94116137216164</v>
      </c>
      <c r="E117" s="48">
        <f t="shared" si="14"/>
        <v>49628.244751332233</v>
      </c>
      <c r="F117" s="48">
        <f t="shared" si="15"/>
        <v>69559.843981476151</v>
      </c>
      <c r="G117" s="47">
        <f>VLOOKUP(A117,'基準点成果表 (側壁fit) '!B:F,3,FALSE)/1000</f>
        <v>330.71187699999996</v>
      </c>
      <c r="H117" s="47">
        <f>VLOOKUP(A117,'基準点成果表 (側壁fit) '!B:F,4,FALSE)/1000</f>
        <v>162.37246749999997</v>
      </c>
      <c r="I117" s="48">
        <f t="shared" si="16"/>
        <v>330.75462959644295</v>
      </c>
      <c r="J117" s="48">
        <f t="shared" si="17"/>
        <v>162.28536222167875</v>
      </c>
      <c r="K117" s="18"/>
      <c r="L117" s="19"/>
      <c r="M117" s="19"/>
    </row>
    <row r="118" spans="1:13" x14ac:dyDescent="0.15">
      <c r="A118" s="18">
        <v>10042</v>
      </c>
      <c r="B118" s="18" t="s">
        <v>89</v>
      </c>
      <c r="C118" s="47">
        <f t="shared" si="12"/>
        <v>-323.97014346726797</v>
      </c>
      <c r="D118" s="47">
        <f t="shared" si="13"/>
        <v>169.64752273085219</v>
      </c>
      <c r="E118" s="48">
        <f t="shared" si="14"/>
        <v>49631.157771055827</v>
      </c>
      <c r="F118" s="48">
        <f t="shared" si="15"/>
        <v>69559.527182656646</v>
      </c>
      <c r="G118" s="47">
        <f>VLOOKUP(A118,'基準点成果表 (側壁fit) '!B:F,3,FALSE)/1000</f>
        <v>327.79043899999999</v>
      </c>
      <c r="H118" s="47">
        <f>VLOOKUP(A118,'基準点成果表 (側壁fit) '!B:F,4,FALSE)/1000</f>
        <v>162.14609300000001</v>
      </c>
      <c r="I118" s="48">
        <f t="shared" si="16"/>
        <v>327.83313207747102</v>
      </c>
      <c r="J118" s="48">
        <f t="shared" si="17"/>
        <v>162.05975714918497</v>
      </c>
      <c r="K118" s="18"/>
      <c r="L118" s="19"/>
      <c r="M118" s="19"/>
    </row>
    <row r="119" spans="1:13" x14ac:dyDescent="0.15">
      <c r="A119" s="18">
        <v>12003</v>
      </c>
      <c r="B119" s="18" t="s">
        <v>124</v>
      </c>
      <c r="C119" s="47">
        <f t="shared" si="12"/>
        <v>-323.52326400157011</v>
      </c>
      <c r="D119" s="47">
        <f t="shared" si="13"/>
        <v>169.60121263777091</v>
      </c>
      <c r="E119" s="48">
        <f t="shared" si="14"/>
        <v>49631.604268376745</v>
      </c>
      <c r="F119" s="48">
        <f t="shared" si="15"/>
        <v>69559.477322612554</v>
      </c>
      <c r="G119" s="47">
        <f>VLOOKUP(A119,'基準点成果表 (側壁fit) '!B:F,3,FALSE)/1000</f>
        <v>327.34261099999998</v>
      </c>
      <c r="H119" s="47">
        <f>VLOOKUP(A119,'基準点成果表 (側壁fit) '!B:F,4,FALSE)/1000</f>
        <v>162.1100935</v>
      </c>
      <c r="I119" s="48">
        <f t="shared" si="16"/>
        <v>327.38529461180769</v>
      </c>
      <c r="J119" s="48">
        <f t="shared" si="17"/>
        <v>162.02387559497495</v>
      </c>
      <c r="K119" s="18"/>
      <c r="L119" s="19"/>
      <c r="M119" s="19"/>
    </row>
    <row r="120" spans="1:13" x14ac:dyDescent="0.15">
      <c r="A120" s="18">
        <v>11031</v>
      </c>
      <c r="B120" s="18" t="s">
        <v>108</v>
      </c>
      <c r="C120" s="47">
        <f t="shared" si="12"/>
        <v>-323.37584484029549</v>
      </c>
      <c r="D120" s="47">
        <f t="shared" si="13"/>
        <v>169.58613387284433</v>
      </c>
      <c r="E120" s="48">
        <f t="shared" si="14"/>
        <v>49631.75156304962</v>
      </c>
      <c r="F120" s="48">
        <f t="shared" si="15"/>
        <v>69559.461072763166</v>
      </c>
      <c r="G120" s="47">
        <f>VLOOKUP(A120,'基準点成果表 (側壁fit) '!B:F,3,FALSE)/1000</f>
        <v>327.1948835</v>
      </c>
      <c r="H120" s="47">
        <f>VLOOKUP(A120,'基準点成果表 (側壁fit) '!B:F,4,FALSE)/1000</f>
        <v>162.09841599999999</v>
      </c>
      <c r="I120" s="48">
        <f t="shared" si="16"/>
        <v>327.23756404142591</v>
      </c>
      <c r="J120" s="48">
        <f t="shared" si="17"/>
        <v>162.01223700239834</v>
      </c>
      <c r="K120" s="18"/>
      <c r="L120" s="19"/>
      <c r="M120" s="19"/>
    </row>
    <row r="121" spans="1:13" x14ac:dyDescent="0.15">
      <c r="A121" s="18">
        <v>11032</v>
      </c>
      <c r="B121" s="18" t="s">
        <v>109</v>
      </c>
      <c r="C121" s="47">
        <f t="shared" si="12"/>
        <v>-323.4094150418025</v>
      </c>
      <c r="D121" s="47">
        <f t="shared" si="13"/>
        <v>169.25784931270707</v>
      </c>
      <c r="E121" s="48">
        <f t="shared" si="14"/>
        <v>49631.715384985044</v>
      </c>
      <c r="F121" s="48">
        <f t="shared" si="15"/>
        <v>69559.133065357004</v>
      </c>
      <c r="G121" s="47">
        <f>VLOOKUP(A121,'基準点成果表 (側壁fit) '!B:F,3,FALSE)/1000</f>
        <v>327.22087950000002</v>
      </c>
      <c r="H121" s="47">
        <f>VLOOKUP(A121,'基準点成果表 (側壁fit) '!B:F,4,FALSE)/1000</f>
        <v>161.76944500000002</v>
      </c>
      <c r="I121" s="48">
        <f t="shared" si="16"/>
        <v>327.26347339937251</v>
      </c>
      <c r="J121" s="48">
        <f t="shared" si="17"/>
        <v>161.68325916723649</v>
      </c>
      <c r="K121" s="18"/>
      <c r="L121" s="19"/>
      <c r="M121" s="19"/>
    </row>
    <row r="122" spans="1:13" x14ac:dyDescent="0.15">
      <c r="A122" s="18">
        <v>10051</v>
      </c>
      <c r="B122" s="18" t="s">
        <v>90</v>
      </c>
      <c r="C122" s="47">
        <f t="shared" si="12"/>
        <v>-322.75591693037649</v>
      </c>
      <c r="D122" s="47">
        <f t="shared" si="13"/>
        <v>169.5312819598019</v>
      </c>
      <c r="E122" s="48">
        <f t="shared" si="14"/>
        <v>49632.371035467026</v>
      </c>
      <c r="F122" s="48">
        <f t="shared" si="15"/>
        <v>69559.401295928736</v>
      </c>
      <c r="G122" s="47">
        <f>VLOOKUP(A122,'基準点成果表 (側壁fit) '!B:F,3,FALSE)/1000</f>
        <v>326.57385616666664</v>
      </c>
      <c r="H122" s="47">
        <f>VLOOKUP(A122,'基準点成果表 (側壁fit) '!B:F,4,FALSE)/1000</f>
        <v>162.05786483333333</v>
      </c>
      <c r="I122" s="48">
        <f t="shared" si="16"/>
        <v>326.61652604966287</v>
      </c>
      <c r="J122" s="48">
        <f t="shared" si="17"/>
        <v>161.9718493972193</v>
      </c>
      <c r="K122" s="18"/>
      <c r="L122" s="19"/>
      <c r="M122" s="19"/>
    </row>
    <row r="123" spans="1:13" x14ac:dyDescent="0.15">
      <c r="A123" s="18">
        <v>10052</v>
      </c>
      <c r="B123" s="18" t="s">
        <v>91</v>
      </c>
      <c r="C123" s="47">
        <f t="shared" si="12"/>
        <v>-319.84580810035135</v>
      </c>
      <c r="D123" s="47">
        <f t="shared" si="13"/>
        <v>169.18915983967736</v>
      </c>
      <c r="E123" s="48">
        <f t="shared" si="14"/>
        <v>49635.278333506489</v>
      </c>
      <c r="F123" s="48">
        <f t="shared" si="15"/>
        <v>69559.036057571764</v>
      </c>
      <c r="G123" s="47">
        <f>VLOOKUP(A123,'基準点成果表 (側壁fit) '!B:F,3,FALSE)/1000</f>
        <v>323.65663599999999</v>
      </c>
      <c r="H123" s="47">
        <f>VLOOKUP(A123,'基準点成果表 (側壁fit) '!B:F,4,FALSE)/1000</f>
        <v>161.78289675000002</v>
      </c>
      <c r="I123" s="48">
        <f t="shared" si="16"/>
        <v>323.69923356577715</v>
      </c>
      <c r="J123" s="48">
        <f t="shared" si="17"/>
        <v>161.69764963222599</v>
      </c>
      <c r="K123" s="18"/>
      <c r="L123" s="19"/>
      <c r="M123" s="19"/>
    </row>
    <row r="124" spans="1:13" x14ac:dyDescent="0.15">
      <c r="A124" s="18">
        <v>12004</v>
      </c>
      <c r="B124" s="18" t="s">
        <v>125</v>
      </c>
      <c r="C124" s="47">
        <f t="shared" si="12"/>
        <v>-319.30023580483993</v>
      </c>
      <c r="D124" s="47">
        <f t="shared" si="13"/>
        <v>168.96073226499064</v>
      </c>
      <c r="E124" s="48">
        <f t="shared" si="14"/>
        <v>49635.822073227573</v>
      </c>
      <c r="F124" s="48">
        <f t="shared" si="15"/>
        <v>69558.803301471475</v>
      </c>
      <c r="G124" s="47">
        <f>VLOOKUP(A124,'基準点成果表 (側壁fit) '!B:F,3,FALSE)/1000</f>
        <v>323.10594449999996</v>
      </c>
      <c r="H124" s="47">
        <f>VLOOKUP(A124,'基準点成果表 (側壁fit) '!B:F,4,FALSE)/1000</f>
        <v>161.56710249999998</v>
      </c>
      <c r="I124" s="48">
        <f t="shared" si="16"/>
        <v>323.14848525110546</v>
      </c>
      <c r="J124" s="48">
        <f t="shared" si="17"/>
        <v>161.48200042543019</v>
      </c>
      <c r="K124" s="18"/>
      <c r="L124" s="19"/>
      <c r="M124" s="19"/>
    </row>
    <row r="125" spans="1:13" x14ac:dyDescent="0.15">
      <c r="A125" s="18">
        <v>10061</v>
      </c>
      <c r="B125" s="18" t="s">
        <v>92</v>
      </c>
      <c r="C125" s="47">
        <f t="shared" si="12"/>
        <v>-318.58610232856262</v>
      </c>
      <c r="D125" s="47">
        <f t="shared" si="13"/>
        <v>169.01990259112364</v>
      </c>
      <c r="E125" s="48">
        <f t="shared" si="14"/>
        <v>49636.536654387055</v>
      </c>
      <c r="F125" s="48">
        <f t="shared" si="15"/>
        <v>69558.856794610736</v>
      </c>
      <c r="G125" s="47">
        <f>VLOOKUP(A125,'基準点成果表 (側壁fit) '!B:F,3,FALSE)/1000</f>
        <v>322.39336424999999</v>
      </c>
      <c r="H125" s="47">
        <f>VLOOKUP(A125,'基準点成果表 (側壁fit) '!B:F,4,FALSE)/1000</f>
        <v>161.64271424999998</v>
      </c>
      <c r="I125" s="48">
        <f t="shared" si="16"/>
        <v>322.43592493969942</v>
      </c>
      <c r="J125" s="48">
        <f t="shared" si="17"/>
        <v>161.55779984519731</v>
      </c>
      <c r="K125" s="18"/>
      <c r="L125" s="19"/>
      <c r="M125" s="19"/>
    </row>
    <row r="126" spans="1:13" x14ac:dyDescent="0.15">
      <c r="A126" s="18">
        <v>10062</v>
      </c>
      <c r="B126" s="18" t="s">
        <v>93</v>
      </c>
      <c r="C126" s="47">
        <f t="shared" si="12"/>
        <v>-315.68939085458101</v>
      </c>
      <c r="D126" s="47">
        <f t="shared" si="13"/>
        <v>168.58034541939514</v>
      </c>
      <c r="E126" s="48">
        <f t="shared" si="14"/>
        <v>49639.429781163606</v>
      </c>
      <c r="F126" s="48">
        <f t="shared" si="15"/>
        <v>69558.39423074972</v>
      </c>
      <c r="G126" s="47">
        <f>VLOOKUP(A126,'基準点成果表 (側壁fit) '!B:F,3,FALSE)/1000</f>
        <v>319.48729249999997</v>
      </c>
      <c r="H126" s="47">
        <f>VLOOKUP(A126,'基準点成果表 (側壁fit) '!B:F,4,FALSE)/1000</f>
        <v>161.27002825</v>
      </c>
      <c r="I126" s="48">
        <f t="shared" si="16"/>
        <v>319.52975513610824</v>
      </c>
      <c r="J126" s="48">
        <f t="shared" si="17"/>
        <v>161.18587923076581</v>
      </c>
      <c r="K126" s="18"/>
      <c r="L126" s="19"/>
      <c r="M126" s="19"/>
    </row>
    <row r="127" spans="1:13" x14ac:dyDescent="0.15">
      <c r="A127" s="18">
        <v>12005</v>
      </c>
      <c r="B127" s="18" t="s">
        <v>126</v>
      </c>
      <c r="C127" s="47">
        <f t="shared" si="12"/>
        <v>-314.92466775564759</v>
      </c>
      <c r="D127" s="47">
        <f t="shared" si="13"/>
        <v>168.29415469529926</v>
      </c>
      <c r="E127" s="48">
        <f t="shared" si="14"/>
        <v>49640.192205715743</v>
      </c>
      <c r="F127" s="48">
        <f t="shared" si="15"/>
        <v>69558.101971702126</v>
      </c>
      <c r="G127" s="47">
        <f>VLOOKUP(A127,'基準点成果表 (側壁fit) '!B:F,3,FALSE)/1000</f>
        <v>318.71617724999999</v>
      </c>
      <c r="H127" s="47">
        <f>VLOOKUP(A127,'基準点成果表 (側壁fit) '!B:F,4,FALSE)/1000</f>
        <v>161.00153649999999</v>
      </c>
      <c r="I127" s="48">
        <f t="shared" si="16"/>
        <v>318.75856920013121</v>
      </c>
      <c r="J127" s="48">
        <f t="shared" si="17"/>
        <v>160.91759057884065</v>
      </c>
      <c r="K127" s="18"/>
      <c r="L127" s="19"/>
      <c r="M127" s="19"/>
    </row>
    <row r="128" spans="1:13" x14ac:dyDescent="0.15">
      <c r="A128" s="18">
        <v>11041</v>
      </c>
      <c r="B128" s="18" t="s">
        <v>110</v>
      </c>
      <c r="C128" s="47">
        <f t="shared" si="12"/>
        <v>-314.75327843781446</v>
      </c>
      <c r="D128" s="47">
        <f t="shared" si="13"/>
        <v>168.41664607478052</v>
      </c>
      <c r="E128" s="48">
        <f t="shared" si="14"/>
        <v>49640.364563077346</v>
      </c>
      <c r="F128" s="48">
        <f t="shared" si="15"/>
        <v>69558.22309715864</v>
      </c>
      <c r="G128" s="47">
        <f>VLOOKUP(A128,'基準点成果表 (側壁fit) '!B:F,3,FALSE)/1000</f>
        <v>318.54765624999993</v>
      </c>
      <c r="H128" s="47">
        <f>VLOOKUP(A128,'基準点成果表 (側壁fit) '!B:F,4,FALSE)/1000</f>
        <v>161.12794499999998</v>
      </c>
      <c r="I128" s="48">
        <f t="shared" si="16"/>
        <v>318.59008149820534</v>
      </c>
      <c r="J128" s="48">
        <f t="shared" si="17"/>
        <v>161.04404345786284</v>
      </c>
      <c r="K128" s="18"/>
      <c r="L128" s="19"/>
      <c r="M128" s="19"/>
    </row>
    <row r="129" spans="1:13" x14ac:dyDescent="0.15">
      <c r="A129" s="18">
        <v>11042</v>
      </c>
      <c r="B129" s="18" t="s">
        <v>111</v>
      </c>
      <c r="C129" s="47">
        <f t="shared" si="12"/>
        <v>-314.80803634331897</v>
      </c>
      <c r="D129" s="47">
        <f t="shared" si="13"/>
        <v>168.09121129005604</v>
      </c>
      <c r="E129" s="48">
        <f t="shared" si="14"/>
        <v>49640.307220625422</v>
      </c>
      <c r="F129" s="48">
        <f t="shared" si="15"/>
        <v>69557.898107819536</v>
      </c>
      <c r="G129" s="47">
        <f>VLOOKUP(A129,'基準点成果表 (側壁fit) '!B:F,3,FALSE)/1000</f>
        <v>318.59489999999994</v>
      </c>
      <c r="H129" s="47">
        <f>VLOOKUP(A129,'基準点成果表 (側壁fit) '!B:F,4,FALSE)/1000</f>
        <v>160.80133474999997</v>
      </c>
      <c r="I129" s="48">
        <f t="shared" si="16"/>
        <v>318.63723922716616</v>
      </c>
      <c r="J129" s="48">
        <f t="shared" si="17"/>
        <v>160.7174207765953</v>
      </c>
      <c r="K129" s="18"/>
      <c r="L129" s="19"/>
      <c r="M129" s="19"/>
    </row>
    <row r="130" spans="1:13" x14ac:dyDescent="0.15">
      <c r="A130" s="18">
        <v>11051</v>
      </c>
      <c r="B130" s="18" t="s">
        <v>112</v>
      </c>
      <c r="C130" s="47">
        <f t="shared" si="12"/>
        <v>-310.53203388048257</v>
      </c>
      <c r="D130" s="47">
        <f t="shared" si="13"/>
        <v>167.70414692984883</v>
      </c>
      <c r="E130" s="48">
        <f t="shared" si="14"/>
        <v>49644.580012001876</v>
      </c>
      <c r="F130" s="48">
        <f t="shared" si="15"/>
        <v>69557.477073694521</v>
      </c>
      <c r="G130" s="47">
        <f>VLOOKUP(A130,'基準点成果表 (側壁fit) '!B:F,3,FALSE)/1000</f>
        <v>314.31111325000006</v>
      </c>
      <c r="H130" s="47">
        <f>VLOOKUP(A130,'基準点成果表 (側壁fit) '!B:F,4,FALSE)/1000</f>
        <v>160.51291325</v>
      </c>
      <c r="I130" s="48">
        <f t="shared" si="16"/>
        <v>314.35337666411357</v>
      </c>
      <c r="J130" s="48">
        <f t="shared" si="17"/>
        <v>160.43012750829041</v>
      </c>
      <c r="K130" s="18"/>
      <c r="L130" s="19"/>
      <c r="M130" s="19"/>
    </row>
    <row r="131" spans="1:13" x14ac:dyDescent="0.15">
      <c r="A131" s="18">
        <v>11052</v>
      </c>
      <c r="B131" s="18" t="s">
        <v>113</v>
      </c>
      <c r="C131" s="47">
        <f t="shared" si="12"/>
        <v>-310.58495901584763</v>
      </c>
      <c r="D131" s="47">
        <f t="shared" si="13"/>
        <v>167.37891971423772</v>
      </c>
      <c r="E131" s="48">
        <f t="shared" si="14"/>
        <v>49644.524503911794</v>
      </c>
      <c r="F131" s="48">
        <f t="shared" si="15"/>
        <v>69557.152277352696</v>
      </c>
      <c r="G131" s="47">
        <f>VLOOKUP(A131,'基準点成果表 (側壁fit) '!B:F,3,FALSE)/1000</f>
        <v>314.35652950000002</v>
      </c>
      <c r="H131" s="47">
        <f>VLOOKUP(A131,'基準点成果表 (側壁fit) '!B:F,4,FALSE)/1000</f>
        <v>160.18655274999998</v>
      </c>
      <c r="I131" s="48">
        <f t="shared" si="16"/>
        <v>314.39870695891443</v>
      </c>
      <c r="J131" s="48">
        <f t="shared" si="17"/>
        <v>160.1037550583232</v>
      </c>
      <c r="K131" s="18"/>
      <c r="L131" s="19"/>
      <c r="M131" s="19"/>
    </row>
    <row r="132" spans="1:13" x14ac:dyDescent="0.15">
      <c r="A132" s="18">
        <v>11061</v>
      </c>
      <c r="B132" s="18" t="s">
        <v>114</v>
      </c>
      <c r="C132" s="47">
        <f t="shared" si="12"/>
        <v>-308.13178624041183</v>
      </c>
      <c r="D132" s="47">
        <f t="shared" si="13"/>
        <v>167.29991260034777</v>
      </c>
      <c r="E132" s="48">
        <f t="shared" si="14"/>
        <v>49646.976971337906</v>
      </c>
      <c r="F132" s="48">
        <f t="shared" si="15"/>
        <v>69557.053777027599</v>
      </c>
      <c r="G132" s="47">
        <f>VLOOKUP(A132,'基準点成果表 (側壁fit) '!B:F,3,FALSE)/1000</f>
        <v>311.90218750000003</v>
      </c>
      <c r="H132" s="47">
        <f>VLOOKUP(A132,'基準点成果表 (側壁fit) '!B:F,4,FALSE)/1000</f>
        <v>160.16409975000002</v>
      </c>
      <c r="I132" s="48">
        <f t="shared" si="16"/>
        <v>311.94435913058504</v>
      </c>
      <c r="J132" s="48">
        <f t="shared" si="17"/>
        <v>160.08194845959895</v>
      </c>
      <c r="K132" s="18"/>
      <c r="L132" s="19"/>
      <c r="M132" s="19"/>
    </row>
    <row r="133" spans="1:13" x14ac:dyDescent="0.15">
      <c r="A133" s="18">
        <v>11062</v>
      </c>
      <c r="B133" s="18" t="s">
        <v>115</v>
      </c>
      <c r="C133" s="47">
        <f t="shared" si="12"/>
        <v>-308.18634349888072</v>
      </c>
      <c r="D133" s="47">
        <f t="shared" si="13"/>
        <v>166.97446018705136</v>
      </c>
      <c r="E133" s="48">
        <f t="shared" si="14"/>
        <v>49646.919829386585</v>
      </c>
      <c r="F133" s="48">
        <f t="shared" si="15"/>
        <v>69556.72876846591</v>
      </c>
      <c r="G133" s="47">
        <f>VLOOKUP(A133,'基準点成果表 (側壁fit) '!B:F,3,FALSE)/1000</f>
        <v>311.94923025000003</v>
      </c>
      <c r="H133" s="47">
        <f>VLOOKUP(A133,'基準点成果表 (側壁fit) '!B:F,4,FALSE)/1000</f>
        <v>159.83747649999998</v>
      </c>
      <c r="I133" s="48">
        <f t="shared" si="16"/>
        <v>311.99131585612906</v>
      </c>
      <c r="J133" s="48">
        <f t="shared" si="17"/>
        <v>159.75531283126924</v>
      </c>
      <c r="K133" s="18"/>
      <c r="L133" s="19"/>
      <c r="M133" s="19"/>
    </row>
    <row r="134" spans="1:13" x14ac:dyDescent="0.15">
      <c r="A134" s="18">
        <v>12006</v>
      </c>
      <c r="B134" s="18" t="s">
        <v>127</v>
      </c>
      <c r="C134" s="47">
        <f t="shared" si="12"/>
        <v>-307.98715001835683</v>
      </c>
      <c r="D134" s="47">
        <f t="shared" si="13"/>
        <v>167.2753762063376</v>
      </c>
      <c r="E134" s="48">
        <f t="shared" si="14"/>
        <v>49647.121407998347</v>
      </c>
      <c r="F134" s="48">
        <f t="shared" si="15"/>
        <v>69557.028091964195</v>
      </c>
      <c r="G134" s="47">
        <f>VLOOKUP(A134,'基準点成果表 (側壁fit) '!B:F,3,FALSE)/1000</f>
        <v>311.75702425000003</v>
      </c>
      <c r="H134" s="47">
        <f>VLOOKUP(A134,'基準点成果表 (側壁fit) '!B:F,4,FALSE)/1000</f>
        <v>160.14290300000002</v>
      </c>
      <c r="I134" s="48">
        <f t="shared" si="16"/>
        <v>311.79919030302773</v>
      </c>
      <c r="J134" s="48">
        <f t="shared" si="17"/>
        <v>160.0607899420055</v>
      </c>
      <c r="K134" s="18"/>
      <c r="L134" s="19"/>
      <c r="M134" s="19"/>
    </row>
    <row r="135" spans="1:13" x14ac:dyDescent="0.15">
      <c r="A135" s="18">
        <v>10071</v>
      </c>
      <c r="B135" s="18" t="s">
        <v>94</v>
      </c>
      <c r="C135" s="47">
        <f t="shared" si="12"/>
        <v>-307.38639989846882</v>
      </c>
      <c r="D135" s="47">
        <f t="shared" si="13"/>
        <v>167.1744354205054</v>
      </c>
      <c r="E135" s="48">
        <f t="shared" si="14"/>
        <v>49647.721336956638</v>
      </c>
      <c r="F135" s="48">
        <f t="shared" si="15"/>
        <v>69556.922380120988</v>
      </c>
      <c r="G135" s="47">
        <f>VLOOKUP(A135,'基準点成果表 (側壁fit) '!B:F,3,FALSE)/1000</f>
        <v>311.15410750000001</v>
      </c>
      <c r="H135" s="47">
        <f>VLOOKUP(A135,'基準点成果表 (側壁fit) '!B:F,4,FALSE)/1000</f>
        <v>160.05583325000001</v>
      </c>
      <c r="I135" s="48">
        <f t="shared" si="16"/>
        <v>311.1962506423622</v>
      </c>
      <c r="J135" s="48">
        <f t="shared" si="17"/>
        <v>159.97387898531886</v>
      </c>
      <c r="K135" s="18"/>
      <c r="L135" s="19"/>
      <c r="M135" s="19"/>
    </row>
    <row r="136" spans="1:13" x14ac:dyDescent="0.15">
      <c r="A136" s="18">
        <v>10072</v>
      </c>
      <c r="B136" s="18" t="s">
        <v>95</v>
      </c>
      <c r="C136" s="47">
        <f t="shared" si="12"/>
        <v>-305.97676951468804</v>
      </c>
      <c r="D136" s="47">
        <f t="shared" si="13"/>
        <v>166.93682452098955</v>
      </c>
      <c r="E136" s="48">
        <f t="shared" si="14"/>
        <v>49649.129034498728</v>
      </c>
      <c r="F136" s="48">
        <f t="shared" si="15"/>
        <v>69556.673574195738</v>
      </c>
      <c r="G136" s="47">
        <f>VLOOKUP(A136,'基準点成果表 (側壁fit) '!B:F,3,FALSE)/1000</f>
        <v>309.73937575000002</v>
      </c>
      <c r="H136" s="47">
        <f>VLOOKUP(A136,'基準点成果表 (側壁fit) '!B:F,4,FALSE)/1000</f>
        <v>159.85077025000001</v>
      </c>
      <c r="I136" s="48">
        <f t="shared" si="16"/>
        <v>309.78146493394837</v>
      </c>
      <c r="J136" s="48">
        <f t="shared" si="17"/>
        <v>159.76918859058804</v>
      </c>
      <c r="K136" s="18"/>
      <c r="L136" s="19"/>
      <c r="M136" s="19"/>
    </row>
    <row r="137" spans="1:13" x14ac:dyDescent="0.15">
      <c r="A137" s="18">
        <v>10081</v>
      </c>
      <c r="B137" s="18" t="s">
        <v>96</v>
      </c>
      <c r="C137" s="47">
        <f t="shared" si="12"/>
        <v>-302.80161150707386</v>
      </c>
      <c r="D137" s="47">
        <f t="shared" si="13"/>
        <v>166.40193550833422</v>
      </c>
      <c r="E137" s="48">
        <f t="shared" si="14"/>
        <v>49652.299841400411</v>
      </c>
      <c r="F137" s="48">
        <f t="shared" si="15"/>
        <v>69556.113468650845</v>
      </c>
      <c r="G137" s="47">
        <f>VLOOKUP(A137,'基準点成果表 (側壁fit) '!B:F,3,FALSE)/1000</f>
        <v>306.55273450000004</v>
      </c>
      <c r="H137" s="47">
        <f>VLOOKUP(A137,'基準点成果表 (側壁fit) '!B:F,4,FALSE)/1000</f>
        <v>159.3891945</v>
      </c>
      <c r="I137" s="48">
        <f t="shared" si="16"/>
        <v>306.59470222917844</v>
      </c>
      <c r="J137" s="48">
        <f t="shared" si="17"/>
        <v>159.30845212287943</v>
      </c>
      <c r="K137" s="18"/>
      <c r="L137" s="19"/>
      <c r="M137" s="19"/>
    </row>
    <row r="138" spans="1:13" x14ac:dyDescent="0.15">
      <c r="A138" s="18">
        <v>10082</v>
      </c>
      <c r="B138" s="18" t="s">
        <v>97</v>
      </c>
      <c r="C138" s="47">
        <f t="shared" si="12"/>
        <v>-301.88439316994953</v>
      </c>
      <c r="D138" s="47">
        <f t="shared" si="13"/>
        <v>166.24716169631819</v>
      </c>
      <c r="E138" s="48">
        <f t="shared" si="14"/>
        <v>49653.215800763617</v>
      </c>
      <c r="F138" s="48">
        <f t="shared" si="15"/>
        <v>69555.951410464389</v>
      </c>
      <c r="G138" s="47">
        <f>VLOOKUP(A138,'基準点成果表 (側壁fit) '!B:F,3,FALSE)/1000</f>
        <v>305.63219300000003</v>
      </c>
      <c r="H138" s="47">
        <f>VLOOKUP(A138,'基準点成果表 (側壁fit) '!B:F,4,FALSE)/1000</f>
        <v>159.25559900000002</v>
      </c>
      <c r="I138" s="48">
        <f t="shared" si="16"/>
        <v>305.67412557603353</v>
      </c>
      <c r="J138" s="48">
        <f t="shared" si="17"/>
        <v>159.17509907069433</v>
      </c>
      <c r="K138" s="18"/>
      <c r="L138" s="19"/>
      <c r="M138" s="19"/>
    </row>
    <row r="139" spans="1:13" x14ac:dyDescent="0.15">
      <c r="A139" s="18">
        <v>12007</v>
      </c>
      <c r="B139" s="18" t="s">
        <v>128</v>
      </c>
      <c r="C139" s="47">
        <f t="shared" si="12"/>
        <v>-301.50028583413138</v>
      </c>
      <c r="D139" s="47">
        <f t="shared" si="13"/>
        <v>166.18197716849966</v>
      </c>
      <c r="E139" s="48">
        <f t="shared" si="14"/>
        <v>49653.599377939172</v>
      </c>
      <c r="F139" s="48">
        <f t="shared" si="15"/>
        <v>69555.883175440467</v>
      </c>
      <c r="G139" s="47">
        <f>VLOOKUP(A139,'基準点成果表 (側壁fit) '!B:F,3,FALSE)/1000</f>
        <v>305.24668550000001</v>
      </c>
      <c r="H139" s="47">
        <f>VLOOKUP(A139,'基準点成果表 (側壁fit) '!B:F,4,FALSE)/1000</f>
        <v>159.19928350000001</v>
      </c>
      <c r="I139" s="48">
        <f t="shared" si="16"/>
        <v>305.28860325758023</v>
      </c>
      <c r="J139" s="48">
        <f t="shared" si="17"/>
        <v>159.11888510382752</v>
      </c>
      <c r="K139" s="18"/>
      <c r="L139" s="19"/>
      <c r="M139" s="19"/>
    </row>
    <row r="140" spans="1:13" x14ac:dyDescent="0.15">
      <c r="A140" s="18">
        <v>11071</v>
      </c>
      <c r="B140" s="18" t="s">
        <v>116</v>
      </c>
      <c r="C140" s="47">
        <f t="shared" si="12"/>
        <v>-301.35551262826976</v>
      </c>
      <c r="D140" s="47">
        <f t="shared" si="13"/>
        <v>166.15762291607291</v>
      </c>
      <c r="E140" s="48">
        <f t="shared" si="14"/>
        <v>49653.743953026598</v>
      </c>
      <c r="F140" s="48">
        <f t="shared" si="15"/>
        <v>69555.857671424266</v>
      </c>
      <c r="G140" s="47">
        <f>VLOOKUP(A140,'基準点成果表 (側壁fit) '!B:F,3,FALSE)/1000</f>
        <v>305.10138950000004</v>
      </c>
      <c r="H140" s="47">
        <f>VLOOKUP(A140,'基準点成果表 (側壁fit) '!B:F,4,FALSE)/1000</f>
        <v>159.17827199999999</v>
      </c>
      <c r="I140" s="48">
        <f t="shared" si="16"/>
        <v>305.14330172881682</v>
      </c>
      <c r="J140" s="48">
        <f t="shared" si="17"/>
        <v>159.09791187119009</v>
      </c>
      <c r="K140" s="18"/>
      <c r="L140" s="19"/>
      <c r="M140" s="19"/>
    </row>
    <row r="141" spans="1:13" x14ac:dyDescent="0.15">
      <c r="A141" s="18">
        <v>11072</v>
      </c>
      <c r="B141" s="18" t="s">
        <v>117</v>
      </c>
      <c r="C141" s="47">
        <f t="shared" si="12"/>
        <v>-301.41025344390266</v>
      </c>
      <c r="D141" s="47">
        <f t="shared" si="13"/>
        <v>165.83218098562568</v>
      </c>
      <c r="E141" s="48">
        <f t="shared" si="14"/>
        <v>49653.686627607218</v>
      </c>
      <c r="F141" s="48">
        <f t="shared" si="15"/>
        <v>69555.53267480385</v>
      </c>
      <c r="G141" s="47">
        <f>VLOOKUP(A141,'基準点成果表 (側壁fit) '!B:F,3,FALSE)/1000</f>
        <v>305.148616</v>
      </c>
      <c r="H141" s="47">
        <f>VLOOKUP(A141,'基準点成果表 (側壁fit) '!B:F,4,FALSE)/1000</f>
        <v>158.85165499999999</v>
      </c>
      <c r="I141" s="48">
        <f t="shared" si="16"/>
        <v>305.19044220600045</v>
      </c>
      <c r="J141" s="48">
        <f t="shared" si="17"/>
        <v>158.77128244446592</v>
      </c>
      <c r="K141" s="18"/>
      <c r="L141" s="19"/>
      <c r="M141" s="19"/>
    </row>
    <row r="142" spans="1:13" x14ac:dyDescent="0.15">
      <c r="A142" s="18">
        <v>10091</v>
      </c>
      <c r="B142" s="18" t="s">
        <v>98</v>
      </c>
      <c r="C142" s="47">
        <f t="shared" ref="C142:C205" si="18">(E142-$C$4)*COS(RADIANS($C$3))-(F142-$C$5)*SIN(RADIANS($C$3))</f>
        <v>-300.74100862893056</v>
      </c>
      <c r="D142" s="47">
        <f t="shared" ref="D142:D205" si="19">(E142-$C$4)*SIN(RADIANS($C$3))+(F142-$C$5)*COS(RADIANS($C$3))</f>
        <v>166.05427278356333</v>
      </c>
      <c r="E142" s="48">
        <f t="shared" ref="E142:E205" si="20">-(G142)*COS(RADIANS($F$3))+(H142)*SIN(RADIANS($F$3))+$F$4</f>
        <v>49654.357616282592</v>
      </c>
      <c r="F142" s="48">
        <f t="shared" ref="F142:F205" si="21">(G142)*SIN(RADIANS($F$3))+(H142)*COS(RADIANS($F$3))+$F$5</f>
        <v>69555.749441006468</v>
      </c>
      <c r="G142" s="47">
        <f>VLOOKUP(A142,'基準点成果表 (側壁fit) '!B:F,3,FALSE)/1000</f>
        <v>304.484667</v>
      </c>
      <c r="H142" s="47">
        <f>VLOOKUP(A142,'基準点成果表 (側壁fit) '!B:F,4,FALSE)/1000</f>
        <v>159.0891105</v>
      </c>
      <c r="I142" s="48">
        <f t="shared" ref="I142:I205" si="22">G142*COS(RADIANS(-$I$3))-H142*SIN(RADIANS(-$I$3))</f>
        <v>304.52655576772554</v>
      </c>
      <c r="J142" s="48">
        <f t="shared" ref="J142:J205" si="23">G142*SIN(RADIANS(-$I$3))+H142*COS(RADIANS(-$I$3))</f>
        <v>159.00891280059886</v>
      </c>
      <c r="K142" s="18"/>
      <c r="L142" s="19"/>
      <c r="M142" s="19"/>
    </row>
    <row r="143" spans="1:13" x14ac:dyDescent="0.15">
      <c r="A143" s="18">
        <v>10092</v>
      </c>
      <c r="B143" s="18" t="s">
        <v>99</v>
      </c>
      <c r="C143" s="47">
        <f t="shared" si="18"/>
        <v>-297.85171598796421</v>
      </c>
      <c r="D143" s="47">
        <f t="shared" si="19"/>
        <v>165.56727072824449</v>
      </c>
      <c r="E143" s="48">
        <f t="shared" si="20"/>
        <v>49657.242947409301</v>
      </c>
      <c r="F143" s="48">
        <f t="shared" si="21"/>
        <v>69555.239492718625</v>
      </c>
      <c r="G143" s="47">
        <f>VLOOKUP(A143,'基準点成果表 (側壁fit) '!B:F,3,FALSE)/1000</f>
        <v>301.58491874999993</v>
      </c>
      <c r="H143" s="47">
        <f>VLOOKUP(A143,'基準点成果表 (側壁fit) '!B:F,4,FALSE)/1000</f>
        <v>158.66882124999998</v>
      </c>
      <c r="I143" s="48">
        <f t="shared" si="22"/>
        <v>301.62669692663843</v>
      </c>
      <c r="J143" s="48">
        <f t="shared" si="23"/>
        <v>158.58938727239698</v>
      </c>
      <c r="K143" s="18"/>
      <c r="L143" s="19"/>
      <c r="M143" s="19"/>
    </row>
    <row r="144" spans="1:13" x14ac:dyDescent="0.15">
      <c r="A144" s="18">
        <v>12008</v>
      </c>
      <c r="B144" s="18" t="s">
        <v>129</v>
      </c>
      <c r="C144" s="47">
        <f t="shared" si="18"/>
        <v>-297.18792648092517</v>
      </c>
      <c r="D144" s="47">
        <f t="shared" si="19"/>
        <v>165.45550958222412</v>
      </c>
      <c r="E144" s="48">
        <f t="shared" si="20"/>
        <v>49657.905827773109</v>
      </c>
      <c r="F144" s="48">
        <f t="shared" si="21"/>
        <v>69555.122459874125</v>
      </c>
      <c r="G144" s="47">
        <f>VLOOKUP(A144,'基準点成果表 (側壁fit) '!B:F,3,FALSE)/1000</f>
        <v>300.91872999999998</v>
      </c>
      <c r="H144" s="47">
        <f>VLOOKUP(A144,'基準点成果表 (側壁fit) '!B:F,4,FALSE)/1000</f>
        <v>158.57238674999999</v>
      </c>
      <c r="I144" s="48">
        <f t="shared" si="22"/>
        <v>300.96048280177143</v>
      </c>
      <c r="J144" s="48">
        <f t="shared" si="23"/>
        <v>158.49312822999326</v>
      </c>
      <c r="K144" s="18"/>
      <c r="L144" s="19"/>
      <c r="M144" s="19"/>
    </row>
    <row r="145" spans="1:13" x14ac:dyDescent="0.15">
      <c r="A145" s="18">
        <v>11081</v>
      </c>
      <c r="B145" s="18" t="s">
        <v>118</v>
      </c>
      <c r="C145" s="47">
        <f t="shared" si="18"/>
        <v>-297.04161319167116</v>
      </c>
      <c r="D145" s="47">
        <f t="shared" si="19"/>
        <v>165.43081574853662</v>
      </c>
      <c r="E145" s="48">
        <f t="shared" si="20"/>
        <v>49658.051940196594</v>
      </c>
      <c r="F145" s="48">
        <f t="shared" si="21"/>
        <v>69555.096604048129</v>
      </c>
      <c r="G145" s="47">
        <f>VLOOKUP(A145,'基準点成果表 (側壁fit) '!B:F,3,FALSE)/1000</f>
        <v>300.77188650000005</v>
      </c>
      <c r="H145" s="47">
        <f>VLOOKUP(A145,'基準点成果表 (側壁fit) '!B:F,4,FALSE)/1000</f>
        <v>158.55107125000001</v>
      </c>
      <c r="I145" s="48">
        <f t="shared" si="22"/>
        <v>300.81363369299726</v>
      </c>
      <c r="J145" s="48">
        <f t="shared" si="23"/>
        <v>158.47185140493173</v>
      </c>
      <c r="K145" s="18"/>
      <c r="L145" s="19"/>
      <c r="M145" s="19"/>
    </row>
    <row r="146" spans="1:13" x14ac:dyDescent="0.15">
      <c r="A146" s="18">
        <v>11082</v>
      </c>
      <c r="B146" s="18" t="s">
        <v>119</v>
      </c>
      <c r="C146" s="47">
        <f t="shared" si="18"/>
        <v>-297.09640418583382</v>
      </c>
      <c r="D146" s="47">
        <f t="shared" si="19"/>
        <v>165.10543173983473</v>
      </c>
      <c r="E146" s="48">
        <f t="shared" si="20"/>
        <v>49657.99456506058</v>
      </c>
      <c r="F146" s="48">
        <f t="shared" si="21"/>
        <v>69554.771665746404</v>
      </c>
      <c r="G146" s="47">
        <f>VLOOKUP(A146,'基準点成果表 (側壁fit) '!B:F,3,FALSE)/1000</f>
        <v>300.8191645</v>
      </c>
      <c r="H146" s="47">
        <f>VLOOKUP(A146,'基準点成果表 (側壁fit) '!B:F,4,FALSE)/1000</f>
        <v>158.22451100000001</v>
      </c>
      <c r="I146" s="48">
        <f t="shared" si="22"/>
        <v>300.86082568512535</v>
      </c>
      <c r="J146" s="48">
        <f t="shared" si="23"/>
        <v>158.14527871464205</v>
      </c>
      <c r="K146" s="18"/>
      <c r="L146" s="19"/>
      <c r="M146" s="19"/>
    </row>
    <row r="147" spans="1:13" x14ac:dyDescent="0.15">
      <c r="A147" s="18">
        <v>11091</v>
      </c>
      <c r="B147" s="18" t="s">
        <v>120</v>
      </c>
      <c r="C147" s="47">
        <f t="shared" si="18"/>
        <v>-293.22105005381638</v>
      </c>
      <c r="D147" s="47">
        <f t="shared" si="19"/>
        <v>164.78796276447179</v>
      </c>
      <c r="E147" s="48">
        <f t="shared" si="20"/>
        <v>49661.867273842523</v>
      </c>
      <c r="F147" s="48">
        <f t="shared" si="21"/>
        <v>69554.423408816641</v>
      </c>
      <c r="G147" s="47">
        <f>VLOOKUP(A147,'基準点成果表 (側壁fit) '!B:F,3,FALSE)/1000</f>
        <v>296.9375235</v>
      </c>
      <c r="H147" s="47">
        <f>VLOOKUP(A147,'基準点成果表 (側壁fit) '!B:F,4,FALSE)/1000</f>
        <v>157.99643349999999</v>
      </c>
      <c r="I147" s="48">
        <f t="shared" si="22"/>
        <v>296.97912475093563</v>
      </c>
      <c r="J147" s="48">
        <f t="shared" si="23"/>
        <v>157.91822353104524</v>
      </c>
      <c r="K147" s="18"/>
      <c r="L147" s="19"/>
      <c r="M147" s="19"/>
    </row>
    <row r="148" spans="1:13" x14ac:dyDescent="0.15">
      <c r="A148" s="18">
        <v>11092</v>
      </c>
      <c r="B148" s="18" t="s">
        <v>121</v>
      </c>
      <c r="C148" s="47">
        <f t="shared" si="18"/>
        <v>-293.27623150188265</v>
      </c>
      <c r="D148" s="47">
        <f t="shared" si="19"/>
        <v>164.4625852554577</v>
      </c>
      <c r="E148" s="48">
        <f t="shared" si="20"/>
        <v>49661.80950831659</v>
      </c>
      <c r="F148" s="48">
        <f t="shared" si="21"/>
        <v>69554.098480117391</v>
      </c>
      <c r="G148" s="47">
        <f>VLOOKUP(A148,'基準点成果表 (側壁fit) '!B:F,3,FALSE)/1000</f>
        <v>296.98519199999998</v>
      </c>
      <c r="H148" s="47">
        <f>VLOOKUP(A148,'基準点成果表 (側壁fit) '!B:F,4,FALSE)/1000</f>
        <v>157.66987075</v>
      </c>
      <c r="I148" s="48">
        <f t="shared" si="22"/>
        <v>297.02670724239175</v>
      </c>
      <c r="J148" s="48">
        <f t="shared" si="23"/>
        <v>157.5916482379096</v>
      </c>
      <c r="K148" s="18"/>
      <c r="L148" s="19"/>
      <c r="M148" s="19"/>
    </row>
    <row r="149" spans="1:13" x14ac:dyDescent="0.15">
      <c r="A149" s="18">
        <v>10101</v>
      </c>
      <c r="B149" s="18" t="s">
        <v>100</v>
      </c>
      <c r="C149" s="47">
        <f t="shared" si="18"/>
        <v>-292.29859119425583</v>
      </c>
      <c r="D149" s="47">
        <f t="shared" si="19"/>
        <v>164.63280408290737</v>
      </c>
      <c r="E149" s="48">
        <f t="shared" si="20"/>
        <v>49662.788470504063</v>
      </c>
      <c r="F149" s="48">
        <f t="shared" si="21"/>
        <v>69554.260924125629</v>
      </c>
      <c r="G149" s="47">
        <f>VLOOKUP(A149,'基準点成果表 (側壁fit) '!B:F,3,FALSE)/1000</f>
        <v>296.01173400000005</v>
      </c>
      <c r="H149" s="47">
        <f>VLOOKUP(A149,'基準点成果表 (側壁fit) '!B:F,4,FALSE)/1000</f>
        <v>157.862574</v>
      </c>
      <c r="I149" s="48">
        <f t="shared" si="22"/>
        <v>296.05330002844312</v>
      </c>
      <c r="J149" s="48">
        <f t="shared" si="23"/>
        <v>157.78460786103602</v>
      </c>
      <c r="K149" s="18"/>
      <c r="L149" s="19"/>
      <c r="M149" s="19"/>
    </row>
    <row r="150" spans="1:13" x14ac:dyDescent="0.15">
      <c r="A150" s="18">
        <v>10102</v>
      </c>
      <c r="B150" s="18" t="s">
        <v>101</v>
      </c>
      <c r="C150" s="47">
        <f t="shared" si="18"/>
        <v>-291.38252541129827</v>
      </c>
      <c r="D150" s="47">
        <f t="shared" si="19"/>
        <v>164.47711908941892</v>
      </c>
      <c r="E150" s="48">
        <f t="shared" si="20"/>
        <v>49663.703270108213</v>
      </c>
      <c r="F150" s="48">
        <f t="shared" si="21"/>
        <v>69554.097963945984</v>
      </c>
      <c r="G150" s="47">
        <f>VLOOKUP(A150,'基準点成果表 (側壁fit) '!B:F,3,FALSE)/1000</f>
        <v>295.09232375000005</v>
      </c>
      <c r="H150" s="47">
        <f>VLOOKUP(A150,'基準点成果表 (側壁fit) '!B:F,4,FALSE)/1000</f>
        <v>157.72804099999999</v>
      </c>
      <c r="I150" s="48">
        <f t="shared" si="22"/>
        <v>295.13385437834944</v>
      </c>
      <c r="J150" s="48">
        <f t="shared" si="23"/>
        <v>157.65031701094591</v>
      </c>
      <c r="K150" s="18"/>
      <c r="L150" s="19"/>
      <c r="M150" s="19"/>
    </row>
    <row r="151" spans="1:13" x14ac:dyDescent="0.15">
      <c r="A151" s="18">
        <v>10111</v>
      </c>
      <c r="B151" s="18" t="s">
        <v>102</v>
      </c>
      <c r="C151" s="47">
        <f t="shared" si="18"/>
        <v>-290.52451422899549</v>
      </c>
      <c r="D151" s="47">
        <f t="shared" si="19"/>
        <v>164.33202502126608</v>
      </c>
      <c r="E151" s="48">
        <f t="shared" si="20"/>
        <v>49664.560101112576</v>
      </c>
      <c r="F151" s="48">
        <f t="shared" si="21"/>
        <v>69553.946055725231</v>
      </c>
      <c r="G151" s="47">
        <f>VLOOKUP(A151,'基準点成果表 (側壁fit) '!B:F,3,FALSE)/1000</f>
        <v>294.23119674999998</v>
      </c>
      <c r="H151" s="47">
        <f>VLOOKUP(A151,'基準点成果表 (側壁fit) '!B:F,4,FALSE)/1000</f>
        <v>157.60275825000002</v>
      </c>
      <c r="I151" s="48">
        <f t="shared" si="22"/>
        <v>294.27269441247438</v>
      </c>
      <c r="J151" s="48">
        <f t="shared" si="23"/>
        <v>157.52526106046491</v>
      </c>
      <c r="K151" s="18"/>
      <c r="L151" s="19"/>
      <c r="M151" s="19"/>
    </row>
    <row r="152" spans="1:13" x14ac:dyDescent="0.15">
      <c r="A152" s="18">
        <v>10112</v>
      </c>
      <c r="B152" s="18" t="s">
        <v>103</v>
      </c>
      <c r="C152" s="47">
        <f t="shared" si="18"/>
        <v>-288.62134277971961</v>
      </c>
      <c r="D152" s="47">
        <f t="shared" si="19"/>
        <v>164.01127193509021</v>
      </c>
      <c r="E152" s="48">
        <f t="shared" si="20"/>
        <v>49666.46066339207</v>
      </c>
      <c r="F152" s="48">
        <f t="shared" si="21"/>
        <v>69553.610187999191</v>
      </c>
      <c r="G152" s="47">
        <f>VLOOKUP(A152,'基準点成果表 (側壁fit) '!B:F,3,FALSE)/1000</f>
        <v>292.32113899999996</v>
      </c>
      <c r="H152" s="47">
        <f>VLOOKUP(A152,'基準点成果表 (側壁fit) '!B:F,4,FALSE)/1000</f>
        <v>157.32594874999998</v>
      </c>
      <c r="I152" s="48">
        <f t="shared" si="22"/>
        <v>292.36256382535066</v>
      </c>
      <c r="J152" s="48">
        <f t="shared" si="23"/>
        <v>157.24895462232064</v>
      </c>
      <c r="K152" s="18"/>
      <c r="L152" s="19"/>
      <c r="M152" s="19"/>
    </row>
    <row r="153" spans="1:13" x14ac:dyDescent="0.15">
      <c r="A153" s="18">
        <v>12009</v>
      </c>
      <c r="B153" s="18" t="s">
        <v>130</v>
      </c>
      <c r="C153" s="47">
        <f t="shared" si="18"/>
        <v>-288.0843418736884</v>
      </c>
      <c r="D153" s="47">
        <f t="shared" si="19"/>
        <v>163.92198083760098</v>
      </c>
      <c r="E153" s="48">
        <f t="shared" si="20"/>
        <v>49666.996937731339</v>
      </c>
      <c r="F153" s="48">
        <f t="shared" si="21"/>
        <v>69553.516632100334</v>
      </c>
      <c r="G153" s="47">
        <f>VLOOKUP(A153,'基準点成果表 (側壁fit) '!B:F,3,FALSE)/1000</f>
        <v>291.78222299999999</v>
      </c>
      <c r="H153" s="47">
        <f>VLOOKUP(A153,'基準点成果表 (側壁fit) '!B:F,4,FALSE)/1000</f>
        <v>157.24905649999999</v>
      </c>
      <c r="I153" s="48">
        <f t="shared" si="22"/>
        <v>291.82362759291556</v>
      </c>
      <c r="J153" s="48">
        <f t="shared" si="23"/>
        <v>157.17220430939196</v>
      </c>
      <c r="K153" s="18"/>
      <c r="L153" s="19"/>
      <c r="M153" s="19"/>
    </row>
    <row r="154" spans="1:13" x14ac:dyDescent="0.15">
      <c r="A154" s="18">
        <v>22002</v>
      </c>
      <c r="B154" s="18" t="s">
        <v>330</v>
      </c>
      <c r="C154" s="47">
        <f t="shared" si="18"/>
        <v>-286.66236912647202</v>
      </c>
      <c r="D154" s="47">
        <f t="shared" si="19"/>
        <v>163.33580419122507</v>
      </c>
      <c r="E154" s="48">
        <f t="shared" si="20"/>
        <v>49668.414207146503</v>
      </c>
      <c r="F154" s="48">
        <f t="shared" si="21"/>
        <v>69552.919173349102</v>
      </c>
      <c r="G154" s="47">
        <f>VLOOKUP(A154,'基準点成果表 (側壁fit) '!B:F,3,FALSE)/1000</f>
        <v>290.34711950000002</v>
      </c>
      <c r="H154" s="47">
        <f>VLOOKUP(A154,'基準点成果表 (側壁fit) '!B:F,4,FALSE)/1000</f>
        <v>156.69580475000001</v>
      </c>
      <c r="I154" s="48">
        <f t="shared" si="22"/>
        <v>290.38837843267413</v>
      </c>
      <c r="J154" s="48">
        <f t="shared" si="23"/>
        <v>156.61933054204846</v>
      </c>
      <c r="K154" s="18"/>
      <c r="L154" s="19"/>
      <c r="M154" s="19"/>
    </row>
    <row r="155" spans="1:13" x14ac:dyDescent="0.15">
      <c r="A155" s="18">
        <v>21011</v>
      </c>
      <c r="B155" s="18" t="s">
        <v>131</v>
      </c>
      <c r="C155" s="47">
        <f t="shared" si="18"/>
        <v>-283.97345646842859</v>
      </c>
      <c r="D155" s="47">
        <f t="shared" si="19"/>
        <v>163.49096066088649</v>
      </c>
      <c r="E155" s="48">
        <f t="shared" si="20"/>
        <v>49671.104267941446</v>
      </c>
      <c r="F155" s="48">
        <f t="shared" si="21"/>
        <v>69553.052955755178</v>
      </c>
      <c r="G155" s="47">
        <f>VLOOKUP(A155,'基準点成果表 (側壁fit) '!B:F,3,FALSE)/1000</f>
        <v>287.66249650000003</v>
      </c>
      <c r="H155" s="47">
        <f>VLOOKUP(A155,'基準点成果表 (側壁fit) '!B:F,4,FALSE)/1000</f>
        <v>156.91288574999999</v>
      </c>
      <c r="I155" s="48">
        <f t="shared" si="22"/>
        <v>287.70381269844438</v>
      </c>
      <c r="J155" s="48">
        <f t="shared" si="23"/>
        <v>156.8371185841653</v>
      </c>
      <c r="K155" s="18"/>
      <c r="L155" s="19"/>
      <c r="M155" s="19"/>
    </row>
    <row r="156" spans="1:13" x14ac:dyDescent="0.15">
      <c r="A156" s="18">
        <v>21012</v>
      </c>
      <c r="B156" s="18" t="s">
        <v>132</v>
      </c>
      <c r="C156" s="47">
        <f t="shared" si="18"/>
        <v>-284.07423704093634</v>
      </c>
      <c r="D156" s="47">
        <f t="shared" si="19"/>
        <v>162.97057194039709</v>
      </c>
      <c r="E156" s="48">
        <f t="shared" si="20"/>
        <v>49670.999354949752</v>
      </c>
      <c r="F156" s="48">
        <f t="shared" si="21"/>
        <v>69552.533384385315</v>
      </c>
      <c r="G156" s="47">
        <f>VLOOKUP(A156,'基準点成果表 (側壁fit) '!B:F,3,FALSE)/1000</f>
        <v>287.75125800000001</v>
      </c>
      <c r="H156" s="47">
        <f>VLOOKUP(A156,'基準点成果表 (側壁fit) '!B:F,4,FALSE)/1000</f>
        <v>156.39031274999999</v>
      </c>
      <c r="I156" s="48">
        <f t="shared" si="22"/>
        <v>287.79243656522027</v>
      </c>
      <c r="J156" s="48">
        <f t="shared" si="23"/>
        <v>156.31452222515682</v>
      </c>
      <c r="K156" s="18"/>
      <c r="L156" s="19"/>
      <c r="M156" s="19"/>
    </row>
    <row r="157" spans="1:13" x14ac:dyDescent="0.15">
      <c r="A157" s="18">
        <v>21013</v>
      </c>
      <c r="B157" s="18" t="s">
        <v>133</v>
      </c>
      <c r="C157" s="47">
        <f t="shared" si="18"/>
        <v>-281.91184063418638</v>
      </c>
      <c r="D157" s="47">
        <f t="shared" si="19"/>
        <v>163.09157010532937</v>
      </c>
      <c r="E157" s="48">
        <f t="shared" si="20"/>
        <v>49673.162644659453</v>
      </c>
      <c r="F157" s="48">
        <f t="shared" si="21"/>
        <v>69552.637193863426</v>
      </c>
      <c r="G157" s="47">
        <f>VLOOKUP(A157,'基準点成果表 (側壁fit) '!B:F,3,FALSE)/1000</f>
        <v>285.59222424999996</v>
      </c>
      <c r="H157" s="47">
        <f>VLOOKUP(A157,'基準点成果表 (側壁fit) '!B:F,4,FALSE)/1000</f>
        <v>156.56111100000004</v>
      </c>
      <c r="I157" s="48">
        <f t="shared" si="22"/>
        <v>285.63344787326571</v>
      </c>
      <c r="J157" s="48">
        <f t="shared" si="23"/>
        <v>156.48588909434292</v>
      </c>
      <c r="K157" s="18"/>
      <c r="L157" s="19"/>
      <c r="M157" s="19"/>
    </row>
    <row r="158" spans="1:13" x14ac:dyDescent="0.15">
      <c r="A158" s="18">
        <v>21014</v>
      </c>
      <c r="B158" s="18" t="s">
        <v>134</v>
      </c>
      <c r="C158" s="47">
        <f t="shared" si="18"/>
        <v>-282.01255346808318</v>
      </c>
      <c r="D158" s="47">
        <f t="shared" si="19"/>
        <v>162.5711475648246</v>
      </c>
      <c r="E158" s="48">
        <f t="shared" si="20"/>
        <v>49673.057799135458</v>
      </c>
      <c r="F158" s="48">
        <f t="shared" si="21"/>
        <v>69552.117588136287</v>
      </c>
      <c r="G158" s="47">
        <f>VLOOKUP(A158,'基準点成果表 (側壁fit) '!B:F,3,FALSE)/1000</f>
        <v>285.68091724999999</v>
      </c>
      <c r="H158" s="47">
        <f>VLOOKUP(A158,'基準点成果表 (側壁fit) '!B:F,4,FALSE)/1000</f>
        <v>156.03850575000001</v>
      </c>
      <c r="I158" s="48">
        <f t="shared" si="22"/>
        <v>285.72200323155039</v>
      </c>
      <c r="J158" s="48">
        <f t="shared" si="23"/>
        <v>155.9632605033764</v>
      </c>
      <c r="K158" s="18"/>
      <c r="L158" s="19"/>
      <c r="M158" s="19"/>
    </row>
    <row r="159" spans="1:13" x14ac:dyDescent="0.15">
      <c r="A159" s="18">
        <v>21015</v>
      </c>
      <c r="B159" s="18" t="s">
        <v>135</v>
      </c>
      <c r="C159" s="47">
        <f t="shared" si="18"/>
        <v>-279.64999118852461</v>
      </c>
      <c r="D159" s="47">
        <f t="shared" si="19"/>
        <v>162.59570206390785</v>
      </c>
      <c r="E159" s="48">
        <f t="shared" si="20"/>
        <v>49675.420481945665</v>
      </c>
      <c r="F159" s="48">
        <f t="shared" si="21"/>
        <v>69552.123366248037</v>
      </c>
      <c r="G159" s="47">
        <f>VLOOKUP(A159,'基準点成果表 (側壁fit) '!B:F,3,FALSE)/1000</f>
        <v>283.31954824999997</v>
      </c>
      <c r="H159" s="47">
        <f>VLOOKUP(A159,'基準点成果表 (側壁fit) '!B:F,4,FALSE)/1000</f>
        <v>156.11749875000001</v>
      </c>
      <c r="I159" s="48">
        <f t="shared" si="22"/>
        <v>283.3606551178479</v>
      </c>
      <c r="J159" s="48">
        <f t="shared" si="23"/>
        <v>156.0428754148179</v>
      </c>
      <c r="K159" s="18"/>
      <c r="L159" s="19"/>
      <c r="M159" s="19"/>
    </row>
    <row r="160" spans="1:13" x14ac:dyDescent="0.15">
      <c r="A160" s="18">
        <v>21016</v>
      </c>
      <c r="B160" s="18" t="s">
        <v>136</v>
      </c>
      <c r="C160" s="47">
        <f t="shared" si="18"/>
        <v>-279.77685138283584</v>
      </c>
      <c r="D160" s="47">
        <f t="shared" si="19"/>
        <v>162.08109788200412</v>
      </c>
      <c r="E160" s="48">
        <f t="shared" si="20"/>
        <v>49675.289536126271</v>
      </c>
      <c r="F160" s="48">
        <f t="shared" si="21"/>
        <v>69551.609786492481</v>
      </c>
      <c r="G160" s="47">
        <f>VLOOKUP(A160,'基準点成果表 (側壁fit) '!B:F,3,FALSE)/1000</f>
        <v>283.43451574999995</v>
      </c>
      <c r="H160" s="47">
        <f>VLOOKUP(A160,'基準点成果表 (側壁fit) '!B:F,4,FALSE)/1000</f>
        <v>155.60010775000001</v>
      </c>
      <c r="I160" s="48">
        <f t="shared" si="22"/>
        <v>283.47548634849915</v>
      </c>
      <c r="J160" s="48">
        <f t="shared" si="23"/>
        <v>155.52545415375073</v>
      </c>
      <c r="K160" s="18"/>
      <c r="L160" s="19"/>
      <c r="M160" s="19"/>
    </row>
    <row r="161" spans="1:13" x14ac:dyDescent="0.15">
      <c r="A161" s="18">
        <v>21017</v>
      </c>
      <c r="B161" s="18" t="s">
        <v>137</v>
      </c>
      <c r="C161" s="47">
        <f t="shared" si="18"/>
        <v>-277.61102669232736</v>
      </c>
      <c r="D161" s="47">
        <f t="shared" si="19"/>
        <v>162.09304258124359</v>
      </c>
      <c r="E161" s="48">
        <f t="shared" si="20"/>
        <v>49677.455387348367</v>
      </c>
      <c r="F161" s="48">
        <f t="shared" si="21"/>
        <v>69551.604518703651</v>
      </c>
      <c r="G161" s="47">
        <f>VLOOKUP(A161,'基準点成果表 (側壁fit) '!B:F,3,FALSE)/1000</f>
        <v>281.26954150000006</v>
      </c>
      <c r="H161" s="47">
        <f>VLOOKUP(A161,'基準点成果表 (側壁fit) '!B:F,4,FALSE)/1000</f>
        <v>155.66196049999999</v>
      </c>
      <c r="I161" s="48">
        <f t="shared" si="22"/>
        <v>281.31052846375474</v>
      </c>
      <c r="J161" s="48">
        <f t="shared" si="23"/>
        <v>155.5878770912658</v>
      </c>
      <c r="K161" s="18"/>
      <c r="L161" s="19"/>
      <c r="M161" s="19"/>
    </row>
    <row r="162" spans="1:13" x14ac:dyDescent="0.15">
      <c r="A162" s="18">
        <v>21018</v>
      </c>
      <c r="B162" s="18" t="s">
        <v>138</v>
      </c>
      <c r="C162" s="47">
        <f t="shared" si="18"/>
        <v>-277.73785864634198</v>
      </c>
      <c r="D162" s="47">
        <f t="shared" si="19"/>
        <v>161.57844850123001</v>
      </c>
      <c r="E162" s="48">
        <f t="shared" si="20"/>
        <v>49677.32446984866</v>
      </c>
      <c r="F162" s="48">
        <f t="shared" si="21"/>
        <v>69551.090948825236</v>
      </c>
      <c r="G162" s="47">
        <f>VLOOKUP(A162,'基準点成果表 (側壁fit) '!B:F,3,FALSE)/1000</f>
        <v>281.38448100000005</v>
      </c>
      <c r="H162" s="47">
        <f>VLOOKUP(A162,'基準点成果表 (側壁fit) '!B:F,4,FALSE)/1000</f>
        <v>155.14458024999999</v>
      </c>
      <c r="I162" s="48">
        <f t="shared" si="22"/>
        <v>281.42533169723828</v>
      </c>
      <c r="J162" s="48">
        <f t="shared" si="23"/>
        <v>155.07046658757261</v>
      </c>
      <c r="K162" s="18"/>
      <c r="L162" s="19"/>
      <c r="M162" s="19"/>
    </row>
    <row r="163" spans="1:13" x14ac:dyDescent="0.15">
      <c r="A163" s="18">
        <v>22011</v>
      </c>
      <c r="B163" s="18" t="s">
        <v>243</v>
      </c>
      <c r="C163" s="47">
        <f t="shared" si="18"/>
        <v>-275.67388470769487</v>
      </c>
      <c r="D163" s="47">
        <f t="shared" si="19"/>
        <v>161.56524866369102</v>
      </c>
      <c r="E163" s="48">
        <f t="shared" si="20"/>
        <v>49679.3882737081</v>
      </c>
      <c r="F163" s="48">
        <f t="shared" si="21"/>
        <v>69551.061346715796</v>
      </c>
      <c r="G163" s="47">
        <f>VLOOKUP(A163,'基準点成果表 (側壁fit) '!B:F,3,FALSE)/1000</f>
        <v>279.32075099999997</v>
      </c>
      <c r="H163" s="47">
        <f>VLOOKUP(A163,'基準点成果表 (側壁fit) '!B:F,4,FALSE)/1000</f>
        <v>155.17894799999999</v>
      </c>
      <c r="I163" s="48">
        <f t="shared" si="22"/>
        <v>279.36161082025291</v>
      </c>
      <c r="J163" s="48">
        <f t="shared" si="23"/>
        <v>155.10537786132446</v>
      </c>
      <c r="K163" s="18"/>
      <c r="L163" s="19"/>
      <c r="M163" s="19"/>
    </row>
    <row r="164" spans="1:13" x14ac:dyDescent="0.15">
      <c r="A164" s="18">
        <v>22012</v>
      </c>
      <c r="B164" s="18" t="s">
        <v>244</v>
      </c>
      <c r="C164" s="47">
        <f t="shared" si="18"/>
        <v>-275.8140063038104</v>
      </c>
      <c r="D164" s="47">
        <f t="shared" si="19"/>
        <v>161.05390420520905</v>
      </c>
      <c r="E164" s="48">
        <f t="shared" si="20"/>
        <v>49679.244092811161</v>
      </c>
      <c r="F164" s="48">
        <f t="shared" si="21"/>
        <v>69550.551131970933</v>
      </c>
      <c r="G164" s="47">
        <f>VLOOKUP(A164,'基準点成果表 (側壁fit) '!B:F,3,FALSE)/1000</f>
        <v>279.4490515</v>
      </c>
      <c r="H164" s="47">
        <f>VLOOKUP(A164,'基準点成果表 (側壁fit) '!B:F,4,FALSE)/1000</f>
        <v>154.66451024999998</v>
      </c>
      <c r="I164" s="48">
        <f t="shared" si="22"/>
        <v>279.48977582823983</v>
      </c>
      <c r="J164" s="48">
        <f t="shared" si="23"/>
        <v>154.59090633864022</v>
      </c>
      <c r="K164" s="18"/>
      <c r="L164" s="19"/>
      <c r="M164" s="19"/>
    </row>
    <row r="165" spans="1:13" x14ac:dyDescent="0.15">
      <c r="A165" s="18">
        <v>21021</v>
      </c>
      <c r="B165" s="18" t="s">
        <v>139</v>
      </c>
      <c r="C165" s="47">
        <f t="shared" si="18"/>
        <v>-273.74184496490449</v>
      </c>
      <c r="D165" s="47">
        <f t="shared" si="19"/>
        <v>161.03233921828752</v>
      </c>
      <c r="E165" s="48">
        <f t="shared" si="20"/>
        <v>49681.316017333302</v>
      </c>
      <c r="F165" s="48">
        <f t="shared" si="21"/>
        <v>69550.513099909862</v>
      </c>
      <c r="G165" s="47">
        <f>VLOOKUP(A165,'基準点成果表 (側壁fit) '!B:F,3,FALSE)/1000</f>
        <v>277.37694349999998</v>
      </c>
      <c r="H165" s="47">
        <f>VLOOKUP(A165,'基準点成果表 (側壁fit) '!B:F,4,FALSE)/1000</f>
        <v>154.69070375000001</v>
      </c>
      <c r="I165" s="48">
        <f t="shared" si="22"/>
        <v>277.41767479869139</v>
      </c>
      <c r="J165" s="48">
        <f t="shared" si="23"/>
        <v>154.61764556919101</v>
      </c>
      <c r="K165" s="18"/>
      <c r="L165" s="19"/>
      <c r="M165" s="19"/>
    </row>
    <row r="166" spans="1:13" x14ac:dyDescent="0.15">
      <c r="A166" s="18">
        <v>21022</v>
      </c>
      <c r="B166" s="18" t="s">
        <v>140</v>
      </c>
      <c r="C166" s="47">
        <f t="shared" si="18"/>
        <v>-273.89437188862104</v>
      </c>
      <c r="D166" s="47">
        <f t="shared" si="19"/>
        <v>160.52469262142725</v>
      </c>
      <c r="E166" s="48">
        <f t="shared" si="20"/>
        <v>49681.159460887931</v>
      </c>
      <c r="F166" s="48">
        <f t="shared" si="21"/>
        <v>69550.006681496714</v>
      </c>
      <c r="G166" s="47">
        <f>VLOOKUP(A166,'基準点成果表 (側壁fit) '!B:F,3,FALSE)/1000</f>
        <v>277.51773125</v>
      </c>
      <c r="H166" s="47">
        <f>VLOOKUP(A166,'基準点成果表 (側壁fit) '!B:F,4,FALSE)/1000</f>
        <v>154.179677</v>
      </c>
      <c r="I166" s="48">
        <f t="shared" si="22"/>
        <v>277.55832795460094</v>
      </c>
      <c r="J166" s="48">
        <f t="shared" si="23"/>
        <v>154.10658175761915</v>
      </c>
      <c r="K166" s="18"/>
      <c r="L166" s="19"/>
      <c r="M166" s="19"/>
    </row>
    <row r="167" spans="1:13" x14ac:dyDescent="0.15">
      <c r="A167" s="18">
        <v>21023</v>
      </c>
      <c r="B167" s="18" t="s">
        <v>141</v>
      </c>
      <c r="C167" s="47">
        <f t="shared" si="18"/>
        <v>-271.73075928060047</v>
      </c>
      <c r="D167" s="47">
        <f t="shared" si="19"/>
        <v>160.42790417174479</v>
      </c>
      <c r="E167" s="48">
        <f t="shared" si="20"/>
        <v>49683.322235979897</v>
      </c>
      <c r="F167" s="48">
        <f t="shared" si="21"/>
        <v>69549.892701572375</v>
      </c>
      <c r="G167" s="47">
        <f>VLOOKUP(A167,'基準点成果表 (側壁fit) '!B:F,3,FALSE)/1000</f>
        <v>275.35246274999997</v>
      </c>
      <c r="H167" s="47">
        <f>VLOOKUP(A167,'基準点成果表 (側壁fit) '!B:F,4,FALSE)/1000</f>
        <v>154.13277450000001</v>
      </c>
      <c r="I167" s="48">
        <f t="shared" si="22"/>
        <v>275.39304717697667</v>
      </c>
      <c r="J167" s="48">
        <f t="shared" si="23"/>
        <v>154.0602495264028</v>
      </c>
      <c r="K167" s="18"/>
      <c r="L167" s="19"/>
      <c r="M167" s="19"/>
    </row>
    <row r="168" spans="1:13" x14ac:dyDescent="0.15">
      <c r="A168" s="18">
        <v>21024</v>
      </c>
      <c r="B168" s="18" t="s">
        <v>142</v>
      </c>
      <c r="C168" s="47">
        <f t="shared" si="18"/>
        <v>-271.88321906959584</v>
      </c>
      <c r="D168" s="47">
        <f t="shared" si="19"/>
        <v>159.92030604063493</v>
      </c>
      <c r="E168" s="48">
        <f t="shared" si="20"/>
        <v>49683.165747052291</v>
      </c>
      <c r="F168" s="48">
        <f t="shared" si="21"/>
        <v>69549.386331089918</v>
      </c>
      <c r="G168" s="47">
        <f>VLOOKUP(A168,'基準点成果表 (側壁fit) '!B:F,3,FALSE)/1000</f>
        <v>275.49318449999998</v>
      </c>
      <c r="H168" s="47">
        <f>VLOOKUP(A168,'基準点成果表 (側壁fit) '!B:F,4,FALSE)/1000</f>
        <v>153.62179774999998</v>
      </c>
      <c r="I168" s="48">
        <f t="shared" si="22"/>
        <v>275.53363434605694</v>
      </c>
      <c r="J168" s="48">
        <f t="shared" si="23"/>
        <v>153.54923573221163</v>
      </c>
      <c r="K168" s="18"/>
      <c r="L168" s="19"/>
      <c r="M168" s="19"/>
    </row>
    <row r="169" spans="1:13" x14ac:dyDescent="0.15">
      <c r="A169" s="18">
        <v>21025</v>
      </c>
      <c r="B169" s="18" t="s">
        <v>143</v>
      </c>
      <c r="C169" s="47">
        <f t="shared" si="18"/>
        <v>-269.53039721955702</v>
      </c>
      <c r="D169" s="47">
        <f t="shared" si="19"/>
        <v>159.70767826870912</v>
      </c>
      <c r="E169" s="48">
        <f t="shared" si="20"/>
        <v>49685.516804819985</v>
      </c>
      <c r="F169" s="48">
        <f t="shared" si="21"/>
        <v>69549.155011829193</v>
      </c>
      <c r="G169" s="47">
        <f>VLOOKUP(A169,'基準点成果表 (側壁fit) '!B:F,3,FALSE)/1000</f>
        <v>273.13608749999997</v>
      </c>
      <c r="H169" s="47">
        <f>VLOOKUP(A169,'基準点成果表 (側壁fit) '!B:F,4,FALSE)/1000</f>
        <v>153.46344699999997</v>
      </c>
      <c r="I169" s="48">
        <f t="shared" si="22"/>
        <v>273.17649572293993</v>
      </c>
      <c r="J169" s="48">
        <f t="shared" si="23"/>
        <v>153.39150577676725</v>
      </c>
      <c r="K169" s="18"/>
      <c r="L169" s="19"/>
      <c r="M169" s="19"/>
    </row>
    <row r="170" spans="1:13" x14ac:dyDescent="0.15">
      <c r="A170" s="18">
        <v>21026</v>
      </c>
      <c r="B170" s="18" t="s">
        <v>144</v>
      </c>
      <c r="C170" s="47">
        <f t="shared" si="18"/>
        <v>-269.70826427528812</v>
      </c>
      <c r="D170" s="47">
        <f t="shared" si="19"/>
        <v>159.20841085801732</v>
      </c>
      <c r="E170" s="48">
        <f t="shared" si="20"/>
        <v>49685.334975633377</v>
      </c>
      <c r="F170" s="48">
        <f t="shared" si="21"/>
        <v>69548.65717371917</v>
      </c>
      <c r="G170" s="47">
        <f>VLOOKUP(A170,'基準点成果表 (側壁fit) '!B:F,3,FALSE)/1000</f>
        <v>273.30240175</v>
      </c>
      <c r="H170" s="47">
        <f>VLOOKUP(A170,'基準点成果表 (側壁fit) '!B:F,4,FALSE)/1000</f>
        <v>152.96021325000001</v>
      </c>
      <c r="I170" s="48">
        <f t="shared" si="22"/>
        <v>273.34267743040795</v>
      </c>
      <c r="J170" s="48">
        <f t="shared" si="23"/>
        <v>152.88822824200625</v>
      </c>
      <c r="K170" s="18"/>
      <c r="L170" s="19"/>
      <c r="M170" s="19"/>
    </row>
    <row r="171" spans="1:13" x14ac:dyDescent="0.15">
      <c r="A171" s="18">
        <v>21027</v>
      </c>
      <c r="B171" s="18" t="s">
        <v>145</v>
      </c>
      <c r="C171" s="47">
        <f t="shared" si="18"/>
        <v>-267.55219568593492</v>
      </c>
      <c r="D171" s="47">
        <f t="shared" si="19"/>
        <v>159.00288838312133</v>
      </c>
      <c r="E171" s="48">
        <f t="shared" si="20"/>
        <v>49687.489342820445</v>
      </c>
      <c r="F171" s="48">
        <f t="shared" si="21"/>
        <v>69548.434523156699</v>
      </c>
      <c r="G171" s="47">
        <f>VLOOKUP(A171,'基準点成果表 (側壁fit) '!B:F,3,FALSE)/1000</f>
        <v>271.14216949999997</v>
      </c>
      <c r="H171" s="47">
        <f>VLOOKUP(A171,'基準点成果表 (側壁fit) '!B:F,4,FALSE)/1000</f>
        <v>152.80443174999999</v>
      </c>
      <c r="I171" s="48">
        <f t="shared" si="22"/>
        <v>271.18240422712711</v>
      </c>
      <c r="J171" s="48">
        <f t="shared" si="23"/>
        <v>152.73301568816791</v>
      </c>
      <c r="K171" s="18"/>
      <c r="L171" s="19"/>
      <c r="M171" s="19"/>
    </row>
    <row r="172" spans="1:13" x14ac:dyDescent="0.15">
      <c r="A172" s="18">
        <v>21028</v>
      </c>
      <c r="B172" s="18" t="s">
        <v>146</v>
      </c>
      <c r="C172" s="47">
        <f t="shared" si="18"/>
        <v>-267.73001195464826</v>
      </c>
      <c r="D172" s="47">
        <f t="shared" si="19"/>
        <v>158.50360029656059</v>
      </c>
      <c r="E172" s="48">
        <f t="shared" si="20"/>
        <v>49687.307564254937</v>
      </c>
      <c r="F172" s="48">
        <f t="shared" si="21"/>
        <v>69547.936663967848</v>
      </c>
      <c r="G172" s="47">
        <f>VLOOKUP(A172,'基準点成果表 (側壁fit) '!B:F,3,FALSE)/1000</f>
        <v>271.30843249999998</v>
      </c>
      <c r="H172" s="47">
        <f>VLOOKUP(A172,'基準点成果表 (側壁fit) '!B:F,4,FALSE)/1000</f>
        <v>152.30117849999999</v>
      </c>
      <c r="I172" s="48">
        <f t="shared" si="22"/>
        <v>271.34853467946124</v>
      </c>
      <c r="J172" s="48">
        <f t="shared" si="23"/>
        <v>152.22971866690528</v>
      </c>
      <c r="K172" s="18"/>
      <c r="L172" s="19"/>
      <c r="M172" s="19"/>
    </row>
    <row r="173" spans="1:13" x14ac:dyDescent="0.15">
      <c r="A173" s="18">
        <v>22022</v>
      </c>
      <c r="B173" s="18" t="s">
        <v>245</v>
      </c>
      <c r="C173" s="47">
        <f t="shared" si="18"/>
        <v>-265.84855777178728</v>
      </c>
      <c r="D173" s="47">
        <f t="shared" si="19"/>
        <v>157.84652561609454</v>
      </c>
      <c r="E173" s="48">
        <f t="shared" si="20"/>
        <v>49689.183737159212</v>
      </c>
      <c r="F173" s="48">
        <f t="shared" si="21"/>
        <v>69547.264657858366</v>
      </c>
      <c r="G173" s="47">
        <f>VLOOKUP(A173,'基準点成果表 (側壁fit) '!B:F,3,FALSE)/1000</f>
        <v>269.41233574999995</v>
      </c>
      <c r="H173" s="47">
        <f>VLOOKUP(A173,'基準点成果表 (側壁fit) '!B:F,4,FALSE)/1000</f>
        <v>151.68763624999997</v>
      </c>
      <c r="I173" s="48">
        <f t="shared" si="22"/>
        <v>269.45227640648801</v>
      </c>
      <c r="J173" s="48">
        <f t="shared" si="23"/>
        <v>151.61667581352847</v>
      </c>
      <c r="K173" s="18"/>
      <c r="L173" s="19"/>
      <c r="M173" s="19"/>
    </row>
    <row r="174" spans="1:13" x14ac:dyDescent="0.15">
      <c r="A174" s="18">
        <v>21031</v>
      </c>
      <c r="B174" s="18" t="s">
        <v>147</v>
      </c>
      <c r="C174" s="47">
        <f t="shared" si="18"/>
        <v>-263.80931260779687</v>
      </c>
      <c r="D174" s="47">
        <f t="shared" si="19"/>
        <v>157.55926486871743</v>
      </c>
      <c r="E174" s="48">
        <f t="shared" si="20"/>
        <v>49691.220635024634</v>
      </c>
      <c r="F174" s="48">
        <f t="shared" si="21"/>
        <v>69546.961200016682</v>
      </c>
      <c r="G174" s="47">
        <f>VLOOKUP(A174,'基準点成果表 (側壁fit) '!B:F,3,FALSE)/1000</f>
        <v>267.36701225000002</v>
      </c>
      <c r="H174" s="47">
        <f>VLOOKUP(A174,'基準点成果表 (側壁fit) '!B:F,4,FALSE)/1000</f>
        <v>151.44744599999999</v>
      </c>
      <c r="I174" s="48">
        <f t="shared" si="22"/>
        <v>267.40688971847419</v>
      </c>
      <c r="J174" s="48">
        <f t="shared" si="23"/>
        <v>151.37702424907931</v>
      </c>
      <c r="K174" s="18"/>
      <c r="L174" s="19"/>
      <c r="M174" s="19"/>
    </row>
    <row r="175" spans="1:13" x14ac:dyDescent="0.15">
      <c r="A175" s="18">
        <v>21032</v>
      </c>
      <c r="B175" s="18" t="s">
        <v>148</v>
      </c>
      <c r="C175" s="47">
        <f t="shared" si="18"/>
        <v>-264.01206218671098</v>
      </c>
      <c r="D175" s="47">
        <f t="shared" si="19"/>
        <v>157.06956941540176</v>
      </c>
      <c r="E175" s="48">
        <f t="shared" si="20"/>
        <v>49691.014000170289</v>
      </c>
      <c r="F175" s="48">
        <f t="shared" si="21"/>
        <v>69546.473131306644</v>
      </c>
      <c r="G175" s="47">
        <f>VLOOKUP(A175,'基準点成果表 (側壁fit) '!B:F,3,FALSE)/1000</f>
        <v>267.558423</v>
      </c>
      <c r="H175" s="47">
        <f>VLOOKUP(A175,'基準点成果表 (側壁fit) '!B:F,4,FALSE)/1000</f>
        <v>150.95320825000002</v>
      </c>
      <c r="I175" s="48">
        <f t="shared" si="22"/>
        <v>267.59817029434993</v>
      </c>
      <c r="J175" s="48">
        <f t="shared" si="23"/>
        <v>150.8827361043366</v>
      </c>
      <c r="K175" s="18"/>
      <c r="L175" s="19"/>
      <c r="M175" s="19"/>
    </row>
    <row r="176" spans="1:13" x14ac:dyDescent="0.15">
      <c r="A176" s="18">
        <v>21033</v>
      </c>
      <c r="B176" s="18" t="s">
        <v>149</v>
      </c>
      <c r="C176" s="47">
        <f t="shared" si="18"/>
        <v>-261.86898390801332</v>
      </c>
      <c r="D176" s="47">
        <f t="shared" si="19"/>
        <v>156.75589457905625</v>
      </c>
      <c r="E176" s="48">
        <f t="shared" si="20"/>
        <v>49693.154517955023</v>
      </c>
      <c r="F176" s="48">
        <f t="shared" si="21"/>
        <v>69546.142435033878</v>
      </c>
      <c r="G176" s="47">
        <f>VLOOKUP(A176,'基準点成果表 (側壁fit) '!B:F,3,FALSE)/1000</f>
        <v>265.40868524999996</v>
      </c>
      <c r="H176" s="47">
        <f>VLOOKUP(A176,'基準点成果表 (側壁fit) '!B:F,4,FALSE)/1000</f>
        <v>150.68900375000001</v>
      </c>
      <c r="I176" s="48">
        <f t="shared" si="22"/>
        <v>265.44836303531997</v>
      </c>
      <c r="J176" s="48">
        <f t="shared" si="23"/>
        <v>150.61909779032021</v>
      </c>
      <c r="K176" s="18"/>
      <c r="L176" s="19"/>
      <c r="M176" s="19"/>
    </row>
    <row r="177" spans="1:13" x14ac:dyDescent="0.15">
      <c r="A177" s="18">
        <v>21034</v>
      </c>
      <c r="B177" s="18" t="s">
        <v>150</v>
      </c>
      <c r="C177" s="47">
        <f t="shared" si="18"/>
        <v>-262.07182250582025</v>
      </c>
      <c r="D177" s="47">
        <f t="shared" si="19"/>
        <v>156.26621018011318</v>
      </c>
      <c r="E177" s="48">
        <f t="shared" si="20"/>
        <v>49692.947794172447</v>
      </c>
      <c r="F177" s="48">
        <f t="shared" si="21"/>
        <v>69545.65437808531</v>
      </c>
      <c r="G177" s="47">
        <f>VLOOKUP(A177,'基準点成果表 (側壁fit) '!B:F,3,FALSE)/1000</f>
        <v>265.60018525000004</v>
      </c>
      <c r="H177" s="47">
        <f>VLOOKUP(A177,'基準点成果表 (側壁fit) '!B:F,4,FALSE)/1000</f>
        <v>150.19477500000002</v>
      </c>
      <c r="I177" s="48">
        <f t="shared" si="22"/>
        <v>265.6397328635631</v>
      </c>
      <c r="J177" s="48">
        <f t="shared" si="23"/>
        <v>150.12481862207133</v>
      </c>
      <c r="K177" s="18"/>
      <c r="L177" s="19"/>
      <c r="M177" s="19"/>
    </row>
    <row r="178" spans="1:13" x14ac:dyDescent="0.15">
      <c r="A178" s="18">
        <v>21035</v>
      </c>
      <c r="B178" s="18" t="s">
        <v>151</v>
      </c>
      <c r="C178" s="47">
        <f t="shared" si="18"/>
        <v>-259.75166352629202</v>
      </c>
      <c r="D178" s="47">
        <f t="shared" si="19"/>
        <v>155.81823987122573</v>
      </c>
      <c r="E178" s="48">
        <f t="shared" si="20"/>
        <v>49695.264319801128</v>
      </c>
      <c r="F178" s="48">
        <f t="shared" si="21"/>
        <v>69545.187983295895</v>
      </c>
      <c r="G178" s="47">
        <f>VLOOKUP(A178,'基準点成果表 (側壁fit) '!B:F,3,FALSE)/1000</f>
        <v>263.27031899999997</v>
      </c>
      <c r="H178" s="47">
        <f>VLOOKUP(A178,'基準点成果表 (側壁fit) '!B:F,4,FALSE)/1000</f>
        <v>149.80039150000002</v>
      </c>
      <c r="I178" s="48">
        <f t="shared" si="22"/>
        <v>263.30976282551342</v>
      </c>
      <c r="J178" s="48">
        <f t="shared" si="23"/>
        <v>149.73104875304546</v>
      </c>
      <c r="K178" s="18"/>
      <c r="L178" s="19"/>
      <c r="M178" s="19"/>
    </row>
    <row r="179" spans="1:13" x14ac:dyDescent="0.15">
      <c r="A179" s="18">
        <v>21036</v>
      </c>
      <c r="B179" s="18" t="s">
        <v>152</v>
      </c>
      <c r="C179" s="47">
        <f t="shared" si="18"/>
        <v>-259.97893773711894</v>
      </c>
      <c r="D179" s="47">
        <f t="shared" si="19"/>
        <v>155.3394527326208</v>
      </c>
      <c r="E179" s="48">
        <f t="shared" si="20"/>
        <v>49695.033247779233</v>
      </c>
      <c r="F179" s="48">
        <f t="shared" si="21"/>
        <v>69544.711017456764</v>
      </c>
      <c r="G179" s="47">
        <f>VLOOKUP(A179,'基準点成果表 (側壁fit) '!B:F,3,FALSE)/1000</f>
        <v>263.48649925000001</v>
      </c>
      <c r="H179" s="47">
        <f>VLOOKUP(A179,'基準点成果表 (側壁fit) '!B:F,4,FALSE)/1000</f>
        <v>149.31649400000001</v>
      </c>
      <c r="I179" s="48">
        <f t="shared" si="22"/>
        <v>263.52581562384376</v>
      </c>
      <c r="J179" s="48">
        <f t="shared" si="23"/>
        <v>149.24709433439637</v>
      </c>
      <c r="K179" s="18"/>
      <c r="L179" s="19"/>
      <c r="M179" s="19"/>
    </row>
    <row r="180" spans="1:13" x14ac:dyDescent="0.15">
      <c r="A180" s="18">
        <v>21037</v>
      </c>
      <c r="B180" s="18" t="s">
        <v>153</v>
      </c>
      <c r="C180" s="47">
        <f t="shared" si="18"/>
        <v>-257.85445674596593</v>
      </c>
      <c r="D180" s="47">
        <f t="shared" si="19"/>
        <v>154.91838544887108</v>
      </c>
      <c r="E180" s="48">
        <f t="shared" si="20"/>
        <v>49697.154315400949</v>
      </c>
      <c r="F180" s="48">
        <f t="shared" si="21"/>
        <v>69544.273079923179</v>
      </c>
      <c r="G180" s="47">
        <f>VLOOKUP(A180,'基準点成果表 (側壁fit) '!B:F,3,FALSE)/1000</f>
        <v>261.35287900000003</v>
      </c>
      <c r="H180" s="47">
        <f>VLOOKUP(A180,'基準点成果表 (側壁fit) '!B:F,4,FALSE)/1000</f>
        <v>148.94449700000001</v>
      </c>
      <c r="I180" s="48">
        <f t="shared" si="22"/>
        <v>261.39209747492458</v>
      </c>
      <c r="J180" s="48">
        <f t="shared" si="23"/>
        <v>148.87565927924956</v>
      </c>
      <c r="K180" s="18"/>
      <c r="L180" s="19"/>
      <c r="M180" s="19"/>
    </row>
    <row r="181" spans="1:13" x14ac:dyDescent="0.15">
      <c r="A181" s="18">
        <v>21038</v>
      </c>
      <c r="B181" s="18" t="s">
        <v>154</v>
      </c>
      <c r="C181" s="47">
        <f t="shared" si="18"/>
        <v>-258.08155286275712</v>
      </c>
      <c r="D181" s="47">
        <f t="shared" si="19"/>
        <v>154.43955694513062</v>
      </c>
      <c r="E181" s="48">
        <f t="shared" si="20"/>
        <v>49696.92342113873</v>
      </c>
      <c r="F181" s="48">
        <f t="shared" si="21"/>
        <v>69543.796071304881</v>
      </c>
      <c r="G181" s="47">
        <f>VLOOKUP(A181,'基準点成果表 (側壁fit) '!B:F,3,FALSE)/1000</f>
        <v>261.56888025000001</v>
      </c>
      <c r="H181" s="47">
        <f>VLOOKUP(A181,'基準点成果表 (側壁fit) '!B:F,4,FALSE)/1000</f>
        <v>148.46056225000001</v>
      </c>
      <c r="I181" s="48">
        <f t="shared" si="22"/>
        <v>261.60797126345051</v>
      </c>
      <c r="J181" s="48">
        <f t="shared" si="23"/>
        <v>148.39166765774502</v>
      </c>
      <c r="K181" s="18"/>
      <c r="L181" s="19"/>
      <c r="M181" s="19"/>
    </row>
    <row r="182" spans="1:13" x14ac:dyDescent="0.15">
      <c r="A182" s="18">
        <v>22031</v>
      </c>
      <c r="B182" s="18" t="s">
        <v>246</v>
      </c>
      <c r="C182" s="47">
        <f t="shared" si="18"/>
        <v>-256.06173464731938</v>
      </c>
      <c r="D182" s="47">
        <f t="shared" si="19"/>
        <v>154.01716700378145</v>
      </c>
      <c r="E182" s="48">
        <f t="shared" si="20"/>
        <v>49698.939818778534</v>
      </c>
      <c r="F182" s="48">
        <f t="shared" si="21"/>
        <v>69543.357642925141</v>
      </c>
      <c r="G182" s="47">
        <f>VLOOKUP(A182,'基準点成果表 (側壁fit) '!B:F,3,FALSE)/1000</f>
        <v>259.53986450000002</v>
      </c>
      <c r="H182" s="47">
        <f>VLOOKUP(A182,'基準点成果表 (側壁fit) '!B:F,4,FALSE)/1000</f>
        <v>148.08483100000001</v>
      </c>
      <c r="I182" s="48">
        <f t="shared" si="22"/>
        <v>259.5788566274133</v>
      </c>
      <c r="J182" s="48">
        <f t="shared" si="23"/>
        <v>148.01647080302158</v>
      </c>
      <c r="K182" s="18"/>
      <c r="L182" s="19"/>
      <c r="M182" s="19"/>
    </row>
    <row r="183" spans="1:13" x14ac:dyDescent="0.15">
      <c r="A183" s="18">
        <v>22032</v>
      </c>
      <c r="B183" s="18" t="s">
        <v>247</v>
      </c>
      <c r="C183" s="47">
        <f t="shared" si="18"/>
        <v>-256.30142701353498</v>
      </c>
      <c r="D183" s="47">
        <f t="shared" si="19"/>
        <v>153.54395126998168</v>
      </c>
      <c r="E183" s="48">
        <f t="shared" si="20"/>
        <v>49698.696373270133</v>
      </c>
      <c r="F183" s="48">
        <f t="shared" si="21"/>
        <v>69542.886347003689</v>
      </c>
      <c r="G183" s="47">
        <f>VLOOKUP(A183,'基準点成果表 (側壁fit) '!B:F,3,FALSE)/1000</f>
        <v>259.76858799999997</v>
      </c>
      <c r="H183" s="47">
        <f>VLOOKUP(A183,'基準点成果表 (側壁fit) '!B:F,4,FALSE)/1000</f>
        <v>147.60621724999999</v>
      </c>
      <c r="I183" s="48">
        <f t="shared" si="22"/>
        <v>259.80745406689061</v>
      </c>
      <c r="J183" s="48">
        <f t="shared" si="23"/>
        <v>147.5377968306712</v>
      </c>
      <c r="K183" s="18"/>
      <c r="L183" s="19"/>
      <c r="M183" s="19"/>
    </row>
    <row r="184" spans="1:13" x14ac:dyDescent="0.15">
      <c r="A184" s="18">
        <v>21041</v>
      </c>
      <c r="B184" s="18" t="s">
        <v>155</v>
      </c>
      <c r="C184" s="47">
        <f t="shared" si="18"/>
        <v>-254.27556787591317</v>
      </c>
      <c r="D184" s="47">
        <f t="shared" si="19"/>
        <v>153.1058992067824</v>
      </c>
      <c r="E184" s="48">
        <f t="shared" si="20"/>
        <v>49700.718687172288</v>
      </c>
      <c r="F184" s="48">
        <f t="shared" si="21"/>
        <v>69542.432208988641</v>
      </c>
      <c r="G184" s="47">
        <f>VLOOKUP(A184,'基準点成果表 (側壁fit) '!B:F,3,FALSE)/1000</f>
        <v>257.73317199999997</v>
      </c>
      <c r="H184" s="47">
        <f>VLOOKUP(A184,'基準点成果表 (側壁fit) '!B:F,4,FALSE)/1000</f>
        <v>147.21496725</v>
      </c>
      <c r="I184" s="48">
        <f t="shared" si="22"/>
        <v>257.77193509389946</v>
      </c>
      <c r="J184" s="48">
        <f t="shared" si="23"/>
        <v>147.14708291212102</v>
      </c>
      <c r="K184" s="18"/>
      <c r="L184" s="19"/>
      <c r="M184" s="19"/>
    </row>
    <row r="185" spans="1:13" x14ac:dyDescent="0.15">
      <c r="A185" s="18">
        <v>21042</v>
      </c>
      <c r="B185" s="18" t="s">
        <v>156</v>
      </c>
      <c r="C185" s="47">
        <f t="shared" si="18"/>
        <v>-254.52644607846645</v>
      </c>
      <c r="D185" s="47">
        <f t="shared" si="19"/>
        <v>152.63895966626788</v>
      </c>
      <c r="E185" s="48">
        <f t="shared" si="20"/>
        <v>49700.464106058571</v>
      </c>
      <c r="F185" s="48">
        <f t="shared" si="21"/>
        <v>69541.967277957679</v>
      </c>
      <c r="G185" s="47">
        <f>VLOOKUP(A185,'基準点成果表 (側壁fit) '!B:F,3,FALSE)/1000</f>
        <v>257.97322300000002</v>
      </c>
      <c r="H185" s="47">
        <f>VLOOKUP(A185,'基準点成果表 (側壁fit) '!B:F,4,FALSE)/1000</f>
        <v>146.74237024999999</v>
      </c>
      <c r="I185" s="48">
        <f t="shared" si="22"/>
        <v>258.0118616176166</v>
      </c>
      <c r="J185" s="48">
        <f t="shared" si="23"/>
        <v>146.67442270623624</v>
      </c>
      <c r="K185" s="18"/>
      <c r="L185" s="19"/>
      <c r="M185" s="19"/>
    </row>
    <row r="186" spans="1:13" x14ac:dyDescent="0.15">
      <c r="A186" s="18">
        <v>21043</v>
      </c>
      <c r="B186" s="18" t="s">
        <v>157</v>
      </c>
      <c r="C186" s="47">
        <f t="shared" si="18"/>
        <v>-252.42586362507888</v>
      </c>
      <c r="D186" s="47">
        <f t="shared" si="19"/>
        <v>152.11176518793258</v>
      </c>
      <c r="E186" s="48">
        <f t="shared" si="20"/>
        <v>49702.560432489598</v>
      </c>
      <c r="F186" s="48">
        <f t="shared" si="21"/>
        <v>69541.423406505914</v>
      </c>
      <c r="G186" s="47">
        <f>VLOOKUP(A186,'基準点成果表 (側壁fit) '!B:F,3,FALSE)/1000</f>
        <v>255.86104924999998</v>
      </c>
      <c r="H186" s="47">
        <f>VLOOKUP(A186,'基準点成果表 (側壁fit) '!B:F,4,FALSE)/1000</f>
        <v>146.2637235</v>
      </c>
      <c r="I186" s="48">
        <f t="shared" si="22"/>
        <v>255.89956187958961</v>
      </c>
      <c r="J186" s="48">
        <f t="shared" si="23"/>
        <v>146.19633225641965</v>
      </c>
      <c r="K186" s="18"/>
      <c r="L186" s="19"/>
      <c r="M186" s="19"/>
    </row>
    <row r="187" spans="1:13" x14ac:dyDescent="0.15">
      <c r="A187" s="18">
        <v>21044</v>
      </c>
      <c r="B187" s="18" t="s">
        <v>158</v>
      </c>
      <c r="C187" s="47">
        <f t="shared" si="18"/>
        <v>-252.67669716117783</v>
      </c>
      <c r="D187" s="47">
        <f t="shared" si="19"/>
        <v>151.64491914291003</v>
      </c>
      <c r="E187" s="48">
        <f t="shared" si="20"/>
        <v>49702.305896783946</v>
      </c>
      <c r="F187" s="48">
        <f t="shared" si="21"/>
        <v>69540.958568612521</v>
      </c>
      <c r="G187" s="47">
        <f>VLOOKUP(A187,'基準点成果表 (側壁fit) '!B:F,3,FALSE)/1000</f>
        <v>256.10105775</v>
      </c>
      <c r="H187" s="47">
        <f>VLOOKUP(A187,'基準点成果表 (側壁fit) '!B:F,4,FALSE)/1000</f>
        <v>145.79122099999998</v>
      </c>
      <c r="I187" s="48">
        <f t="shared" si="22"/>
        <v>256.13944592819666</v>
      </c>
      <c r="J187" s="48">
        <f t="shared" si="23"/>
        <v>145.72376656172483</v>
      </c>
      <c r="K187" s="18"/>
      <c r="L187" s="19"/>
      <c r="M187" s="19"/>
    </row>
    <row r="188" spans="1:13" x14ac:dyDescent="0.15">
      <c r="A188" s="18">
        <v>21045</v>
      </c>
      <c r="B188" s="18" t="s">
        <v>159</v>
      </c>
      <c r="C188" s="47">
        <f t="shared" si="18"/>
        <v>-250.41342020326675</v>
      </c>
      <c r="D188" s="47">
        <f t="shared" si="19"/>
        <v>150.9663266786643</v>
      </c>
      <c r="E188" s="48">
        <f t="shared" si="20"/>
        <v>49704.563709400856</v>
      </c>
      <c r="F188" s="48">
        <f t="shared" si="21"/>
        <v>69540.262010999926</v>
      </c>
      <c r="G188" s="47">
        <f>VLOOKUP(A188,'基準点成果表 (側壁fit) '!B:F,3,FALSE)/1000</f>
        <v>253.82274374999997</v>
      </c>
      <c r="H188" s="47">
        <f>VLOOKUP(A188,'基準点成果表 (側壁fit) '!B:F,4,FALSE)/1000</f>
        <v>145.16496574999999</v>
      </c>
      <c r="I188" s="48">
        <f t="shared" si="22"/>
        <v>253.86096707025439</v>
      </c>
      <c r="J188" s="48">
        <f t="shared" si="23"/>
        <v>145.09811137341529</v>
      </c>
      <c r="K188" s="18"/>
      <c r="L188" s="19"/>
      <c r="M188" s="19"/>
    </row>
    <row r="189" spans="1:13" x14ac:dyDescent="0.15">
      <c r="A189" s="18">
        <v>21046</v>
      </c>
      <c r="B189" s="18" t="s">
        <v>160</v>
      </c>
      <c r="C189" s="47">
        <f t="shared" si="18"/>
        <v>-250.68742190797749</v>
      </c>
      <c r="D189" s="47">
        <f t="shared" si="19"/>
        <v>150.51263903633935</v>
      </c>
      <c r="E189" s="48">
        <f t="shared" si="20"/>
        <v>49704.286110829882</v>
      </c>
      <c r="F189" s="48">
        <f t="shared" si="21"/>
        <v>69539.810515214369</v>
      </c>
      <c r="G189" s="47">
        <f>VLOOKUP(A189,'基準点成果表 (側壁fit) '!B:F,3,FALSE)/1000</f>
        <v>254.0862175</v>
      </c>
      <c r="H189" s="47">
        <f>VLOOKUP(A189,'基準点成果表 (側壁fit) '!B:F,4,FALSE)/1000</f>
        <v>144.70508425000003</v>
      </c>
      <c r="I189" s="48">
        <f t="shared" si="22"/>
        <v>254.12431969204272</v>
      </c>
      <c r="J189" s="48">
        <f t="shared" si="23"/>
        <v>144.63816049823566</v>
      </c>
      <c r="K189" s="18"/>
      <c r="L189" s="19"/>
      <c r="M189" s="19"/>
    </row>
    <row r="190" spans="1:13" x14ac:dyDescent="0.15">
      <c r="A190" s="18">
        <v>21047</v>
      </c>
      <c r="B190" s="18" t="s">
        <v>161</v>
      </c>
      <c r="C190" s="47">
        <f t="shared" si="18"/>
        <v>-248.61597510045627</v>
      </c>
      <c r="D190" s="47">
        <f t="shared" si="19"/>
        <v>149.8805988924062</v>
      </c>
      <c r="E190" s="48">
        <f t="shared" si="20"/>
        <v>49706.352469311991</v>
      </c>
      <c r="F190" s="48">
        <f t="shared" si="21"/>
        <v>69539.162032952969</v>
      </c>
      <c r="G190" s="47">
        <f>VLOOKUP(A190,'基準点成果表 (側壁fit) '!B:F,3,FALSE)/1000</f>
        <v>252.0007555</v>
      </c>
      <c r="H190" s="47">
        <f>VLOOKUP(A190,'基準点成果表 (側壁fit) '!B:F,4,FALSE)/1000</f>
        <v>144.12094825000003</v>
      </c>
      <c r="I190" s="48">
        <f t="shared" si="22"/>
        <v>252.03870392036643</v>
      </c>
      <c r="J190" s="48">
        <f t="shared" si="23"/>
        <v>144.05457376699923</v>
      </c>
      <c r="K190" s="18"/>
      <c r="L190" s="19"/>
      <c r="M190" s="19"/>
    </row>
    <row r="191" spans="1:13" x14ac:dyDescent="0.15">
      <c r="A191" s="18">
        <v>21048</v>
      </c>
      <c r="B191" s="18" t="s">
        <v>162</v>
      </c>
      <c r="C191" s="47">
        <f t="shared" si="18"/>
        <v>-248.88987755323907</v>
      </c>
      <c r="D191" s="47">
        <f t="shared" si="19"/>
        <v>149.42685594815808</v>
      </c>
      <c r="E191" s="48">
        <f t="shared" si="20"/>
        <v>49706.074969550318</v>
      </c>
      <c r="F191" s="48">
        <f t="shared" si="21"/>
        <v>69538.710481078466</v>
      </c>
      <c r="G191" s="47">
        <f>VLOOKUP(A191,'基準点成果表 (側壁fit) '!B:F,3,FALSE)/1000</f>
        <v>252.26412875</v>
      </c>
      <c r="H191" s="47">
        <f>VLOOKUP(A191,'基準点成果表 (側壁fit) '!B:F,4,FALSE)/1000</f>
        <v>143.66101375</v>
      </c>
      <c r="I191" s="48">
        <f t="shared" si="22"/>
        <v>252.30195602819961</v>
      </c>
      <c r="J191" s="48">
        <f t="shared" si="23"/>
        <v>143.59456991829003</v>
      </c>
      <c r="K191" s="18"/>
      <c r="L191" s="19"/>
      <c r="M191" s="19"/>
    </row>
    <row r="192" spans="1:13" x14ac:dyDescent="0.15">
      <c r="A192" s="18">
        <v>22041</v>
      </c>
      <c r="B192" s="18" t="s">
        <v>248</v>
      </c>
      <c r="C192" s="47">
        <f t="shared" si="18"/>
        <v>-246.92382971304545</v>
      </c>
      <c r="D192" s="47">
        <f t="shared" si="19"/>
        <v>148.80363655587252</v>
      </c>
      <c r="E192" s="48">
        <f t="shared" si="20"/>
        <v>49708.036002493238</v>
      </c>
      <c r="F192" s="48">
        <f t="shared" si="21"/>
        <v>69538.071656910455</v>
      </c>
      <c r="G192" s="47">
        <f>VLOOKUP(A192,'基準点成果表 (側壁fit) '!B:F,3,FALSE)/1000</f>
        <v>250.28424100000001</v>
      </c>
      <c r="H192" s="47">
        <f>VLOOKUP(A192,'基準点成果表 (側壁fit) '!B:F,4,FALSE)/1000</f>
        <v>143.08326725000001</v>
      </c>
      <c r="I192" s="48">
        <f t="shared" si="22"/>
        <v>250.3219161856656</v>
      </c>
      <c r="J192" s="48">
        <f t="shared" si="23"/>
        <v>143.01734488172266</v>
      </c>
      <c r="K192" s="18"/>
      <c r="L192" s="19"/>
      <c r="M192" s="19"/>
    </row>
    <row r="193" spans="1:13" x14ac:dyDescent="0.15">
      <c r="A193" s="18">
        <v>22042</v>
      </c>
      <c r="B193" s="18" t="s">
        <v>249</v>
      </c>
      <c r="C193" s="47">
        <f t="shared" si="18"/>
        <v>-247.2095785250994</v>
      </c>
      <c r="D193" s="47">
        <f t="shared" si="19"/>
        <v>148.35760840863102</v>
      </c>
      <c r="E193" s="48">
        <f t="shared" si="20"/>
        <v>49707.746718056958</v>
      </c>
      <c r="F193" s="48">
        <f t="shared" si="21"/>
        <v>69537.627913734003</v>
      </c>
      <c r="G193" s="47">
        <f>VLOOKUP(A193,'基準点成果表 (側壁fit) '!B:F,3,FALSE)/1000</f>
        <v>250.55963524999999</v>
      </c>
      <c r="H193" s="47">
        <f>VLOOKUP(A193,'基準点成果表 (側壁fit) '!B:F,4,FALSE)/1000</f>
        <v>142.63077249999998</v>
      </c>
      <c r="I193" s="48">
        <f t="shared" si="22"/>
        <v>250.59719125249012</v>
      </c>
      <c r="J193" s="48">
        <f t="shared" si="23"/>
        <v>142.56477761678252</v>
      </c>
      <c r="K193" s="18"/>
      <c r="L193" s="19"/>
      <c r="M193" s="19"/>
    </row>
    <row r="194" spans="1:13" x14ac:dyDescent="0.15">
      <c r="A194" s="18">
        <v>21051</v>
      </c>
      <c r="B194" s="18" t="s">
        <v>163</v>
      </c>
      <c r="C194" s="47">
        <f t="shared" si="18"/>
        <v>-245.2371815669411</v>
      </c>
      <c r="D194" s="47">
        <f t="shared" si="19"/>
        <v>147.717874815871</v>
      </c>
      <c r="E194" s="48">
        <f t="shared" si="20"/>
        <v>49709.71396867669</v>
      </c>
      <c r="F194" s="48">
        <f t="shared" si="21"/>
        <v>69536.972525429694</v>
      </c>
      <c r="G194" s="47">
        <f>VLOOKUP(A194,'基準点成果表 (側壁fit) '!B:F,3,FALSE)/1000</f>
        <v>248.57301949999999</v>
      </c>
      <c r="H194" s="47">
        <f>VLOOKUP(A194,'基準点成果表 (側壁fit) '!B:F,4,FALSE)/1000</f>
        <v>142.03666250000001</v>
      </c>
      <c r="I194" s="48">
        <f t="shared" si="22"/>
        <v>248.61041910053154</v>
      </c>
      <c r="J194" s="48">
        <f t="shared" si="23"/>
        <v>141.97119085273727</v>
      </c>
      <c r="K194" s="18"/>
      <c r="L194" s="19"/>
      <c r="M194" s="19"/>
    </row>
    <row r="195" spans="1:13" x14ac:dyDescent="0.15">
      <c r="A195" s="18">
        <v>21052</v>
      </c>
      <c r="B195" s="18" t="s">
        <v>164</v>
      </c>
      <c r="C195" s="47">
        <f t="shared" si="18"/>
        <v>-245.53371860358396</v>
      </c>
      <c r="D195" s="47">
        <f t="shared" si="19"/>
        <v>147.27855706432291</v>
      </c>
      <c r="E195" s="48">
        <f t="shared" si="20"/>
        <v>49709.413949684953</v>
      </c>
      <c r="F195" s="48">
        <f t="shared" si="21"/>
        <v>69536.535578172552</v>
      </c>
      <c r="G195" s="47">
        <f>VLOOKUP(A195,'基準点成果表 (側壁fit) '!B:F,3,FALSE)/1000</f>
        <v>248.85935375</v>
      </c>
      <c r="H195" s="47">
        <f>VLOOKUP(A195,'基準点成果表 (側壁fit) '!B:F,4,FALSE)/1000</f>
        <v>141.59062774999998</v>
      </c>
      <c r="I195" s="48">
        <f t="shared" si="22"/>
        <v>248.89663586834803</v>
      </c>
      <c r="J195" s="48">
        <f t="shared" si="23"/>
        <v>141.5250807063033</v>
      </c>
      <c r="K195" s="18"/>
      <c r="L195" s="19"/>
      <c r="M195" s="19"/>
    </row>
    <row r="196" spans="1:13" x14ac:dyDescent="0.15">
      <c r="A196" s="18">
        <v>21053</v>
      </c>
      <c r="B196" s="18" t="s">
        <v>165</v>
      </c>
      <c r="C196" s="47">
        <f t="shared" si="18"/>
        <v>-243.49651577880871</v>
      </c>
      <c r="D196" s="47">
        <f t="shared" si="19"/>
        <v>146.54296306900466</v>
      </c>
      <c r="E196" s="48">
        <f t="shared" si="20"/>
        <v>49711.445242308808</v>
      </c>
      <c r="F196" s="48">
        <f t="shared" si="21"/>
        <v>69535.783817471602</v>
      </c>
      <c r="G196" s="47">
        <f>VLOOKUP(A196,'基準点成果表 (側壁fit) '!B:F,3,FALSE)/1000</f>
        <v>246.80574024999999</v>
      </c>
      <c r="H196" s="47">
        <f>VLOOKUP(A196,'基準点成果表 (側壁fit) '!B:F,4,FALSE)/1000</f>
        <v>140.90217625</v>
      </c>
      <c r="I196" s="48">
        <f t="shared" si="22"/>
        <v>246.84284112197508</v>
      </c>
      <c r="J196" s="48">
        <f t="shared" si="23"/>
        <v>140.83717009073951</v>
      </c>
      <c r="K196" s="18"/>
      <c r="L196" s="19"/>
      <c r="M196" s="19"/>
    </row>
    <row r="197" spans="1:13" x14ac:dyDescent="0.15">
      <c r="A197" s="18">
        <v>21054</v>
      </c>
      <c r="B197" s="18" t="s">
        <v>166</v>
      </c>
      <c r="C197" s="47">
        <f t="shared" si="18"/>
        <v>-243.79310127460624</v>
      </c>
      <c r="D197" s="47">
        <f t="shared" si="19"/>
        <v>146.10368019344989</v>
      </c>
      <c r="E197" s="48">
        <f t="shared" si="20"/>
        <v>49711.145175136611</v>
      </c>
      <c r="F197" s="48">
        <f t="shared" si="21"/>
        <v>69535.346905474464</v>
      </c>
      <c r="G197" s="47">
        <f>VLOOKUP(A197,'基準点成果表 (側壁fit) '!B:F,3,FALSE)/1000</f>
        <v>247.09212374999998</v>
      </c>
      <c r="H197" s="47">
        <f>VLOOKUP(A197,'基準点成果表 (側壁fit) '!B:F,4,FALSE)/1000</f>
        <v>140.45617525</v>
      </c>
      <c r="I197" s="48">
        <f t="shared" si="22"/>
        <v>247.1291071486786</v>
      </c>
      <c r="J197" s="48">
        <f t="shared" si="23"/>
        <v>140.39109368133342</v>
      </c>
      <c r="K197" s="18"/>
      <c r="L197" s="19"/>
      <c r="M197" s="19"/>
    </row>
    <row r="198" spans="1:13" x14ac:dyDescent="0.15">
      <c r="A198" s="18">
        <v>21055</v>
      </c>
      <c r="B198" s="18" t="s">
        <v>167</v>
      </c>
      <c r="C198" s="47">
        <f t="shared" si="18"/>
        <v>-241.60967958068454</v>
      </c>
      <c r="D198" s="47">
        <f t="shared" si="19"/>
        <v>145.20133731492433</v>
      </c>
      <c r="E198" s="48">
        <f t="shared" si="20"/>
        <v>49713.321356835535</v>
      </c>
      <c r="F198" s="48">
        <f t="shared" si="21"/>
        <v>69534.427239134326</v>
      </c>
      <c r="G198" s="47">
        <f>VLOOKUP(A198,'基準点成果表 (側壁fit) '!B:F,3,FALSE)/1000</f>
        <v>244.8884875</v>
      </c>
      <c r="H198" s="47">
        <f>VLOOKUP(A198,'基準点成果表 (側壁fit) '!B:F,4,FALSE)/1000</f>
        <v>139.60438875000003</v>
      </c>
      <c r="I198" s="48">
        <f t="shared" si="22"/>
        <v>244.92524663994021</v>
      </c>
      <c r="J198" s="48">
        <f t="shared" si="23"/>
        <v>139.53988758295327</v>
      </c>
      <c r="K198" s="18"/>
      <c r="L198" s="19"/>
      <c r="M198" s="19"/>
    </row>
    <row r="199" spans="1:13" x14ac:dyDescent="0.15">
      <c r="A199" s="18">
        <v>21056</v>
      </c>
      <c r="B199" s="18" t="s">
        <v>168</v>
      </c>
      <c r="C199" s="47">
        <f t="shared" si="18"/>
        <v>-241.92795762497099</v>
      </c>
      <c r="D199" s="47">
        <f t="shared" si="19"/>
        <v>144.77753345283134</v>
      </c>
      <c r="E199" s="48">
        <f t="shared" si="20"/>
        <v>49712.999720813757</v>
      </c>
      <c r="F199" s="48">
        <f t="shared" si="21"/>
        <v>69534.005978055546</v>
      </c>
      <c r="G199" s="47">
        <f>VLOOKUP(A199,'基準点成果表 (側壁fit) '!B:F,3,FALSE)/1000</f>
        <v>245.19691450000002</v>
      </c>
      <c r="H199" s="47">
        <f>VLOOKUP(A199,'基準点成果表 (側壁fit) '!B:F,4,FALSE)/1000</f>
        <v>139.17336275000002</v>
      </c>
      <c r="I199" s="48">
        <f t="shared" si="22"/>
        <v>245.23356010984773</v>
      </c>
      <c r="J199" s="48">
        <f t="shared" si="23"/>
        <v>139.10878036742724</v>
      </c>
      <c r="K199" s="18"/>
      <c r="L199" s="19"/>
      <c r="M199" s="19"/>
    </row>
    <row r="200" spans="1:13" x14ac:dyDescent="0.15">
      <c r="A200" s="18">
        <v>21057</v>
      </c>
      <c r="B200" s="18" t="s">
        <v>169</v>
      </c>
      <c r="C200" s="47">
        <f t="shared" si="18"/>
        <v>-239.93033623474909</v>
      </c>
      <c r="D200" s="47">
        <f t="shared" si="19"/>
        <v>143.94045615706108</v>
      </c>
      <c r="E200" s="48">
        <f t="shared" si="20"/>
        <v>49714.99062675106</v>
      </c>
      <c r="F200" s="48">
        <f t="shared" si="21"/>
        <v>69533.153051818066</v>
      </c>
      <c r="G200" s="47">
        <f>VLOOKUP(A200,'基準点成果表 (側壁fit) '!B:F,3,FALSE)/1000</f>
        <v>243.18053324999997</v>
      </c>
      <c r="H200" s="47">
        <f>VLOOKUP(A200,'基準点成果表 (側壁fit) '!B:F,4,FALSE)/1000</f>
        <v>138.38254275</v>
      </c>
      <c r="I200" s="48">
        <f t="shared" si="22"/>
        <v>243.21697065137306</v>
      </c>
      <c r="J200" s="48">
        <f t="shared" si="23"/>
        <v>138.3184914495493</v>
      </c>
      <c r="K200" s="18"/>
      <c r="L200" s="19"/>
      <c r="M200" s="19"/>
    </row>
    <row r="201" spans="1:13" x14ac:dyDescent="0.15">
      <c r="A201" s="18">
        <v>21058</v>
      </c>
      <c r="B201" s="18" t="s">
        <v>170</v>
      </c>
      <c r="C201" s="47">
        <f t="shared" si="18"/>
        <v>-240.24861518134728</v>
      </c>
      <c r="D201" s="47">
        <f t="shared" si="19"/>
        <v>143.51660230247072</v>
      </c>
      <c r="E201" s="48">
        <f t="shared" si="20"/>
        <v>49714.668989429701</v>
      </c>
      <c r="F201" s="48">
        <f t="shared" si="21"/>
        <v>69532.731740755538</v>
      </c>
      <c r="G201" s="47">
        <f>VLOOKUP(A201,'基準点成果表 (側壁fit) '!B:F,3,FALSE)/1000</f>
        <v>243.48896000000002</v>
      </c>
      <c r="H201" s="47">
        <f>VLOOKUP(A201,'基準点成果表 (側壁fit) '!B:F,4,FALSE)/1000</f>
        <v>137.95146675000001</v>
      </c>
      <c r="I201" s="48">
        <f t="shared" si="22"/>
        <v>243.52528385811209</v>
      </c>
      <c r="J201" s="48">
        <f t="shared" si="23"/>
        <v>137.88733423409087</v>
      </c>
      <c r="K201" s="18"/>
      <c r="L201" s="19"/>
      <c r="M201" s="19"/>
    </row>
    <row r="202" spans="1:13" x14ac:dyDescent="0.15">
      <c r="A202" s="18">
        <v>22052</v>
      </c>
      <c r="B202" s="18" t="s">
        <v>250</v>
      </c>
      <c r="C202" s="47">
        <f t="shared" si="18"/>
        <v>-238.64463887156748</v>
      </c>
      <c r="D202" s="47">
        <f t="shared" si="19"/>
        <v>142.33236407472813</v>
      </c>
      <c r="E202" s="48">
        <f t="shared" si="20"/>
        <v>49716.263503781141</v>
      </c>
      <c r="F202" s="48">
        <f t="shared" si="21"/>
        <v>69531.534792901439</v>
      </c>
      <c r="G202" s="47">
        <f>VLOOKUP(A202,'基準点成果表 (側壁fit) '!B:F,3,FALSE)/1000</f>
        <v>241.85811900000002</v>
      </c>
      <c r="H202" s="47">
        <f>VLOOKUP(A202,'基準点成果表 (側壁fit) '!B:F,4,FALSE)/1000</f>
        <v>136.8045065</v>
      </c>
      <c r="I202" s="48">
        <f t="shared" si="22"/>
        <v>241.89414083954406</v>
      </c>
      <c r="J202" s="48">
        <f t="shared" si="23"/>
        <v>136.74080353875911</v>
      </c>
      <c r="K202" s="18"/>
      <c r="L202" s="19"/>
      <c r="M202" s="19"/>
    </row>
    <row r="203" spans="1:13" x14ac:dyDescent="0.15">
      <c r="A203" s="18">
        <v>21061</v>
      </c>
      <c r="B203" s="18" t="s">
        <v>171</v>
      </c>
      <c r="C203" s="47">
        <f t="shared" si="18"/>
        <v>-236.78521412285079</v>
      </c>
      <c r="D203" s="47">
        <f t="shared" si="19"/>
        <v>141.44930304549231</v>
      </c>
      <c r="E203" s="48">
        <f t="shared" si="20"/>
        <v>49718.115852001909</v>
      </c>
      <c r="F203" s="48">
        <f t="shared" si="21"/>
        <v>69530.636982650598</v>
      </c>
      <c r="G203" s="47">
        <f>VLOOKUP(A203,'基準点成果表 (側壁fit) '!B:F,3,FALSE)/1000</f>
        <v>239.97883800000002</v>
      </c>
      <c r="H203" s="47">
        <f>VLOOKUP(A203,'基準点成果表 (側壁fit) '!B:F,4,FALSE)/1000</f>
        <v>135.96453025000002</v>
      </c>
      <c r="I203" s="48">
        <f t="shared" si="22"/>
        <v>240.01463868002409</v>
      </c>
      <c r="J203" s="48">
        <f t="shared" si="23"/>
        <v>135.9013222644684</v>
      </c>
      <c r="K203" s="18"/>
      <c r="L203" s="19"/>
      <c r="M203" s="19"/>
    </row>
    <row r="204" spans="1:13" x14ac:dyDescent="0.15">
      <c r="A204" s="18">
        <v>21062</v>
      </c>
      <c r="B204" s="18" t="s">
        <v>172</v>
      </c>
      <c r="C204" s="47">
        <f t="shared" si="18"/>
        <v>-237.12431328574604</v>
      </c>
      <c r="D204" s="47">
        <f t="shared" si="19"/>
        <v>141.04193061776252</v>
      </c>
      <c r="E204" s="48">
        <f t="shared" si="20"/>
        <v>49717.773526101933</v>
      </c>
      <c r="F204" s="48">
        <f t="shared" si="21"/>
        <v>69530.232317955626</v>
      </c>
      <c r="G204" s="47">
        <f>VLOOKUP(A204,'基準点成果表 (側壁fit) '!B:F,3,FALSE)/1000</f>
        <v>240.30845925</v>
      </c>
      <c r="H204" s="47">
        <f>VLOOKUP(A204,'基準点成果表 (側壁fit) '!B:F,4,FALSE)/1000</f>
        <v>135.54945150000003</v>
      </c>
      <c r="I204" s="48">
        <f t="shared" si="22"/>
        <v>240.34415059922662</v>
      </c>
      <c r="J204" s="48">
        <f t="shared" si="23"/>
        <v>135.48615671645587</v>
      </c>
      <c r="K204" s="18"/>
      <c r="L204" s="19"/>
      <c r="M204" s="19"/>
    </row>
    <row r="205" spans="1:13" x14ac:dyDescent="0.15">
      <c r="A205" s="18">
        <v>21063</v>
      </c>
      <c r="B205" s="18" t="s">
        <v>173</v>
      </c>
      <c r="C205" s="47">
        <f t="shared" si="18"/>
        <v>-235.17140632228833</v>
      </c>
      <c r="D205" s="47">
        <f t="shared" si="19"/>
        <v>140.10556664420935</v>
      </c>
      <c r="E205" s="48">
        <f t="shared" si="20"/>
        <v>49719.718929979434</v>
      </c>
      <c r="F205" s="48">
        <f t="shared" si="21"/>
        <v>69529.280463527524</v>
      </c>
      <c r="G205" s="47">
        <f>VLOOKUP(A205,'基準点成果表 (側壁fit) '!B:F,3,FALSE)/1000</f>
        <v>238.33449249999998</v>
      </c>
      <c r="H205" s="47">
        <f>VLOOKUP(A205,'基準点成果表 (側壁fit) '!B:F,4,FALSE)/1000</f>
        <v>134.65834075000001</v>
      </c>
      <c r="I205" s="48">
        <f t="shared" si="22"/>
        <v>238.36994922568798</v>
      </c>
      <c r="J205" s="48">
        <f t="shared" si="23"/>
        <v>134.59556588134168</v>
      </c>
      <c r="K205" s="18"/>
      <c r="L205" s="19"/>
      <c r="M205" s="19"/>
    </row>
    <row r="206" spans="1:13" x14ac:dyDescent="0.15">
      <c r="A206" s="18">
        <v>21064</v>
      </c>
      <c r="B206" s="18" t="s">
        <v>174</v>
      </c>
      <c r="C206" s="47">
        <f t="shared" ref="C206:C269" si="24">(E206-$C$4)*COS(RADIANS($C$3))-(F206-$C$5)*SIN(RADIANS($C$3))</f>
        <v>-235.51053994009888</v>
      </c>
      <c r="D206" s="47">
        <f t="shared" ref="D206:D269" si="25">(E206-$C$4)*SIN(RADIANS($C$3))+(F206-$C$5)*COS(RADIANS($C$3))</f>
        <v>139.69821826687456</v>
      </c>
      <c r="E206" s="48">
        <f t="shared" ref="E206:E269" si="26">-(G206)*COS(RADIANS($F$3))+(H206)*SIN(RADIANS($F$3))+$F$4</f>
        <v>49719.376569816763</v>
      </c>
      <c r="F206" s="48">
        <f t="shared" ref="F206:F269" si="27">(G206)*SIN(RADIANS($F$3))+(H206)*COS(RADIANS($F$3))+$F$5</f>
        <v>69528.875823156006</v>
      </c>
      <c r="G206" s="47">
        <f>VLOOKUP(A206,'基準点成果表 (側壁fit) '!B:F,3,FALSE)/1000</f>
        <v>238.66414874999998</v>
      </c>
      <c r="H206" s="47">
        <f>VLOOKUP(A206,'基準点成果表 (側壁fit) '!B:F,4,FALSE)/1000</f>
        <v>134.24328524999999</v>
      </c>
      <c r="I206" s="48">
        <f t="shared" ref="I206:I269" si="28">G206*COS(RADIANS(-$I$3))-H206*SIN(RADIANS(-$I$3))</f>
        <v>238.69949615101268</v>
      </c>
      <c r="J206" s="48">
        <f t="shared" ref="J206:J269" si="29">G206*SIN(RADIANS(-$I$3))+H206*COS(RADIANS(-$I$3))</f>
        <v>134.18042357411031</v>
      </c>
      <c r="K206" s="18"/>
      <c r="L206" s="19"/>
      <c r="M206" s="19"/>
    </row>
    <row r="207" spans="1:13" x14ac:dyDescent="0.15">
      <c r="A207" s="18">
        <v>21065</v>
      </c>
      <c r="B207" s="18" t="s">
        <v>175</v>
      </c>
      <c r="C207" s="47">
        <f t="shared" si="24"/>
        <v>-233.42849588657791</v>
      </c>
      <c r="D207" s="47">
        <f t="shared" si="25"/>
        <v>138.58091603982868</v>
      </c>
      <c r="E207" s="48">
        <f t="shared" si="26"/>
        <v>49721.44966876477</v>
      </c>
      <c r="F207" s="48">
        <f t="shared" si="27"/>
        <v>69527.742009917798</v>
      </c>
      <c r="G207" s="47">
        <f>VLOOKUP(A207,'基準点成果表 (側壁fit) '!B:F,3,FALSE)/1000</f>
        <v>236.55690950000002</v>
      </c>
      <c r="H207" s="47">
        <f>VLOOKUP(A207,'基準点成果表 (側壁fit) '!B:F,4,FALSE)/1000</f>
        <v>133.17426025</v>
      </c>
      <c r="I207" s="48">
        <f t="shared" si="28"/>
        <v>236.59197542478802</v>
      </c>
      <c r="J207" s="48">
        <f t="shared" si="29"/>
        <v>133.11195359516901</v>
      </c>
      <c r="K207" s="18"/>
      <c r="L207" s="19"/>
      <c r="M207" s="19"/>
    </row>
    <row r="208" spans="1:13" x14ac:dyDescent="0.15">
      <c r="A208" s="18">
        <v>21066</v>
      </c>
      <c r="B208" s="18" t="s">
        <v>176</v>
      </c>
      <c r="C208" s="47">
        <f t="shared" si="24"/>
        <v>-233.78771416399775</v>
      </c>
      <c r="D208" s="47">
        <f t="shared" si="25"/>
        <v>138.19121469805671</v>
      </c>
      <c r="E208" s="48">
        <f t="shared" si="26"/>
        <v>49721.087364820196</v>
      </c>
      <c r="F208" s="48">
        <f t="shared" si="27"/>
        <v>69527.355175640158</v>
      </c>
      <c r="G208" s="47">
        <f>VLOOKUP(A208,'基準点成果表 (側壁fit) '!B:F,3,FALSE)/1000</f>
        <v>236.90705174999999</v>
      </c>
      <c r="H208" s="47">
        <f>VLOOKUP(A208,'基準点成果表 (側壁fit) '!B:F,4,FALSE)/1000</f>
        <v>132.77638425000001</v>
      </c>
      <c r="I208" s="48">
        <f t="shared" si="28"/>
        <v>236.94201287397021</v>
      </c>
      <c r="J208" s="48">
        <f t="shared" si="29"/>
        <v>132.71398539194035</v>
      </c>
      <c r="K208" s="18"/>
      <c r="L208" s="19"/>
      <c r="M208" s="19"/>
    </row>
    <row r="209" spans="1:13" x14ac:dyDescent="0.15">
      <c r="A209" s="18">
        <v>21067</v>
      </c>
      <c r="B209" s="18" t="s">
        <v>177</v>
      </c>
      <c r="C209" s="47">
        <f t="shared" si="24"/>
        <v>-231.88435339935029</v>
      </c>
      <c r="D209" s="47">
        <f t="shared" si="25"/>
        <v>137.15782099381957</v>
      </c>
      <c r="E209" s="48">
        <f t="shared" si="26"/>
        <v>49722.982452954704</v>
      </c>
      <c r="F209" s="48">
        <f t="shared" si="27"/>
        <v>69526.306688296027</v>
      </c>
      <c r="G209" s="47">
        <f>VLOOKUP(A209,'基準点成果表 (側壁fit) '!B:F,3,FALSE)/1000</f>
        <v>234.98038199999999</v>
      </c>
      <c r="H209" s="47">
        <f>VLOOKUP(A209,'基準点成果表 (側壁fit) '!B:F,4,FALSE)/1000</f>
        <v>131.78712775</v>
      </c>
      <c r="I209" s="48">
        <f t="shared" si="28"/>
        <v>235.01508265012728</v>
      </c>
      <c r="J209" s="48">
        <f t="shared" si="29"/>
        <v>131.7252363536106</v>
      </c>
      <c r="K209" s="18"/>
      <c r="L209" s="19"/>
      <c r="M209" s="19"/>
    </row>
    <row r="210" spans="1:13" x14ac:dyDescent="0.15">
      <c r="A210" s="18">
        <v>21068</v>
      </c>
      <c r="B210" s="18" t="s">
        <v>178</v>
      </c>
      <c r="C210" s="47">
        <f t="shared" si="24"/>
        <v>-232.24348254621691</v>
      </c>
      <c r="D210" s="47">
        <f t="shared" si="25"/>
        <v>136.76810259352496</v>
      </c>
      <c r="E210" s="48">
        <f t="shared" si="26"/>
        <v>49722.620238002302</v>
      </c>
      <c r="F210" s="48">
        <f t="shared" si="27"/>
        <v>69525.919836252069</v>
      </c>
      <c r="G210" s="47">
        <f>VLOOKUP(A210,'基準点成果表 (側壁fit) '!B:F,3,FALSE)/1000</f>
        <v>235.33043475000002</v>
      </c>
      <c r="H210" s="47">
        <f>VLOOKUP(A210,'基準点成果表 (側壁fit) '!B:F,4,FALSE)/1000</f>
        <v>131.38923674999998</v>
      </c>
      <c r="I210" s="48">
        <f t="shared" si="28"/>
        <v>235.36503059536207</v>
      </c>
      <c r="J210" s="48">
        <f t="shared" si="29"/>
        <v>131.32725317395406</v>
      </c>
      <c r="K210" s="18"/>
      <c r="L210" s="19"/>
      <c r="M210" s="19"/>
    </row>
    <row r="211" spans="1:13" x14ac:dyDescent="0.15">
      <c r="A211" s="18">
        <v>22061</v>
      </c>
      <c r="B211" s="18" t="s">
        <v>251</v>
      </c>
      <c r="C211" s="47">
        <f t="shared" si="24"/>
        <v>-230.44164048212153</v>
      </c>
      <c r="D211" s="47">
        <f t="shared" si="25"/>
        <v>135.76470509409342</v>
      </c>
      <c r="E211" s="48">
        <f t="shared" si="26"/>
        <v>49724.414049026142</v>
      </c>
      <c r="F211" s="48">
        <f t="shared" si="27"/>
        <v>69524.902150948765</v>
      </c>
      <c r="G211" s="47">
        <f>VLOOKUP(A211,'基準点成果表 (側壁fit) '!B:F,3,FALSE)/1000</f>
        <v>233.50594800000002</v>
      </c>
      <c r="H211" s="47">
        <f>VLOOKUP(A211,'基準点成果表 (側壁fit) '!B:F,4,FALSE)/1000</f>
        <v>130.427629</v>
      </c>
      <c r="I211" s="48">
        <f t="shared" si="28"/>
        <v>233.54029064983155</v>
      </c>
      <c r="J211" s="48">
        <f t="shared" si="29"/>
        <v>130.36612597271022</v>
      </c>
      <c r="K211" s="18"/>
      <c r="L211" s="19"/>
      <c r="M211" s="19"/>
    </row>
    <row r="212" spans="1:13" x14ac:dyDescent="0.15">
      <c r="A212" s="18">
        <v>22062</v>
      </c>
      <c r="B212" s="18" t="s">
        <v>252</v>
      </c>
      <c r="C212" s="47">
        <f t="shared" si="24"/>
        <v>-230.81063579839258</v>
      </c>
      <c r="D212" s="47">
        <f t="shared" si="25"/>
        <v>135.38427077429492</v>
      </c>
      <c r="E212" s="48">
        <f t="shared" si="26"/>
        <v>49724.042041997782</v>
      </c>
      <c r="F212" s="48">
        <f t="shared" si="27"/>
        <v>69524.524661099946</v>
      </c>
      <c r="G212" s="47">
        <f>VLOOKUP(A212,'基準点成果表 (側壁fit) '!B:F,3,FALSE)/1000</f>
        <v>233.86607824999996</v>
      </c>
      <c r="H212" s="47">
        <f>VLOOKUP(A212,'基準点成果表 (側壁fit) '!B:F,4,FALSE)/1000</f>
        <v>130.03879225</v>
      </c>
      <c r="I212" s="48">
        <f t="shared" si="28"/>
        <v>233.90031847933622</v>
      </c>
      <c r="J212" s="48">
        <f t="shared" si="29"/>
        <v>129.97719438862666</v>
      </c>
      <c r="K212" s="18"/>
      <c r="L212" s="19"/>
      <c r="M212" s="19"/>
    </row>
    <row r="213" spans="1:13" x14ac:dyDescent="0.15">
      <c r="A213" s="18">
        <v>21071</v>
      </c>
      <c r="B213" s="18" t="s">
        <v>179</v>
      </c>
      <c r="C213" s="47">
        <f t="shared" si="24"/>
        <v>-229.0058457078911</v>
      </c>
      <c r="D213" s="47">
        <f t="shared" si="25"/>
        <v>134.3638735732851</v>
      </c>
      <c r="E213" s="48">
        <f t="shared" si="26"/>
        <v>49725.838665855932</v>
      </c>
      <c r="F213" s="48">
        <f t="shared" si="27"/>
        <v>69523.48995320352</v>
      </c>
      <c r="G213" s="47">
        <f>VLOOKUP(A213,'基準点成果表 (側壁fit) '!B:F,3,FALSE)/1000</f>
        <v>232.0382525</v>
      </c>
      <c r="H213" s="47">
        <f>VLOOKUP(A213,'基準点成果表 (側壁fit) '!B:F,4,FALSE)/1000</f>
        <v>129.06025725000001</v>
      </c>
      <c r="I213" s="48">
        <f t="shared" si="28"/>
        <v>232.07223507578865</v>
      </c>
      <c r="J213" s="48">
        <f t="shared" si="29"/>
        <v>128.99914081736293</v>
      </c>
      <c r="K213" s="18"/>
      <c r="L213" s="19"/>
      <c r="M213" s="19"/>
    </row>
    <row r="214" spans="1:13" x14ac:dyDescent="0.15">
      <c r="A214" s="18">
        <v>21072</v>
      </c>
      <c r="B214" s="18" t="s">
        <v>180</v>
      </c>
      <c r="C214" s="47">
        <f t="shared" si="24"/>
        <v>-229.38418093792401</v>
      </c>
      <c r="D214" s="47">
        <f t="shared" si="25"/>
        <v>133.99273921067379</v>
      </c>
      <c r="E214" s="48">
        <f t="shared" si="26"/>
        <v>49725.457393116812</v>
      </c>
      <c r="F214" s="48">
        <f t="shared" si="27"/>
        <v>69523.121837243802</v>
      </c>
      <c r="G214" s="47">
        <f>VLOOKUP(A214,'基準点成果表 (側壁fit) '!B:F,3,FALSE)/1000</f>
        <v>232.40793449999998</v>
      </c>
      <c r="H214" s="47">
        <f>VLOOKUP(A214,'基準点成果表 (側壁fit) '!B:F,4,FALSE)/1000</f>
        <v>128.68050274999999</v>
      </c>
      <c r="I214" s="48">
        <f t="shared" si="28"/>
        <v>232.44181704695592</v>
      </c>
      <c r="J214" s="48">
        <f t="shared" si="29"/>
        <v>128.61928896731823</v>
      </c>
      <c r="K214" s="18"/>
      <c r="L214" s="19"/>
      <c r="M214" s="19"/>
    </row>
    <row r="215" spans="1:13" x14ac:dyDescent="0.15">
      <c r="A215" s="18">
        <v>21073</v>
      </c>
      <c r="B215" s="18" t="s">
        <v>181</v>
      </c>
      <c r="C215" s="47">
        <f t="shared" si="24"/>
        <v>-227.53507870070965</v>
      </c>
      <c r="D215" s="47">
        <f t="shared" si="25"/>
        <v>132.86486179707177</v>
      </c>
      <c r="E215" s="48">
        <f t="shared" si="26"/>
        <v>49727.297473562103</v>
      </c>
      <c r="F215" s="48">
        <f t="shared" si="27"/>
        <v>69521.979300374092</v>
      </c>
      <c r="G215" s="47">
        <f>VLOOKUP(A215,'基準点成果表 (側壁fit) '!B:F,3,FALSE)/1000</f>
        <v>230.5333315</v>
      </c>
      <c r="H215" s="47">
        <f>VLOOKUP(A215,'基準点成果表 (側壁fit) '!B:F,4,FALSE)/1000</f>
        <v>127.59553724999999</v>
      </c>
      <c r="I215" s="48">
        <f t="shared" si="28"/>
        <v>230.56692836441056</v>
      </c>
      <c r="J215" s="48">
        <f t="shared" si="29"/>
        <v>127.5348172194785</v>
      </c>
      <c r="K215" s="18"/>
      <c r="L215" s="19"/>
      <c r="M215" s="19"/>
    </row>
    <row r="216" spans="1:13" x14ac:dyDescent="0.15">
      <c r="A216" s="18">
        <v>21074</v>
      </c>
      <c r="B216" s="18" t="s">
        <v>182</v>
      </c>
      <c r="C216" s="47">
        <f t="shared" si="24"/>
        <v>-227.91345213161452</v>
      </c>
      <c r="D216" s="47">
        <f t="shared" si="25"/>
        <v>132.4937083097239</v>
      </c>
      <c r="E216" s="48">
        <f t="shared" si="26"/>
        <v>49726.916162471331</v>
      </c>
      <c r="F216" s="48">
        <f t="shared" si="27"/>
        <v>69521.611165593829</v>
      </c>
      <c r="G216" s="47">
        <f>VLOOKUP(A216,'基準点成果表 (側壁fit) '!B:F,3,FALSE)/1000</f>
        <v>230.90305125000003</v>
      </c>
      <c r="H216" s="47">
        <f>VLOOKUP(A216,'基準点成果表 (側壁fit) '!B:F,4,FALSE)/1000</f>
        <v>127.21576275</v>
      </c>
      <c r="I216" s="48">
        <f t="shared" si="28"/>
        <v>230.93654808030917</v>
      </c>
      <c r="J216" s="48">
        <f t="shared" si="29"/>
        <v>127.15494535949232</v>
      </c>
      <c r="K216" s="18"/>
      <c r="L216" s="19"/>
      <c r="M216" s="19"/>
    </row>
    <row r="217" spans="1:13" x14ac:dyDescent="0.15">
      <c r="A217" s="18">
        <v>21075</v>
      </c>
      <c r="B217" s="18" t="s">
        <v>183</v>
      </c>
      <c r="C217" s="47">
        <f t="shared" si="24"/>
        <v>-225.95422717790325</v>
      </c>
      <c r="D217" s="47">
        <f t="shared" si="25"/>
        <v>131.17320572335046</v>
      </c>
      <c r="E217" s="48">
        <f t="shared" si="26"/>
        <v>49728.864831336439</v>
      </c>
      <c r="F217" s="48">
        <f t="shared" si="27"/>
        <v>69520.275134473675</v>
      </c>
      <c r="G217" s="47">
        <f>VLOOKUP(A217,'基準点成果表 (側壁fit) '!B:F,3,FALSE)/1000</f>
        <v>228.91391575</v>
      </c>
      <c r="H217" s="47">
        <f>VLOOKUP(A217,'基準点成果表 (側壁fit) '!B:F,4,FALSE)/1000</f>
        <v>125.94076099999999</v>
      </c>
      <c r="I217" s="48">
        <f t="shared" si="28"/>
        <v>228.9470768518544</v>
      </c>
      <c r="J217" s="48">
        <f t="shared" si="29"/>
        <v>125.88046753268866</v>
      </c>
      <c r="K217" s="18"/>
      <c r="L217" s="19"/>
      <c r="M217" s="19"/>
    </row>
    <row r="218" spans="1:13" x14ac:dyDescent="0.15">
      <c r="A218" s="18">
        <v>21076</v>
      </c>
      <c r="B218" s="18" t="s">
        <v>184</v>
      </c>
      <c r="C218" s="47">
        <f t="shared" si="24"/>
        <v>-226.35071498689919</v>
      </c>
      <c r="D218" s="47">
        <f t="shared" si="25"/>
        <v>130.82154385648545</v>
      </c>
      <c r="E218" s="48">
        <f t="shared" si="26"/>
        <v>49728.465561342236</v>
      </c>
      <c r="F218" s="48">
        <f t="shared" si="27"/>
        <v>69519.926634655858</v>
      </c>
      <c r="G218" s="47">
        <f>VLOOKUP(A218,'基準点成果表 (側壁fit) '!B:F,3,FALSE)/1000</f>
        <v>229.30219425000001</v>
      </c>
      <c r="H218" s="47">
        <f>VLOOKUP(A218,'基準点成果表 (側壁fit) '!B:F,4,FALSE)/1000</f>
        <v>125.58005549999999</v>
      </c>
      <c r="I218" s="48">
        <f t="shared" si="28"/>
        <v>229.33526033931534</v>
      </c>
      <c r="J218" s="48">
        <f t="shared" si="29"/>
        <v>125.51965978421975</v>
      </c>
      <c r="K218" s="18"/>
      <c r="L218" s="19"/>
      <c r="M218" s="19"/>
    </row>
    <row r="219" spans="1:13" x14ac:dyDescent="0.15">
      <c r="A219" s="18">
        <v>21077</v>
      </c>
      <c r="B219" s="18" t="s">
        <v>185</v>
      </c>
      <c r="C219" s="47">
        <f t="shared" si="24"/>
        <v>-224.56066329754287</v>
      </c>
      <c r="D219" s="47">
        <f t="shared" si="25"/>
        <v>129.60223122474139</v>
      </c>
      <c r="E219" s="48">
        <f t="shared" si="26"/>
        <v>49730.245866455996</v>
      </c>
      <c r="F219" s="48">
        <f t="shared" si="27"/>
        <v>69518.69313473838</v>
      </c>
      <c r="G219" s="47">
        <f>VLOOKUP(A219,'基準点成果表 (側壁fit) '!B:F,3,FALSE)/1000</f>
        <v>227.48451900000001</v>
      </c>
      <c r="H219" s="47">
        <f>VLOOKUP(A219,'基準点成果表 (側壁fit) '!B:F,4,FALSE)/1000</f>
        <v>124.40231825000001</v>
      </c>
      <c r="I219" s="48">
        <f t="shared" si="28"/>
        <v>227.517274971483</v>
      </c>
      <c r="J219" s="48">
        <f t="shared" si="29"/>
        <v>124.34240129652571</v>
      </c>
      <c r="K219" s="18"/>
      <c r="L219" s="19"/>
      <c r="M219" s="19"/>
    </row>
    <row r="220" spans="1:13" x14ac:dyDescent="0.15">
      <c r="A220" s="18">
        <v>21078</v>
      </c>
      <c r="B220" s="18" t="s">
        <v>186</v>
      </c>
      <c r="C220" s="47">
        <f t="shared" si="24"/>
        <v>-224.95716648959279</v>
      </c>
      <c r="D220" s="47">
        <f t="shared" si="25"/>
        <v>129.25044442918716</v>
      </c>
      <c r="E220" s="48">
        <f t="shared" si="26"/>
        <v>49729.8465800864</v>
      </c>
      <c r="F220" s="48">
        <f t="shared" si="27"/>
        <v>69518.34451011807</v>
      </c>
      <c r="G220" s="47">
        <f>VLOOKUP(A220,'基準点成果表 (側壁fit) '!B:F,3,FALSE)/1000</f>
        <v>227.87280999999999</v>
      </c>
      <c r="H220" s="47">
        <f>VLOOKUP(A220,'基準点成果表 (側壁fit) '!B:F,4,FALSE)/1000</f>
        <v>124.04148749999999</v>
      </c>
      <c r="I220" s="48">
        <f t="shared" si="28"/>
        <v>227.90547092595634</v>
      </c>
      <c r="J220" s="48">
        <f t="shared" si="29"/>
        <v>123.98146829476902</v>
      </c>
      <c r="K220" s="18"/>
      <c r="L220" s="19"/>
      <c r="M220" s="19"/>
    </row>
    <row r="221" spans="1:13" x14ac:dyDescent="0.15">
      <c r="A221" s="18">
        <v>22071</v>
      </c>
      <c r="B221" s="18" t="s">
        <v>253</v>
      </c>
      <c r="C221" s="47">
        <f t="shared" si="24"/>
        <v>-223.2656028899209</v>
      </c>
      <c r="D221" s="47">
        <f t="shared" si="25"/>
        <v>128.07240190611589</v>
      </c>
      <c r="E221" s="48">
        <f t="shared" si="26"/>
        <v>49731.528728199941</v>
      </c>
      <c r="F221" s="48">
        <f t="shared" si="27"/>
        <v>69517.153061704579</v>
      </c>
      <c r="G221" s="47">
        <f>VLOOKUP(A221,'基準点成果表 (側壁fit) '!B:F,3,FALSE)/1000</f>
        <v>226.15454775000001</v>
      </c>
      <c r="H221" s="47">
        <f>VLOOKUP(A221,'基準点成果表 (側壁fit) '!B:F,4,FALSE)/1000</f>
        <v>122.90273974999999</v>
      </c>
      <c r="I221" s="48">
        <f t="shared" si="28"/>
        <v>226.18690882334789</v>
      </c>
      <c r="J221" s="48">
        <f t="shared" si="29"/>
        <v>122.84317312330292</v>
      </c>
      <c r="K221" s="18"/>
      <c r="L221" s="19"/>
      <c r="M221" s="19"/>
    </row>
    <row r="222" spans="1:13" x14ac:dyDescent="0.15">
      <c r="A222" s="18">
        <v>22072</v>
      </c>
      <c r="B222" s="18" t="s">
        <v>254</v>
      </c>
      <c r="C222" s="47">
        <f t="shared" si="24"/>
        <v>-223.67093884632976</v>
      </c>
      <c r="D222" s="47">
        <f t="shared" si="25"/>
        <v>127.73118496781262</v>
      </c>
      <c r="E222" s="48">
        <f t="shared" si="26"/>
        <v>49731.120693345045</v>
      </c>
      <c r="F222" s="48">
        <f t="shared" si="27"/>
        <v>69516.815076802945</v>
      </c>
      <c r="G222" s="47">
        <f>VLOOKUP(A222,'基準点成果表 (側壁fit) '!B:F,3,FALSE)/1000</f>
        <v>226.55191274999999</v>
      </c>
      <c r="H222" s="47">
        <f>VLOOKUP(A222,'基準点成果表 (側壁fit) '!B:F,4,FALSE)/1000</f>
        <v>122.5522725</v>
      </c>
      <c r="I222" s="48">
        <f t="shared" si="28"/>
        <v>226.58418150694337</v>
      </c>
      <c r="J222" s="48">
        <f t="shared" si="29"/>
        <v>122.4926012313658</v>
      </c>
      <c r="K222" s="18"/>
      <c r="L222" s="19"/>
      <c r="M222" s="19"/>
    </row>
    <row r="223" spans="1:13" x14ac:dyDescent="0.15">
      <c r="A223" s="18">
        <v>21081</v>
      </c>
      <c r="B223" s="18" t="s">
        <v>187</v>
      </c>
      <c r="C223" s="47">
        <f t="shared" si="24"/>
        <v>-221.97728663623099</v>
      </c>
      <c r="D223" s="47">
        <f t="shared" si="25"/>
        <v>126.53311874523283</v>
      </c>
      <c r="E223" s="48">
        <f t="shared" si="26"/>
        <v>49732.804770871924</v>
      </c>
      <c r="F223" s="48">
        <f t="shared" si="27"/>
        <v>69515.603588723796</v>
      </c>
      <c r="G223" s="47">
        <f>VLOOKUP(A223,'基準点成果表 (側壁fit) '!B:F,3,FALSE)/1000</f>
        <v>224.83110100000002</v>
      </c>
      <c r="H223" s="47">
        <f>VLOOKUP(A223,'基準点成果表 (側壁fit) '!B:F,4,FALSE)/1000</f>
        <v>121.39355449999999</v>
      </c>
      <c r="I223" s="48">
        <f t="shared" si="28"/>
        <v>224.86306464485497</v>
      </c>
      <c r="J223" s="48">
        <f t="shared" si="29"/>
        <v>121.33433648205457</v>
      </c>
      <c r="K223" s="18"/>
      <c r="L223" s="19"/>
      <c r="M223" s="19"/>
    </row>
    <row r="224" spans="1:13" x14ac:dyDescent="0.15">
      <c r="A224" s="18">
        <v>21082</v>
      </c>
      <c r="B224" s="18" t="s">
        <v>188</v>
      </c>
      <c r="C224" s="47">
        <f t="shared" si="24"/>
        <v>-222.39097243691091</v>
      </c>
      <c r="D224" s="47">
        <f t="shared" si="25"/>
        <v>126.20185512157758</v>
      </c>
      <c r="E224" s="48">
        <f t="shared" si="26"/>
        <v>49732.388465536817</v>
      </c>
      <c r="F224" s="48">
        <f t="shared" si="27"/>
        <v>69515.27562317987</v>
      </c>
      <c r="G224" s="47">
        <f>VLOOKUP(A224,'基準点成果表 (側壁fit) '!B:F,3,FALSE)/1000</f>
        <v>225.237043</v>
      </c>
      <c r="H224" s="47">
        <f>VLOOKUP(A224,'基準点成果表 (側壁fit) '!B:F,4,FALSE)/1000</f>
        <v>121.0528455</v>
      </c>
      <c r="I224" s="48">
        <f t="shared" si="28"/>
        <v>225.2689168981851</v>
      </c>
      <c r="J224" s="48">
        <f t="shared" si="29"/>
        <v>120.99352058085297</v>
      </c>
      <c r="K224" s="18"/>
      <c r="L224" s="19"/>
      <c r="M224" s="19"/>
    </row>
    <row r="225" spans="1:13" x14ac:dyDescent="0.15">
      <c r="A225" s="18">
        <v>21083</v>
      </c>
      <c r="B225" s="18" t="s">
        <v>189</v>
      </c>
      <c r="C225" s="47">
        <f t="shared" si="24"/>
        <v>-220.66436835212113</v>
      </c>
      <c r="D225" s="47">
        <f t="shared" si="25"/>
        <v>124.89409539500514</v>
      </c>
      <c r="E225" s="48">
        <f t="shared" si="26"/>
        <v>49734.104622148225</v>
      </c>
      <c r="F225" s="48">
        <f t="shared" si="27"/>
        <v>69513.954183187598</v>
      </c>
      <c r="G225" s="47">
        <f>VLOOKUP(A225,'基準点成果表 (側壁fit) '!B:F,3,FALSE)/1000</f>
        <v>223.48076025</v>
      </c>
      <c r="H225" s="47">
        <f>VLOOKUP(A225,'基準点成果表 (側壁fit) '!B:F,4,FALSE)/1000</f>
        <v>119.7852225</v>
      </c>
      <c r="I225" s="48">
        <f t="shared" si="28"/>
        <v>223.51230035499734</v>
      </c>
      <c r="J225" s="48">
        <f t="shared" si="29"/>
        <v>119.72636017732248</v>
      </c>
      <c r="K225" s="18"/>
      <c r="L225" s="19"/>
      <c r="M225" s="19"/>
    </row>
    <row r="226" spans="1:13" x14ac:dyDescent="0.15">
      <c r="A226" s="18">
        <v>21084</v>
      </c>
      <c r="B226" s="18" t="s">
        <v>190</v>
      </c>
      <c r="C226" s="47">
        <f t="shared" si="24"/>
        <v>-221.07806677979531</v>
      </c>
      <c r="D226" s="47">
        <f t="shared" si="25"/>
        <v>124.56281555804134</v>
      </c>
      <c r="E226" s="48">
        <f t="shared" si="26"/>
        <v>49733.688304057672</v>
      </c>
      <c r="F226" s="48">
        <f t="shared" si="27"/>
        <v>69513.626201531224</v>
      </c>
      <c r="G226" s="47">
        <f>VLOOKUP(A226,'基準点成果表 (側壁fit) '!B:F,3,FALSE)/1000</f>
        <v>223.88671450000001</v>
      </c>
      <c r="H226" s="47">
        <f>VLOOKUP(A226,'基準点成果表 (側壁fit) '!B:F,4,FALSE)/1000</f>
        <v>119.444497</v>
      </c>
      <c r="I226" s="48">
        <f t="shared" si="28"/>
        <v>223.91816485398141</v>
      </c>
      <c r="J226" s="48">
        <f t="shared" si="29"/>
        <v>119.38552777289516</v>
      </c>
      <c r="K226" s="18"/>
      <c r="L226" s="19"/>
      <c r="M226" s="19"/>
    </row>
    <row r="227" spans="1:13" x14ac:dyDescent="0.15">
      <c r="A227" s="18">
        <v>21085</v>
      </c>
      <c r="B227" s="18" t="s">
        <v>191</v>
      </c>
      <c r="C227" s="47">
        <f t="shared" si="24"/>
        <v>-219.26131720248625</v>
      </c>
      <c r="D227" s="47">
        <f t="shared" si="25"/>
        <v>123.05219331319954</v>
      </c>
      <c r="E227" s="48">
        <f t="shared" si="26"/>
        <v>49735.49299113817</v>
      </c>
      <c r="F227" s="48">
        <f t="shared" si="27"/>
        <v>69512.101189028079</v>
      </c>
      <c r="G227" s="47">
        <f>VLOOKUP(A227,'基準点成果表 (側壁fit) '!B:F,3,FALSE)/1000</f>
        <v>222.03563524999998</v>
      </c>
      <c r="H227" s="47">
        <f>VLOOKUP(A227,'基準点成果表 (側壁fit) '!B:F,4,FALSE)/1000</f>
        <v>117.97614274999999</v>
      </c>
      <c r="I227" s="48">
        <f t="shared" si="28"/>
        <v>222.06669894745565</v>
      </c>
      <c r="J227" s="48">
        <f t="shared" si="29"/>
        <v>117.91766109289779</v>
      </c>
      <c r="K227" s="18"/>
      <c r="L227" s="19"/>
      <c r="M227" s="19"/>
    </row>
    <row r="228" spans="1:13" x14ac:dyDescent="0.15">
      <c r="A228" s="18">
        <v>21086</v>
      </c>
      <c r="B228" s="18" t="s">
        <v>192</v>
      </c>
      <c r="C228" s="47">
        <f t="shared" si="24"/>
        <v>-219.69113347372476</v>
      </c>
      <c r="D228" s="47">
        <f t="shared" si="25"/>
        <v>122.74208678336494</v>
      </c>
      <c r="E228" s="48">
        <f t="shared" si="26"/>
        <v>49735.060723980263</v>
      </c>
      <c r="F228" s="48">
        <f t="shared" si="27"/>
        <v>69511.794508100953</v>
      </c>
      <c r="G228" s="47">
        <f>VLOOKUP(A228,'基準点成果表 (側壁fit) '!B:F,3,FALSE)/1000</f>
        <v>222.458191</v>
      </c>
      <c r="H228" s="47">
        <f>VLOOKUP(A228,'基準点成果表 (側壁fit) '!B:F,4,FALSE)/1000</f>
        <v>117.65621349999999</v>
      </c>
      <c r="I228" s="48">
        <f t="shared" si="28"/>
        <v>222.48917042297614</v>
      </c>
      <c r="J228" s="48">
        <f t="shared" si="29"/>
        <v>117.59762056540913</v>
      </c>
      <c r="K228" s="18"/>
      <c r="L228" s="19"/>
      <c r="M228" s="19"/>
    </row>
    <row r="229" spans="1:13" x14ac:dyDescent="0.15">
      <c r="A229" s="18">
        <v>21087</v>
      </c>
      <c r="B229" s="18" t="s">
        <v>193</v>
      </c>
      <c r="C229" s="47">
        <f t="shared" si="24"/>
        <v>-218.03245071282188</v>
      </c>
      <c r="D229" s="47">
        <f t="shared" si="25"/>
        <v>121.3492524540206</v>
      </c>
      <c r="E229" s="48">
        <f t="shared" si="26"/>
        <v>49736.70828531294</v>
      </c>
      <c r="F229" s="48">
        <f t="shared" si="27"/>
        <v>69510.388535972714</v>
      </c>
      <c r="G229" s="47">
        <f>VLOOKUP(A229,'基準点成果表 (側壁fit) '!B:F,3,FALSE)/1000</f>
        <v>220.76785100000001</v>
      </c>
      <c r="H229" s="47">
        <f>VLOOKUP(A229,'基準点成果表 (側壁fit) '!B:F,4,FALSE)/1000</f>
        <v>116.30197325</v>
      </c>
      <c r="I229" s="48">
        <f t="shared" si="28"/>
        <v>220.79847381510052</v>
      </c>
      <c r="J229" s="48">
        <f t="shared" si="29"/>
        <v>116.2438255475287</v>
      </c>
      <c r="K229" s="18"/>
      <c r="L229" s="19"/>
      <c r="M229" s="19"/>
    </row>
    <row r="230" spans="1:13" x14ac:dyDescent="0.15">
      <c r="A230" s="18">
        <v>21088</v>
      </c>
      <c r="B230" s="18" t="s">
        <v>194</v>
      </c>
      <c r="C230" s="47">
        <f t="shared" si="24"/>
        <v>-218.4622397262101</v>
      </c>
      <c r="D230" s="47">
        <f t="shared" si="25"/>
        <v>121.03915679891585</v>
      </c>
      <c r="E230" s="48">
        <f t="shared" si="26"/>
        <v>49736.276045498445</v>
      </c>
      <c r="F230" s="48">
        <f t="shared" si="27"/>
        <v>69510.081865703352</v>
      </c>
      <c r="G230" s="47">
        <f>VLOOKUP(A230,'基準点成果表 (側壁fit) '!B:F,3,FALSE)/1000</f>
        <v>221.19037975000001</v>
      </c>
      <c r="H230" s="47">
        <f>VLOOKUP(A230,'基準点成果表 (側壁fit) '!B:F,4,FALSE)/1000</f>
        <v>115.9820555</v>
      </c>
      <c r="I230" s="48">
        <f t="shared" si="28"/>
        <v>221.22091829365064</v>
      </c>
      <c r="J230" s="48">
        <f t="shared" si="29"/>
        <v>115.92379652715067</v>
      </c>
      <c r="K230" s="18"/>
      <c r="L230" s="19"/>
      <c r="M230" s="19"/>
    </row>
    <row r="231" spans="1:13" x14ac:dyDescent="0.15">
      <c r="A231" s="18">
        <v>22081</v>
      </c>
      <c r="B231" s="18" t="s">
        <v>255</v>
      </c>
      <c r="C231" s="47">
        <f t="shared" si="24"/>
        <v>-216.89614481429203</v>
      </c>
      <c r="D231" s="47">
        <f t="shared" si="25"/>
        <v>119.69546519849311</v>
      </c>
      <c r="E231" s="48">
        <f t="shared" si="26"/>
        <v>49737.83141245009</v>
      </c>
      <c r="F231" s="48">
        <f t="shared" si="27"/>
        <v>69508.725770560704</v>
      </c>
      <c r="G231" s="47">
        <f>VLOOKUP(A231,'基準点成果表 (側壁fit) '!B:F,3,FALSE)/1000</f>
        <v>219.59373549999998</v>
      </c>
      <c r="H231" s="47">
        <f>VLOOKUP(A231,'基準点成果表 (側壁fit) '!B:F,4,FALSE)/1000</f>
        <v>114.67481125</v>
      </c>
      <c r="I231" s="48">
        <f t="shared" si="28"/>
        <v>219.62392980987048</v>
      </c>
      <c r="J231" s="48">
        <f t="shared" si="29"/>
        <v>114.61697283097367</v>
      </c>
      <c r="K231" s="18"/>
      <c r="L231" s="19"/>
      <c r="M231" s="19"/>
    </row>
    <row r="232" spans="1:13" x14ac:dyDescent="0.15">
      <c r="A232" s="18">
        <v>22082</v>
      </c>
      <c r="B232" s="18" t="s">
        <v>256</v>
      </c>
      <c r="C232" s="47">
        <f t="shared" si="24"/>
        <v>-217.33382340370909</v>
      </c>
      <c r="D232" s="47">
        <f t="shared" si="25"/>
        <v>119.39627300352936</v>
      </c>
      <c r="E232" s="48">
        <f t="shared" si="26"/>
        <v>49737.391369960031</v>
      </c>
      <c r="F232" s="48">
        <f t="shared" si="27"/>
        <v>69508.430066106725</v>
      </c>
      <c r="G232" s="47">
        <f>VLOOKUP(A232,'基準点成果表 (側壁fit) '!B:F,3,FALSE)/1000</f>
        <v>220.02440300000001</v>
      </c>
      <c r="H232" s="47">
        <f>VLOOKUP(A232,'基準点成果表 (側壁fit) '!B:F,4,FALSE)/1000</f>
        <v>114.36561225000001</v>
      </c>
      <c r="I232" s="48">
        <f t="shared" si="28"/>
        <v>220.0545158611375</v>
      </c>
      <c r="J232" s="48">
        <f t="shared" si="29"/>
        <v>114.30766041671983</v>
      </c>
      <c r="K232" s="18"/>
      <c r="L232" s="19"/>
      <c r="M232" s="19"/>
    </row>
    <row r="233" spans="1:13" x14ac:dyDescent="0.15">
      <c r="A233" s="18">
        <v>21091</v>
      </c>
      <c r="B233" s="18" t="s">
        <v>195</v>
      </c>
      <c r="C233" s="47">
        <f t="shared" si="24"/>
        <v>-215.77014894223746</v>
      </c>
      <c r="D233" s="47">
        <f t="shared" si="25"/>
        <v>118.03633886864431</v>
      </c>
      <c r="E233" s="48">
        <f t="shared" si="26"/>
        <v>49738.944187455978</v>
      </c>
      <c r="F233" s="48">
        <f t="shared" si="27"/>
        <v>69507.057748178195</v>
      </c>
      <c r="G233" s="47">
        <f>VLOOKUP(A233,'基準点成果表 (側壁fit) '!B:F,3,FALSE)/1000</f>
        <v>218.42980425000002</v>
      </c>
      <c r="H233" s="47">
        <f>VLOOKUP(A233,'基準点成果表 (側壁fit) '!B:F,4,FALSE)/1000</f>
        <v>113.04207400000001</v>
      </c>
      <c r="I233" s="48">
        <f t="shared" si="28"/>
        <v>218.45956858593271</v>
      </c>
      <c r="J233" s="48">
        <f t="shared" si="29"/>
        <v>112.98454218238423</v>
      </c>
      <c r="K233" s="18"/>
      <c r="L233" s="19"/>
      <c r="M233" s="19"/>
    </row>
    <row r="234" spans="1:13" x14ac:dyDescent="0.15">
      <c r="A234" s="18">
        <v>21092</v>
      </c>
      <c r="B234" s="18" t="s">
        <v>196</v>
      </c>
      <c r="C234" s="47">
        <f t="shared" si="24"/>
        <v>-216.21508586907137</v>
      </c>
      <c r="D234" s="47">
        <f t="shared" si="25"/>
        <v>117.74823763679161</v>
      </c>
      <c r="E234" s="48">
        <f t="shared" si="26"/>
        <v>49738.496974999143</v>
      </c>
      <c r="F234" s="48">
        <f t="shared" si="27"/>
        <v>69506.773192020104</v>
      </c>
      <c r="G234" s="47">
        <f>VLOOKUP(A234,'基準点成果表 (側壁fit) '!B:F,3,FALSE)/1000</f>
        <v>218.86798375000001</v>
      </c>
      <c r="H234" s="47">
        <f>VLOOKUP(A234,'基準点成果表 (側壁fit) '!B:F,4,FALSE)/1000</f>
        <v>112.74379574999999</v>
      </c>
      <c r="I234" s="48">
        <f t="shared" si="28"/>
        <v>218.89766951313911</v>
      </c>
      <c r="J234" s="48">
        <f t="shared" si="29"/>
        <v>112.6861485393148</v>
      </c>
      <c r="K234" s="18"/>
      <c r="L234" s="19"/>
      <c r="M234" s="19"/>
    </row>
    <row r="235" spans="1:13" x14ac:dyDescent="0.15">
      <c r="A235" s="18">
        <v>21093</v>
      </c>
      <c r="B235" s="18" t="s">
        <v>197</v>
      </c>
      <c r="C235" s="47">
        <f t="shared" si="24"/>
        <v>-214.62837322404505</v>
      </c>
      <c r="D235" s="47">
        <f t="shared" si="25"/>
        <v>116.27392096270408</v>
      </c>
      <c r="E235" s="48">
        <f t="shared" si="26"/>
        <v>49740.071920937131</v>
      </c>
      <c r="F235" s="48">
        <f t="shared" si="27"/>
        <v>69505.286312076802</v>
      </c>
      <c r="G235" s="47">
        <f>VLOOKUP(A235,'基準点成果表 (側壁fit) '!B:F,3,FALSE)/1000</f>
        <v>217.24771699999997</v>
      </c>
      <c r="H235" s="47">
        <f>VLOOKUP(A235,'基準点成果表 (側壁fit) '!B:F,4,FALSE)/1000</f>
        <v>111.30643625</v>
      </c>
      <c r="I235" s="48">
        <f t="shared" si="28"/>
        <v>217.2770242617012</v>
      </c>
      <c r="J235" s="48">
        <f t="shared" si="29"/>
        <v>111.24921581911256</v>
      </c>
      <c r="K235" s="18"/>
      <c r="L235" s="19"/>
      <c r="M235" s="19"/>
    </row>
    <row r="236" spans="1:13" x14ac:dyDescent="0.15">
      <c r="A236" s="18">
        <v>21094</v>
      </c>
      <c r="B236" s="18" t="s">
        <v>198</v>
      </c>
      <c r="C236" s="47">
        <f t="shared" si="24"/>
        <v>-215.0732678173876</v>
      </c>
      <c r="D236" s="47">
        <f t="shared" si="25"/>
        <v>115.98572523019338</v>
      </c>
      <c r="E236" s="48">
        <f t="shared" si="26"/>
        <v>49739.624750061441</v>
      </c>
      <c r="F236" s="48">
        <f t="shared" si="27"/>
        <v>69505.001661084607</v>
      </c>
      <c r="G236" s="47">
        <f>VLOOKUP(A236,'基準点成果表 (側壁fit) '!B:F,3,FALSE)/1000</f>
        <v>217.68585200000001</v>
      </c>
      <c r="H236" s="47">
        <f>VLOOKUP(A236,'基準点成果表 (側壁fit) '!B:F,4,FALSE)/1000</f>
        <v>111.0080645</v>
      </c>
      <c r="I236" s="48">
        <f t="shared" si="28"/>
        <v>217.71508066428407</v>
      </c>
      <c r="J236" s="48">
        <f t="shared" si="29"/>
        <v>110.95072868776637</v>
      </c>
      <c r="K236" s="18"/>
      <c r="L236" s="19"/>
      <c r="M236" s="19"/>
    </row>
    <row r="237" spans="1:13" x14ac:dyDescent="0.15">
      <c r="A237" s="18">
        <v>21095</v>
      </c>
      <c r="B237" s="18" t="s">
        <v>199</v>
      </c>
      <c r="C237" s="47">
        <f t="shared" si="24"/>
        <v>-213.41725770843937</v>
      </c>
      <c r="D237" s="47">
        <f t="shared" si="25"/>
        <v>114.30023652190296</v>
      </c>
      <c r="E237" s="48">
        <f t="shared" si="26"/>
        <v>49741.267313061398</v>
      </c>
      <c r="F237" s="48">
        <f t="shared" si="27"/>
        <v>69503.303065059095</v>
      </c>
      <c r="G237" s="47">
        <f>VLOOKUP(A237,'基準点成果表 (側壁fit) '!B:F,3,FALSE)/1000</f>
        <v>215.99143974999998</v>
      </c>
      <c r="H237" s="47">
        <f>VLOOKUP(A237,'基準点成果表 (側壁fit) '!B:F,4,FALSE)/1000</f>
        <v>109.361186</v>
      </c>
      <c r="I237" s="48">
        <f t="shared" si="28"/>
        <v>216.02023473436074</v>
      </c>
      <c r="J237" s="48">
        <f t="shared" si="29"/>
        <v>109.3042965025444</v>
      </c>
      <c r="K237" s="18"/>
      <c r="L237" s="19"/>
      <c r="M237" s="19"/>
    </row>
    <row r="238" spans="1:13" x14ac:dyDescent="0.15">
      <c r="A238" s="18">
        <v>21096</v>
      </c>
      <c r="B238" s="18" t="s">
        <v>200</v>
      </c>
      <c r="C238" s="47">
        <f t="shared" si="24"/>
        <v>-213.87608190138886</v>
      </c>
      <c r="D238" s="47">
        <f t="shared" si="25"/>
        <v>114.03501114589616</v>
      </c>
      <c r="E238" s="48">
        <f t="shared" si="26"/>
        <v>49740.806395574611</v>
      </c>
      <c r="F238" s="48">
        <f t="shared" si="27"/>
        <v>69503.041494398494</v>
      </c>
      <c r="G238" s="47">
        <f>VLOOKUP(A238,'基準点成果表 (側壁fit) '!B:F,3,FALSE)/1000</f>
        <v>216.44403</v>
      </c>
      <c r="H238" s="47">
        <f>VLOOKUP(A238,'基準点成果表 (側壁fit) '!B:F,4,FALSE)/1000</f>
        <v>109.08545749999999</v>
      </c>
      <c r="I238" s="48">
        <f t="shared" si="28"/>
        <v>216.4727523499991</v>
      </c>
      <c r="J238" s="48">
        <f t="shared" si="29"/>
        <v>109.0284488133311</v>
      </c>
      <c r="K238" s="18"/>
      <c r="L238" s="19"/>
      <c r="M238" s="19"/>
    </row>
    <row r="239" spans="1:13" x14ac:dyDescent="0.15">
      <c r="A239" s="18">
        <v>21097</v>
      </c>
      <c r="B239" s="18" t="s">
        <v>201</v>
      </c>
      <c r="C239" s="47">
        <f t="shared" si="24"/>
        <v>-212.36564706023853</v>
      </c>
      <c r="D239" s="47">
        <f t="shared" si="25"/>
        <v>112.48263830719188</v>
      </c>
      <c r="E239" s="48">
        <f t="shared" si="26"/>
        <v>49742.304445794274</v>
      </c>
      <c r="F239" s="48">
        <f t="shared" si="27"/>
        <v>69501.477166945857</v>
      </c>
      <c r="G239" s="47">
        <f>VLOOKUP(A239,'基準点成果表 (側壁fit) '!B:F,3,FALSE)/1000</f>
        <v>214.898222</v>
      </c>
      <c r="H239" s="47">
        <f>VLOOKUP(A239,'基準点成果表 (側壁fit) '!B:F,4,FALSE)/1000</f>
        <v>107.56830475</v>
      </c>
      <c r="I239" s="48">
        <f t="shared" si="28"/>
        <v>214.9265448308162</v>
      </c>
      <c r="J239" s="48">
        <f t="shared" si="29"/>
        <v>107.51170323568175</v>
      </c>
      <c r="K239" s="18"/>
      <c r="L239" s="19"/>
      <c r="M239" s="19"/>
    </row>
    <row r="240" spans="1:13" x14ac:dyDescent="0.15">
      <c r="A240" s="18">
        <v>21098</v>
      </c>
      <c r="B240" s="18" t="s">
        <v>202</v>
      </c>
      <c r="C240" s="47">
        <f t="shared" si="24"/>
        <v>-212.82448576713662</v>
      </c>
      <c r="D240" s="47">
        <f t="shared" si="25"/>
        <v>112.21735825114031</v>
      </c>
      <c r="E240" s="48">
        <f t="shared" si="26"/>
        <v>49741.843513359447</v>
      </c>
      <c r="F240" s="48">
        <f t="shared" si="27"/>
        <v>69501.215541722282</v>
      </c>
      <c r="G240" s="47">
        <f>VLOOKUP(A240,'基準点成果表 (側壁fit) '!B:F,3,FALSE)/1000</f>
        <v>215.35082550000001</v>
      </c>
      <c r="H240" s="47">
        <f>VLOOKUP(A240,'基準点成果表 (側壁fit) '!B:F,4,FALSE)/1000</f>
        <v>107.29252125000001</v>
      </c>
      <c r="I240" s="48">
        <f t="shared" si="28"/>
        <v>215.37907568196874</v>
      </c>
      <c r="J240" s="48">
        <f t="shared" si="29"/>
        <v>107.23580054298071</v>
      </c>
      <c r="K240" s="18"/>
      <c r="L240" s="19"/>
      <c r="M240" s="19"/>
    </row>
    <row r="241" spans="1:13" x14ac:dyDescent="0.15">
      <c r="A241" s="18">
        <v>22092</v>
      </c>
      <c r="B241" s="18" t="s">
        <v>257</v>
      </c>
      <c r="C241" s="47">
        <f t="shared" si="24"/>
        <v>-211.81625636326376</v>
      </c>
      <c r="D241" s="47">
        <f t="shared" si="25"/>
        <v>110.49586702610669</v>
      </c>
      <c r="E241" s="48">
        <f t="shared" si="26"/>
        <v>49742.838029993582</v>
      </c>
      <c r="F241" s="48">
        <f t="shared" si="27"/>
        <v>69499.486092320556</v>
      </c>
      <c r="G241" s="47">
        <f>VLOOKUP(A241,'基準点成果表 (側壁fit) '!B:F,3,FALSE)/1000</f>
        <v>214.30319225</v>
      </c>
      <c r="H241" s="47">
        <f>VLOOKUP(A241,'基準点成果表 (側壁fit) '!B:F,4,FALSE)/1000</f>
        <v>105.59472174999999</v>
      </c>
      <c r="I241" s="48">
        <f t="shared" si="28"/>
        <v>214.33099531854089</v>
      </c>
      <c r="J241" s="48">
        <f t="shared" si="29"/>
        <v>105.53827701722241</v>
      </c>
      <c r="K241" s="18"/>
      <c r="L241" s="19"/>
      <c r="M241" s="19"/>
    </row>
    <row r="242" spans="1:13" x14ac:dyDescent="0.15">
      <c r="A242" s="18">
        <v>21101</v>
      </c>
      <c r="B242" s="18" t="s">
        <v>203</v>
      </c>
      <c r="C242" s="47">
        <f t="shared" si="24"/>
        <v>-210.44727595718442</v>
      </c>
      <c r="D242" s="47">
        <f t="shared" si="25"/>
        <v>108.95936020486248</v>
      </c>
      <c r="E242" s="48">
        <f t="shared" si="26"/>
        <v>49744.194756334618</v>
      </c>
      <c r="F242" s="48">
        <f t="shared" si="27"/>
        <v>69497.938754542469</v>
      </c>
      <c r="G242" s="47">
        <f>VLOOKUP(A242,'基準点成果表 (側壁fit) '!B:F,3,FALSE)/1000</f>
        <v>212.89916674999998</v>
      </c>
      <c r="H242" s="47">
        <f>VLOOKUP(A242,'基準点成果表 (側壁fit) '!B:F,4,FALSE)/1000</f>
        <v>104.090171</v>
      </c>
      <c r="I242" s="48">
        <f t="shared" si="28"/>
        <v>212.92657361343171</v>
      </c>
      <c r="J242" s="48">
        <f t="shared" si="29"/>
        <v>104.03409609785332</v>
      </c>
      <c r="K242" s="18"/>
      <c r="L242" s="19"/>
      <c r="M242" s="19"/>
    </row>
    <row r="243" spans="1:13" x14ac:dyDescent="0.15">
      <c r="A243" s="18">
        <v>21102</v>
      </c>
      <c r="B243" s="18" t="s">
        <v>204</v>
      </c>
      <c r="C243" s="47">
        <f t="shared" si="24"/>
        <v>-210.91887967722852</v>
      </c>
      <c r="D243" s="47">
        <f t="shared" si="25"/>
        <v>108.71733374275109</v>
      </c>
      <c r="E243" s="48">
        <f t="shared" si="26"/>
        <v>49743.721244089305</v>
      </c>
      <c r="F243" s="48">
        <f t="shared" si="27"/>
        <v>69497.700483623848</v>
      </c>
      <c r="G243" s="47">
        <f>VLOOKUP(A243,'基準点成果表 (側壁fit) '!B:F,3,FALSE)/1000</f>
        <v>213.36506775000001</v>
      </c>
      <c r="H243" s="47">
        <f>VLOOKUP(A243,'基準点成果表 (側壁fit) '!B:F,4,FALSE)/1000</f>
        <v>103.83734075000001</v>
      </c>
      <c r="I243" s="48">
        <f t="shared" si="28"/>
        <v>213.39240800932467</v>
      </c>
      <c r="J243" s="48">
        <f t="shared" si="29"/>
        <v>103.78114315219123</v>
      </c>
      <c r="K243" s="18"/>
      <c r="L243" s="19"/>
      <c r="M243" s="19"/>
    </row>
    <row r="244" spans="1:13" x14ac:dyDescent="0.15">
      <c r="A244" s="18">
        <v>21103</v>
      </c>
      <c r="B244" s="18" t="s">
        <v>205</v>
      </c>
      <c r="C244" s="47">
        <f t="shared" si="24"/>
        <v>-209.48821873235264</v>
      </c>
      <c r="D244" s="47">
        <f t="shared" si="25"/>
        <v>107.09129122147263</v>
      </c>
      <c r="E244" s="48">
        <f t="shared" si="26"/>
        <v>49745.138937468633</v>
      </c>
      <c r="F244" s="48">
        <f t="shared" si="27"/>
        <v>69496.063122789332</v>
      </c>
      <c r="G244" s="47">
        <f>VLOOKUP(A244,'基準点成果表 (側壁fit) '!B:F,3,FALSE)/1000</f>
        <v>211.89731475000002</v>
      </c>
      <c r="H244" s="47">
        <f>VLOOKUP(A244,'基準点成果表 (側壁fit) '!B:F,4,FALSE)/1000</f>
        <v>102.2446995</v>
      </c>
      <c r="I244" s="48">
        <f t="shared" si="28"/>
        <v>211.92423560601478</v>
      </c>
      <c r="J244" s="48">
        <f t="shared" si="29"/>
        <v>102.18888851980049</v>
      </c>
      <c r="K244" s="18"/>
      <c r="L244" s="19"/>
      <c r="M244" s="19"/>
    </row>
    <row r="245" spans="1:13" x14ac:dyDescent="0.15">
      <c r="A245" s="18">
        <v>21104</v>
      </c>
      <c r="B245" s="18" t="s">
        <v>206</v>
      </c>
      <c r="C245" s="47">
        <f t="shared" si="24"/>
        <v>-209.95997484210972</v>
      </c>
      <c r="D245" s="47">
        <f t="shared" si="25"/>
        <v>106.84909772680237</v>
      </c>
      <c r="E245" s="48">
        <f t="shared" si="26"/>
        <v>49744.665271510989</v>
      </c>
      <c r="F245" s="48">
        <f t="shared" si="27"/>
        <v>69495.82468605449</v>
      </c>
      <c r="G245" s="47">
        <f>VLOOKUP(A245,'基準点成果表 (側壁fit) '!B:F,3,FALSE)/1000</f>
        <v>212.36336424999999</v>
      </c>
      <c r="H245" s="47">
        <f>VLOOKUP(A245,'基準点成果表 (側壁fit) '!B:F,4,FALSE)/1000</f>
        <v>101.99169875000001</v>
      </c>
      <c r="I245" s="48">
        <f t="shared" si="28"/>
        <v>212.3902184569979</v>
      </c>
      <c r="J245" s="48">
        <f t="shared" si="29"/>
        <v>101.93576503503385</v>
      </c>
      <c r="K245" s="18"/>
      <c r="L245" s="19"/>
      <c r="M245" s="19"/>
    </row>
    <row r="246" spans="1:13" x14ac:dyDescent="0.15">
      <c r="A246" s="18">
        <v>21105</v>
      </c>
      <c r="B246" s="18" t="s">
        <v>207</v>
      </c>
      <c r="C246" s="47">
        <f t="shared" si="24"/>
        <v>-208.48147059892463</v>
      </c>
      <c r="D246" s="47">
        <f t="shared" si="25"/>
        <v>105.00603727804308</v>
      </c>
      <c r="E246" s="48">
        <f t="shared" si="26"/>
        <v>49746.129082006046</v>
      </c>
      <c r="F246" s="48">
        <f t="shared" si="27"/>
        <v>69493.96993392834</v>
      </c>
      <c r="G246" s="47">
        <f>VLOOKUP(A246,'基準点成果表 (側壁fit) '!B:F,3,FALSE)/1000</f>
        <v>210.84277950000001</v>
      </c>
      <c r="H246" s="47">
        <f>VLOOKUP(A246,'基準点成果表 (側壁fit) '!B:F,4,FALSE)/1000</f>
        <v>100.18319975</v>
      </c>
      <c r="I246" s="48">
        <f t="shared" si="28"/>
        <v>210.86915745502563</v>
      </c>
      <c r="J246" s="48">
        <f t="shared" si="29"/>
        <v>100.12766657443701</v>
      </c>
      <c r="K246" s="18"/>
      <c r="L246" s="19"/>
      <c r="M246" s="19"/>
    </row>
    <row r="247" spans="1:13" x14ac:dyDescent="0.15">
      <c r="A247" s="18">
        <v>21106</v>
      </c>
      <c r="B247" s="18" t="s">
        <v>208</v>
      </c>
      <c r="C247" s="47">
        <f t="shared" si="24"/>
        <v>-208.96460329369609</v>
      </c>
      <c r="D247" s="47">
        <f t="shared" si="25"/>
        <v>104.78800037093919</v>
      </c>
      <c r="E247" s="48">
        <f t="shared" si="26"/>
        <v>49745.644231798418</v>
      </c>
      <c r="F247" s="48">
        <f t="shared" si="27"/>
        <v>69493.75574342953</v>
      </c>
      <c r="G247" s="47">
        <f>VLOOKUP(A247,'基準点成果表 (側壁fit) '!B:F,3,FALSE)/1000</f>
        <v>211.32075925000001</v>
      </c>
      <c r="H247" s="47">
        <f>VLOOKUP(A247,'基準点成果表 (側壁fit) '!B:F,4,FALSE)/1000</f>
        <v>99.954087000000001</v>
      </c>
      <c r="I247" s="48">
        <f t="shared" si="28"/>
        <v>211.34707684698191</v>
      </c>
      <c r="J247" s="48">
        <f t="shared" si="29"/>
        <v>99.898427946769772</v>
      </c>
      <c r="K247" s="18"/>
      <c r="L247" s="19"/>
      <c r="M247" s="19"/>
    </row>
    <row r="248" spans="1:13" x14ac:dyDescent="0.15">
      <c r="A248" s="18">
        <v>21107</v>
      </c>
      <c r="B248" s="18" t="s">
        <v>209</v>
      </c>
      <c r="C248" s="47">
        <f t="shared" si="24"/>
        <v>-207.61761467615622</v>
      </c>
      <c r="D248" s="47">
        <f t="shared" si="25"/>
        <v>103.09199198966826</v>
      </c>
      <c r="E248" s="48">
        <f t="shared" si="26"/>
        <v>49746.977699464253</v>
      </c>
      <c r="F248" s="48">
        <f t="shared" si="27"/>
        <v>69492.049083900129</v>
      </c>
      <c r="G248" s="47">
        <f>VLOOKUP(A248,'基準点成果表 (側壁fit) '!B:F,3,FALSE)/1000</f>
        <v>209.935044</v>
      </c>
      <c r="H248" s="47">
        <f>VLOOKUP(A248,'基準点成果表 (側壁fit) '!B:F,4,FALSE)/1000</f>
        <v>98.289570250000011</v>
      </c>
      <c r="I248" s="48">
        <f t="shared" si="28"/>
        <v>209.96092326096331</v>
      </c>
      <c r="J248" s="48">
        <f t="shared" si="29"/>
        <v>98.234276210574762</v>
      </c>
      <c r="K248" s="18"/>
      <c r="L248" s="19"/>
      <c r="M248" s="19"/>
    </row>
    <row r="249" spans="1:13" x14ac:dyDescent="0.15">
      <c r="A249" s="18">
        <v>21108</v>
      </c>
      <c r="B249" s="18" t="s">
        <v>210</v>
      </c>
      <c r="C249" s="47">
        <f t="shared" si="24"/>
        <v>-208.10071614788217</v>
      </c>
      <c r="D249" s="47">
        <f t="shared" si="25"/>
        <v>102.87393185686697</v>
      </c>
      <c r="E249" s="48">
        <f t="shared" si="26"/>
        <v>49746.492880294107</v>
      </c>
      <c r="F249" s="48">
        <f t="shared" si="27"/>
        <v>69491.834869928221</v>
      </c>
      <c r="G249" s="47">
        <f>VLOOKUP(A249,'基準点成果表 (側壁fit) '!B:F,3,FALSE)/1000</f>
        <v>210.412992</v>
      </c>
      <c r="H249" s="47">
        <f>VLOOKUP(A249,'基準点成果表 (側壁fit) '!B:F,4,FALSE)/1000</f>
        <v>98.060434999999998</v>
      </c>
      <c r="I249" s="48">
        <f t="shared" si="28"/>
        <v>210.43881089699488</v>
      </c>
      <c r="J249" s="48">
        <f t="shared" si="29"/>
        <v>98.005015091270295</v>
      </c>
      <c r="K249" s="18"/>
      <c r="L249" s="19"/>
      <c r="M249" s="19"/>
    </row>
    <row r="250" spans="1:13" x14ac:dyDescent="0.15">
      <c r="A250" s="18">
        <v>22101</v>
      </c>
      <c r="B250" s="18" t="s">
        <v>258</v>
      </c>
      <c r="C250" s="47">
        <f t="shared" si="24"/>
        <v>-206.83307377405526</v>
      </c>
      <c r="D250" s="47">
        <f t="shared" si="25"/>
        <v>101.24504582781881</v>
      </c>
      <c r="E250" s="48">
        <f t="shared" si="26"/>
        <v>49747.747537652598</v>
      </c>
      <c r="F250" s="48">
        <f t="shared" si="27"/>
        <v>69490.19596120705</v>
      </c>
      <c r="G250" s="47">
        <f>VLOOKUP(A250,'基準点成果表 (側壁fit) '!B:F,3,FALSE)/1000</f>
        <v>209.10814875000003</v>
      </c>
      <c r="H250" s="47">
        <f>VLOOKUP(A250,'基準点成果表 (側壁fit) '!B:F,4,FALSE)/1000</f>
        <v>96.461194249999991</v>
      </c>
      <c r="I250" s="48">
        <f t="shared" si="28"/>
        <v>209.13354649992345</v>
      </c>
      <c r="J250" s="48">
        <f t="shared" si="29"/>
        <v>96.40611805353808</v>
      </c>
      <c r="K250" s="18"/>
      <c r="L250" s="19"/>
      <c r="M250" s="19"/>
    </row>
    <row r="251" spans="1:13" x14ac:dyDescent="0.15">
      <c r="A251" s="18">
        <v>22102</v>
      </c>
      <c r="B251" s="18" t="s">
        <v>259</v>
      </c>
      <c r="C251" s="47">
        <f t="shared" si="24"/>
        <v>-207.32162298165827</v>
      </c>
      <c r="D251" s="47">
        <f t="shared" si="25"/>
        <v>101.0396766078792</v>
      </c>
      <c r="E251" s="48">
        <f t="shared" si="26"/>
        <v>49747.257371775064</v>
      </c>
      <c r="F251" s="48">
        <f t="shared" si="27"/>
        <v>69489.994481041154</v>
      </c>
      <c r="G251" s="47">
        <f>VLOOKUP(A251,'基準点成果表 (側壁fit) '!B:F,3,FALSE)/1000</f>
        <v>209.59183549999997</v>
      </c>
      <c r="H251" s="47">
        <f>VLOOKUP(A251,'基準点成果表 (側壁fit) '!B:F,4,FALSE)/1000</f>
        <v>96.244620999999981</v>
      </c>
      <c r="I251" s="48">
        <f t="shared" si="28"/>
        <v>209.61717619421213</v>
      </c>
      <c r="J251" s="48">
        <f t="shared" si="29"/>
        <v>96.189417422382306</v>
      </c>
      <c r="K251" s="18"/>
      <c r="L251" s="19"/>
      <c r="M251" s="19"/>
    </row>
    <row r="252" spans="1:13" x14ac:dyDescent="0.15">
      <c r="A252" s="18">
        <v>21111</v>
      </c>
      <c r="B252" s="18" t="s">
        <v>211</v>
      </c>
      <c r="C252" s="47">
        <f t="shared" si="24"/>
        <v>-206.06270771088685</v>
      </c>
      <c r="D252" s="47">
        <f t="shared" si="25"/>
        <v>99.394136771341664</v>
      </c>
      <c r="E252" s="48">
        <f t="shared" si="26"/>
        <v>49748.503169955962</v>
      </c>
      <c r="F252" s="48">
        <f t="shared" si="27"/>
        <v>69488.338988393909</v>
      </c>
      <c r="G252" s="47">
        <f>VLOOKUP(A252,'基準点成果表 (側壁fit) '!B:F,3,FALSE)/1000</f>
        <v>208.29533324999997</v>
      </c>
      <c r="H252" s="47">
        <f>VLOOKUP(A252,'基準点成果表 (側壁fit) '!B:F,4,FALSE)/1000</f>
        <v>94.628529749999998</v>
      </c>
      <c r="I252" s="48">
        <f t="shared" si="28"/>
        <v>208.32024835893216</v>
      </c>
      <c r="J252" s="48">
        <f t="shared" si="29"/>
        <v>94.573667688463843</v>
      </c>
      <c r="K252" s="18"/>
      <c r="L252" s="19"/>
      <c r="M252" s="19"/>
    </row>
    <row r="253" spans="1:13" x14ac:dyDescent="0.15">
      <c r="A253" s="18">
        <v>21112</v>
      </c>
      <c r="B253" s="18" t="s">
        <v>212</v>
      </c>
      <c r="C253" s="47">
        <f t="shared" si="24"/>
        <v>-206.55605563031145</v>
      </c>
      <c r="D253" s="47">
        <f t="shared" si="25"/>
        <v>99.200540763862705</v>
      </c>
      <c r="E253" s="48">
        <f t="shared" si="26"/>
        <v>49748.008299081506</v>
      </c>
      <c r="F253" s="48">
        <f t="shared" si="27"/>
        <v>69488.14931920472</v>
      </c>
      <c r="G253" s="47">
        <f>VLOOKUP(A253,'基準点成果表 (側壁fit) '!B:F,3,FALSE)/1000</f>
        <v>208.78408875</v>
      </c>
      <c r="H253" s="47">
        <f>VLOOKUP(A253,'基準点成果表 (側壁fit) '!B:F,4,FALSE)/1000</f>
        <v>94.423615999999996</v>
      </c>
      <c r="I253" s="48">
        <f t="shared" si="28"/>
        <v>208.80894987380978</v>
      </c>
      <c r="J253" s="48">
        <f t="shared" si="29"/>
        <v>94.368625221946104</v>
      </c>
      <c r="K253" s="18"/>
      <c r="L253" s="19"/>
      <c r="M253" s="19"/>
    </row>
    <row r="254" spans="1:13" x14ac:dyDescent="0.15">
      <c r="A254" s="18">
        <v>21113</v>
      </c>
      <c r="B254" s="18" t="s">
        <v>213</v>
      </c>
      <c r="C254" s="47">
        <f t="shared" si="24"/>
        <v>-205.29607098279743</v>
      </c>
      <c r="D254" s="47">
        <f t="shared" si="25"/>
        <v>97.438981472474907</v>
      </c>
      <c r="E254" s="48">
        <f t="shared" si="26"/>
        <v>49749.254244582589</v>
      </c>
      <c r="F254" s="48">
        <f t="shared" si="27"/>
        <v>69486.377802267918</v>
      </c>
      <c r="G254" s="47">
        <f>VLOOKUP(A254,'基準点成果表 (側壁fit) '!B:F,3,FALSE)/1000</f>
        <v>207.48384375000001</v>
      </c>
      <c r="H254" s="47">
        <f>VLOOKUP(A254,'基準点成果表 (側壁fit) '!B:F,4,FALSE)/1000</f>
        <v>92.691560750000008</v>
      </c>
      <c r="I254" s="48">
        <f t="shared" si="28"/>
        <v>207.50824874719996</v>
      </c>
      <c r="J254" s="48">
        <f t="shared" si="29"/>
        <v>92.63691247777821</v>
      </c>
      <c r="K254" s="18"/>
      <c r="L254" s="19"/>
      <c r="M254" s="19"/>
    </row>
    <row r="255" spans="1:13" x14ac:dyDescent="0.15">
      <c r="A255" s="18">
        <v>21114</v>
      </c>
      <c r="B255" s="18" t="s">
        <v>214</v>
      </c>
      <c r="C255" s="47">
        <f t="shared" si="24"/>
        <v>-205.78945164384939</v>
      </c>
      <c r="D255" s="47">
        <f t="shared" si="25"/>
        <v>97.245472992757584</v>
      </c>
      <c r="E255" s="48">
        <f t="shared" si="26"/>
        <v>49748.759341663135</v>
      </c>
      <c r="F255" s="48">
        <f t="shared" si="27"/>
        <v>69486.188220863929</v>
      </c>
      <c r="G255" s="47">
        <f>VLOOKUP(A255,'基準点成果表 (側壁fit) '!B:F,3,FALSE)/1000</f>
        <v>207.97263400000003</v>
      </c>
      <c r="H255" s="47">
        <f>VLOOKUP(A255,'基準点成果表 (側壁fit) '!B:F,4,FALSE)/1000</f>
        <v>92.486733749999999</v>
      </c>
      <c r="I255" s="48">
        <f t="shared" si="28"/>
        <v>207.99698503492371</v>
      </c>
      <c r="J255" s="48">
        <f t="shared" si="29"/>
        <v>92.431956752105364</v>
      </c>
      <c r="K255" s="18"/>
      <c r="L255" s="19"/>
      <c r="M255" s="19"/>
    </row>
    <row r="256" spans="1:13" x14ac:dyDescent="0.15">
      <c r="A256" s="18">
        <v>21115</v>
      </c>
      <c r="B256" s="18" t="s">
        <v>215</v>
      </c>
      <c r="C256" s="47">
        <f t="shared" si="24"/>
        <v>-204.50362805792804</v>
      </c>
      <c r="D256" s="47">
        <f t="shared" si="25"/>
        <v>95.263293405577741</v>
      </c>
      <c r="E256" s="48">
        <f t="shared" si="26"/>
        <v>49750.029371986398</v>
      </c>
      <c r="F256" s="48">
        <f t="shared" si="27"/>
        <v>69484.195885252659</v>
      </c>
      <c r="G256" s="47">
        <f>VLOOKUP(A256,'基準点成果表 (側壁fit) '!B:F,3,FALSE)/1000</f>
        <v>206.64147274999999</v>
      </c>
      <c r="H256" s="47">
        <f>VLOOKUP(A256,'基準点成果表 (側壁fit) '!B:F,4,FALSE)/1000</f>
        <v>90.534712250000013</v>
      </c>
      <c r="I256" s="48">
        <f t="shared" si="28"/>
        <v>206.66530972683498</v>
      </c>
      <c r="J256" s="48">
        <f t="shared" si="29"/>
        <v>90.480285907984694</v>
      </c>
      <c r="K256" s="18"/>
      <c r="L256" s="19"/>
      <c r="M256" s="19"/>
    </row>
    <row r="257" spans="1:13" x14ac:dyDescent="0.15">
      <c r="A257" s="18">
        <v>21116</v>
      </c>
      <c r="B257" s="18" t="s">
        <v>216</v>
      </c>
      <c r="C257" s="47">
        <f t="shared" si="24"/>
        <v>-205.00619558957655</v>
      </c>
      <c r="D257" s="47">
        <f t="shared" si="25"/>
        <v>95.094858545206208</v>
      </c>
      <c r="E257" s="48">
        <f t="shared" si="26"/>
        <v>49749.52548175001</v>
      </c>
      <c r="F257" s="48">
        <f t="shared" si="27"/>
        <v>69484.031449685557</v>
      </c>
      <c r="G257" s="47">
        <f>VLOOKUP(A257,'基準点成果表 (側壁fit) '!B:F,3,FALSE)/1000</f>
        <v>207.14002525000001</v>
      </c>
      <c r="H257" s="47">
        <f>VLOOKUP(A257,'基準点成果表 (側壁fit) '!B:F,4,FALSE)/1000</f>
        <v>90.354740500000005</v>
      </c>
      <c r="I257" s="48">
        <f t="shared" si="28"/>
        <v>207.16381481035185</v>
      </c>
      <c r="J257" s="48">
        <f t="shared" si="29"/>
        <v>90.300182860364245</v>
      </c>
      <c r="K257" s="18"/>
      <c r="L257" s="19"/>
      <c r="M257" s="19"/>
    </row>
    <row r="258" spans="1:13" x14ac:dyDescent="0.15">
      <c r="A258" s="18">
        <v>21117</v>
      </c>
      <c r="B258" s="18" t="s">
        <v>217</v>
      </c>
      <c r="C258" s="47">
        <f t="shared" si="24"/>
        <v>-203.83631291395784</v>
      </c>
      <c r="D258" s="47">
        <f t="shared" si="25"/>
        <v>93.272047378537678</v>
      </c>
      <c r="E258" s="48">
        <f t="shared" si="26"/>
        <v>49750.680841347334</v>
      </c>
      <c r="F258" s="48">
        <f t="shared" si="27"/>
        <v>69482.199398860685</v>
      </c>
      <c r="G258" s="47">
        <f>VLOOKUP(A258,'基準点成果表 (側壁fit) '!B:F,3,FALSE)/1000</f>
        <v>205.92844675000001</v>
      </c>
      <c r="H258" s="47">
        <f>VLOOKUP(A258,'基準点成果表 (側壁fit) '!B:F,4,FALSE)/1000</f>
        <v>88.559373250000007</v>
      </c>
      <c r="I258" s="48">
        <f t="shared" si="28"/>
        <v>205.95176350617399</v>
      </c>
      <c r="J258" s="48">
        <f t="shared" si="29"/>
        <v>88.505134766279994</v>
      </c>
      <c r="K258" s="18"/>
      <c r="L258" s="19"/>
      <c r="M258" s="19"/>
    </row>
    <row r="259" spans="1:13" x14ac:dyDescent="0.15">
      <c r="A259" s="18">
        <v>21118</v>
      </c>
      <c r="B259" s="18" t="s">
        <v>218</v>
      </c>
      <c r="C259" s="47">
        <f t="shared" si="24"/>
        <v>-204.33887808453693</v>
      </c>
      <c r="D259" s="47">
        <f t="shared" si="25"/>
        <v>93.103606462143503</v>
      </c>
      <c r="E259" s="48">
        <f t="shared" si="26"/>
        <v>49750.176953423812</v>
      </c>
      <c r="F259" s="48">
        <f t="shared" si="27"/>
        <v>69482.034957218988</v>
      </c>
      <c r="G259" s="47">
        <f>VLOOKUP(A259,'基準点成果表 (側壁fit) '!B:F,3,FALSE)/1000</f>
        <v>206.42699675</v>
      </c>
      <c r="H259" s="47">
        <f>VLOOKUP(A259,'基準点成果表 (側壁fit) '!B:F,4,FALSE)/1000</f>
        <v>88.379395500000015</v>
      </c>
      <c r="I259" s="48">
        <f t="shared" si="28"/>
        <v>206.45026608811071</v>
      </c>
      <c r="J259" s="48">
        <f t="shared" si="29"/>
        <v>88.325025719318205</v>
      </c>
      <c r="K259" s="18"/>
      <c r="L259" s="19"/>
      <c r="M259" s="19"/>
    </row>
    <row r="260" spans="1:13" x14ac:dyDescent="0.15">
      <c r="A260" s="18">
        <v>22112</v>
      </c>
      <c r="B260" s="18" t="s">
        <v>260</v>
      </c>
      <c r="C260" s="47">
        <f t="shared" si="24"/>
        <v>-203.75790192846523</v>
      </c>
      <c r="D260" s="47">
        <f t="shared" si="25"/>
        <v>91.20132548517104</v>
      </c>
      <c r="E260" s="48">
        <f t="shared" si="26"/>
        <v>49750.742793541009</v>
      </c>
      <c r="F260" s="48">
        <f t="shared" si="27"/>
        <v>69480.128119215631</v>
      </c>
      <c r="G260" s="47">
        <f>VLOOKUP(A260,'基準点成果表 (側壁fit) '!B:F,3,FALSE)/1000</f>
        <v>205.80233699999999</v>
      </c>
      <c r="H260" s="47">
        <f>VLOOKUP(A260,'基準点成果表 (側壁fit) '!B:F,4,FALSE)/1000</f>
        <v>86.491008249999993</v>
      </c>
      <c r="I260" s="48">
        <f t="shared" si="28"/>
        <v>205.82510901488311</v>
      </c>
      <c r="J260" s="48">
        <f t="shared" si="29"/>
        <v>86.436803051562549</v>
      </c>
      <c r="K260" s="18"/>
      <c r="L260" s="19"/>
      <c r="M260" s="19"/>
    </row>
    <row r="261" spans="1:13" x14ac:dyDescent="0.15">
      <c r="A261" s="18">
        <v>21121</v>
      </c>
      <c r="B261" s="18" t="s">
        <v>219</v>
      </c>
      <c r="C261" s="47">
        <f t="shared" si="24"/>
        <v>-202.66071338778065</v>
      </c>
      <c r="D261" s="47">
        <f t="shared" si="25"/>
        <v>89.436462937259449</v>
      </c>
      <c r="E261" s="48">
        <f t="shared" si="26"/>
        <v>49751.825921824762</v>
      </c>
      <c r="F261" s="48">
        <f t="shared" si="27"/>
        <v>69478.354592889984</v>
      </c>
      <c r="G261" s="47">
        <f>VLOOKUP(A261,'基準点成果表 (側壁fit) '!B:F,3,FALSE)/1000</f>
        <v>204.66476874999998</v>
      </c>
      <c r="H261" s="47">
        <f>VLOOKUP(A261,'基準点成果表 (側壁fit) '!B:F,4,FALSE)/1000</f>
        <v>84.751899000000009</v>
      </c>
      <c r="I261" s="48">
        <f t="shared" si="28"/>
        <v>204.68708277481807</v>
      </c>
      <c r="J261" s="48">
        <f t="shared" si="29"/>
        <v>84.69799346343423</v>
      </c>
      <c r="K261" s="18"/>
      <c r="L261" s="19"/>
      <c r="M261" s="19"/>
    </row>
    <row r="262" spans="1:13" x14ac:dyDescent="0.15">
      <c r="A262" s="18">
        <v>21122</v>
      </c>
      <c r="B262" s="18" t="s">
        <v>220</v>
      </c>
      <c r="C262" s="47">
        <f t="shared" si="24"/>
        <v>-203.17104198325828</v>
      </c>
      <c r="D262" s="47">
        <f t="shared" si="25"/>
        <v>89.293554208806825</v>
      </c>
      <c r="E262" s="48">
        <f t="shared" si="26"/>
        <v>49751.314473629362</v>
      </c>
      <c r="F262" s="48">
        <f t="shared" si="27"/>
        <v>69478.215744326968</v>
      </c>
      <c r="G262" s="47">
        <f>VLOOKUP(A262,'基準点成果表 (側壁fit) '!B:F,3,FALSE)/1000</f>
        <v>205.17166850000001</v>
      </c>
      <c r="H262" s="47">
        <f>VLOOKUP(A262,'基準点成果表 (側壁fit) '!B:F,4,FALSE)/1000</f>
        <v>84.59726775</v>
      </c>
      <c r="I262" s="48">
        <f t="shared" si="28"/>
        <v>205.19394178197751</v>
      </c>
      <c r="J262" s="48">
        <f t="shared" si="29"/>
        <v>84.543228716518172</v>
      </c>
      <c r="K262" s="18"/>
      <c r="L262" s="19"/>
      <c r="M262" s="19"/>
    </row>
    <row r="263" spans="1:13" x14ac:dyDescent="0.15">
      <c r="A263" s="18">
        <v>21123</v>
      </c>
      <c r="B263" s="18" t="s">
        <v>221</v>
      </c>
      <c r="C263" s="47">
        <f t="shared" si="24"/>
        <v>-202.09429147019034</v>
      </c>
      <c r="D263" s="47">
        <f t="shared" si="25"/>
        <v>87.414367042190207</v>
      </c>
      <c r="E263" s="48">
        <f t="shared" si="26"/>
        <v>49752.376255977222</v>
      </c>
      <c r="F263" s="48">
        <f t="shared" si="27"/>
        <v>69476.32805941673</v>
      </c>
      <c r="G263" s="47">
        <f>VLOOKUP(A263,'基準点成果表 (側壁fit) '!B:F,3,FALSE)/1000</f>
        <v>204.05189824999999</v>
      </c>
      <c r="H263" s="47">
        <f>VLOOKUP(A263,'基準点成果表 (側壁fit) '!B:F,4,FALSE)/1000</f>
        <v>82.743393250000011</v>
      </c>
      <c r="I263" s="48">
        <f t="shared" si="28"/>
        <v>204.07368331555054</v>
      </c>
      <c r="J263" s="48">
        <f t="shared" si="29"/>
        <v>82.689649194907631</v>
      </c>
      <c r="K263" s="18"/>
      <c r="L263" s="19"/>
      <c r="M263" s="19"/>
    </row>
    <row r="264" spans="1:13" x14ac:dyDescent="0.15">
      <c r="A264" s="18">
        <v>21124</v>
      </c>
      <c r="B264" s="18" t="s">
        <v>222</v>
      </c>
      <c r="C264" s="47">
        <f t="shared" si="24"/>
        <v>-202.60478136858592</v>
      </c>
      <c r="D264" s="47">
        <f t="shared" si="25"/>
        <v>87.271447027959468</v>
      </c>
      <c r="E264" s="48">
        <f t="shared" si="26"/>
        <v>49751.864646394308</v>
      </c>
      <c r="F264" s="48">
        <f t="shared" si="27"/>
        <v>69476.189200850189</v>
      </c>
      <c r="G264" s="47">
        <f>VLOOKUP(A264,'基準点成果表 (側壁fit) '!B:F,3,FALSE)/1000</f>
        <v>204.55895900000002</v>
      </c>
      <c r="H264" s="47">
        <f>VLOOKUP(A264,'基準点成果表 (側壁fit) '!B:F,4,FALSE)/1000</f>
        <v>82.588746999999998</v>
      </c>
      <c r="I264" s="48">
        <f t="shared" si="28"/>
        <v>204.58070331875385</v>
      </c>
      <c r="J264" s="48">
        <f t="shared" si="29"/>
        <v>82.534869405589504</v>
      </c>
      <c r="K264" s="18"/>
      <c r="L264" s="19"/>
      <c r="M264" s="19"/>
    </row>
    <row r="265" spans="1:13" x14ac:dyDescent="0.15">
      <c r="A265" s="18">
        <v>21125</v>
      </c>
      <c r="B265" s="18" t="s">
        <v>223</v>
      </c>
      <c r="C265" s="47">
        <f t="shared" si="24"/>
        <v>-201.52431826288063</v>
      </c>
      <c r="D265" s="47">
        <f t="shared" si="25"/>
        <v>85.17023059089891</v>
      </c>
      <c r="E265" s="48">
        <f t="shared" si="26"/>
        <v>49752.928376719989</v>
      </c>
      <c r="F265" s="48">
        <f t="shared" si="27"/>
        <v>69474.079464176481</v>
      </c>
      <c r="G265" s="47">
        <f>VLOOKUP(A265,'基準点成果表 (側壁fit) '!B:F,3,FALSE)/1000</f>
        <v>203.43036050000001</v>
      </c>
      <c r="H265" s="47">
        <f>VLOOKUP(A265,'基準点成果表 (側壁fit) '!B:F,4,FALSE)/1000</f>
        <v>80.512987749999994</v>
      </c>
      <c r="I265" s="48">
        <f t="shared" si="28"/>
        <v>203.45155816480624</v>
      </c>
      <c r="J265" s="48">
        <f t="shared" si="29"/>
        <v>80.459407466772149</v>
      </c>
      <c r="K265" s="18"/>
      <c r="L265" s="19"/>
      <c r="M265" s="19"/>
    </row>
    <row r="266" spans="1:13" x14ac:dyDescent="0.15">
      <c r="A266" s="18">
        <v>21126</v>
      </c>
      <c r="B266" s="18" t="s">
        <v>224</v>
      </c>
      <c r="C266" s="47">
        <f t="shared" si="24"/>
        <v>-202.04114632199861</v>
      </c>
      <c r="D266" s="47">
        <f t="shared" si="25"/>
        <v>85.053163254643479</v>
      </c>
      <c r="E266" s="48">
        <f t="shared" si="26"/>
        <v>49752.410634631342</v>
      </c>
      <c r="F266" s="48">
        <f t="shared" si="27"/>
        <v>69473.96650784176</v>
      </c>
      <c r="G266" s="47">
        <f>VLOOKUP(A266,'基準点成果表 (側壁fit) '!B:F,3,FALSE)/1000</f>
        <v>203.94435350000003</v>
      </c>
      <c r="H266" s="47">
        <f>VLOOKUP(A266,'基準点成果表 (側壁fit) '!B:F,4,FALSE)/1000</f>
        <v>80.384041249999996</v>
      </c>
      <c r="I266" s="48">
        <f t="shared" si="28"/>
        <v>203.96551718631696</v>
      </c>
      <c r="J266" s="48">
        <f t="shared" si="29"/>
        <v>80.330325600814788</v>
      </c>
      <c r="K266" s="18"/>
      <c r="L266" s="19"/>
      <c r="M266" s="19"/>
    </row>
    <row r="267" spans="1:13" x14ac:dyDescent="0.15">
      <c r="A267" s="18">
        <v>21127</v>
      </c>
      <c r="B267" s="18" t="s">
        <v>225</v>
      </c>
      <c r="C267" s="47">
        <f t="shared" si="24"/>
        <v>-201.06022447707184</v>
      </c>
      <c r="D267" s="47">
        <f t="shared" si="25"/>
        <v>83.12229572582018</v>
      </c>
      <c r="E267" s="48">
        <f t="shared" si="26"/>
        <v>49753.37618062619</v>
      </c>
      <c r="F267" s="48">
        <f t="shared" si="27"/>
        <v>69472.027905765121</v>
      </c>
      <c r="G267" s="47">
        <f>VLOOKUP(A267,'基準点成果表 (側壁fit) '!B:F,3,FALSE)/1000</f>
        <v>202.91919550000003</v>
      </c>
      <c r="H267" s="47">
        <f>VLOOKUP(A267,'基準点成果表 (側壁fit) '!B:F,4,FALSE)/1000</f>
        <v>78.476291750000001</v>
      </c>
      <c r="I267" s="48">
        <f t="shared" si="28"/>
        <v>202.93985677754014</v>
      </c>
      <c r="J267" s="48">
        <f t="shared" si="29"/>
        <v>78.422846163027302</v>
      </c>
      <c r="K267" s="18"/>
      <c r="L267" s="19"/>
      <c r="M267" s="19"/>
    </row>
    <row r="268" spans="1:13" x14ac:dyDescent="0.15">
      <c r="A268" s="18">
        <v>21128</v>
      </c>
      <c r="B268" s="18" t="s">
        <v>226</v>
      </c>
      <c r="C268" s="47">
        <f t="shared" si="24"/>
        <v>-201.57715309183882</v>
      </c>
      <c r="D268" s="47">
        <f t="shared" si="25"/>
        <v>83.005292223807331</v>
      </c>
      <c r="E268" s="48">
        <f t="shared" si="26"/>
        <v>49752.85833849237</v>
      </c>
      <c r="F268" s="48">
        <f t="shared" si="27"/>
        <v>69471.915014061757</v>
      </c>
      <c r="G268" s="47">
        <f>VLOOKUP(A268,'基準点成果表 (側壁fit) '!B:F,3,FALSE)/1000</f>
        <v>203.4332905</v>
      </c>
      <c r="H268" s="47">
        <f>VLOOKUP(A268,'基準点成果表 (側壁fit) '!B:F,4,FALSE)/1000</f>
        <v>78.34740674999999</v>
      </c>
      <c r="I268" s="48">
        <f t="shared" si="28"/>
        <v>203.45391781524449</v>
      </c>
      <c r="J268" s="48">
        <f t="shared" si="29"/>
        <v>78.293825770204023</v>
      </c>
      <c r="K268" s="18"/>
      <c r="L268" s="19"/>
      <c r="M268" s="19"/>
    </row>
    <row r="269" spans="1:13" x14ac:dyDescent="0.15">
      <c r="A269" s="18">
        <v>22122</v>
      </c>
      <c r="B269" s="18" t="s">
        <v>261</v>
      </c>
      <c r="C269" s="47">
        <f t="shared" si="24"/>
        <v>-201.12258531589248</v>
      </c>
      <c r="D269" s="47">
        <f t="shared" si="25"/>
        <v>81.063867670554799</v>
      </c>
      <c r="E269" s="48">
        <f t="shared" si="26"/>
        <v>49753.297463141833</v>
      </c>
      <c r="F269" s="48">
        <f t="shared" si="27"/>
        <v>69469.970038303261</v>
      </c>
      <c r="G269" s="47">
        <f>VLOOKUP(A269,'基準点成果表 (側壁fit) '!B:F,3,FALSE)/1000</f>
        <v>202.93410349999999</v>
      </c>
      <c r="H269" s="47">
        <f>VLOOKUP(A269,'基準点成果表 (側壁fit) '!B:F,4,FALSE)/1000</f>
        <v>76.416973249999998</v>
      </c>
      <c r="I269" s="48">
        <f t="shared" si="28"/>
        <v>202.9542224139368</v>
      </c>
      <c r="J269" s="48">
        <f t="shared" si="29"/>
        <v>76.363523808125777</v>
      </c>
      <c r="K269" s="18"/>
      <c r="L269" s="19"/>
      <c r="M269" s="19"/>
    </row>
    <row r="270" spans="1:13" x14ac:dyDescent="0.15">
      <c r="A270" s="18">
        <v>21131</v>
      </c>
      <c r="B270" s="18" t="s">
        <v>227</v>
      </c>
      <c r="C270" s="47">
        <f t="shared" ref="C270:C325" si="30">(E270-$C$4)*COS(RADIANS($C$3))-(F270-$C$5)*SIN(RADIANS($C$3))</f>
        <v>-200.27560850534519</v>
      </c>
      <c r="D270" s="47">
        <f t="shared" ref="D270:D325" si="31">(E270-$C$4)*SIN(RADIANS($C$3))+(F270-$C$5)*COS(RADIANS($C$3))</f>
        <v>79.18793798203501</v>
      </c>
      <c r="E270" s="48">
        <f t="shared" ref="E270:E325" si="32">-(G270)*COS(RADIANS($F$3))+(H270)*SIN(RADIANS($F$3))+$F$4</f>
        <v>49754.129504930832</v>
      </c>
      <c r="F270" s="48">
        <f t="shared" ref="F270:F325" si="33">(G270)*SIN(RADIANS($F$3))+(H270)*COS(RADIANS($F$3))+$F$5</f>
        <v>69468.087436811911</v>
      </c>
      <c r="G270" s="47">
        <f>VLOOKUP(A270,'基準点成果表 (側壁fit) '!B:F,3,FALSE)/1000</f>
        <v>202.04412100000002</v>
      </c>
      <c r="H270" s="47">
        <f>VLOOKUP(A270,'基準点成果表 (側壁fit) '!B:F,4,FALSE)/1000</f>
        <v>74.561060249999997</v>
      </c>
      <c r="I270" s="48">
        <f t="shared" ref="I270:I325" si="34">G270*COS(RADIANS(-$I$3))-H270*SIN(RADIANS(-$I$3))</f>
        <v>202.06375115266027</v>
      </c>
      <c r="J270" s="48">
        <f t="shared" ref="J270:J325" si="35">G270*SIN(RADIANS(-$I$3))+H270*COS(RADIANS(-$I$3))</f>
        <v>74.507845267344592</v>
      </c>
      <c r="K270" s="18"/>
      <c r="L270" s="19"/>
      <c r="M270" s="19"/>
    </row>
    <row r="271" spans="1:13" x14ac:dyDescent="0.15">
      <c r="A271" s="18">
        <v>21132</v>
      </c>
      <c r="B271" s="18" t="s">
        <v>228</v>
      </c>
      <c r="C271" s="47">
        <f t="shared" si="30"/>
        <v>-200.79781277611403</v>
      </c>
      <c r="D271" s="47">
        <f t="shared" si="31"/>
        <v>79.096894451180319</v>
      </c>
      <c r="E271" s="48">
        <f t="shared" si="32"/>
        <v>49753.606593615121</v>
      </c>
      <c r="F271" s="48">
        <f t="shared" si="33"/>
        <v>69468.000546186289</v>
      </c>
      <c r="G271" s="47">
        <f>VLOOKUP(A271,'基準点成果表 (側壁fit) '!B:F,3,FALSE)/1000</f>
        <v>202.56408850000003</v>
      </c>
      <c r="H271" s="47">
        <f>VLOOKUP(A271,'基準点成果表 (側壁fit) '!B:F,4,FALSE)/1000</f>
        <v>74.458006749999996</v>
      </c>
      <c r="I271" s="48">
        <f t="shared" si="34"/>
        <v>202.58369149340783</v>
      </c>
      <c r="J271" s="48">
        <f t="shared" si="35"/>
        <v>74.404654826984057</v>
      </c>
      <c r="K271" s="18"/>
      <c r="L271" s="19"/>
      <c r="M271" s="19"/>
    </row>
    <row r="272" spans="1:13" x14ac:dyDescent="0.15">
      <c r="A272" s="18">
        <v>21133</v>
      </c>
      <c r="B272" s="18" t="s">
        <v>229</v>
      </c>
      <c r="C272" s="47">
        <f t="shared" si="30"/>
        <v>-199.9151859278968</v>
      </c>
      <c r="D272" s="47">
        <f t="shared" si="31"/>
        <v>77.119123164962517</v>
      </c>
      <c r="E272" s="48">
        <f t="shared" si="32"/>
        <v>49754.473474966617</v>
      </c>
      <c r="F272" s="48">
        <f t="shared" si="33"/>
        <v>69466.015822997477</v>
      </c>
      <c r="G272" s="47">
        <f>VLOOKUP(A272,'基準点成果表 (側壁fit) '!B:F,3,FALSE)/1000</f>
        <v>201.63611850000001</v>
      </c>
      <c r="H272" s="47">
        <f>VLOOKUP(A272,'基準点成果表 (側壁fit) '!B:F,4,FALSE)/1000</f>
        <v>72.501100749999992</v>
      </c>
      <c r="I272" s="48">
        <f t="shared" si="34"/>
        <v>201.65520613490403</v>
      </c>
      <c r="J272" s="48">
        <f t="shared" si="35"/>
        <v>72.44799329448027</v>
      </c>
      <c r="K272" s="18"/>
      <c r="L272" s="19"/>
      <c r="M272" s="19"/>
    </row>
    <row r="273" spans="1:13" x14ac:dyDescent="0.15">
      <c r="A273" s="18">
        <v>21134</v>
      </c>
      <c r="B273" s="18" t="s">
        <v>230</v>
      </c>
      <c r="C273" s="47">
        <f t="shared" si="30"/>
        <v>-200.43734787922753</v>
      </c>
      <c r="D273" s="47">
        <f t="shared" si="31"/>
        <v>77.028082159536126</v>
      </c>
      <c r="E273" s="48">
        <f t="shared" si="32"/>
        <v>49753.950605989077</v>
      </c>
      <c r="F273" s="48">
        <f t="shared" si="33"/>
        <v>69465.928934560885</v>
      </c>
      <c r="G273" s="47">
        <f>VLOOKUP(A273,'基準点成果表 (側壁fit) '!B:F,3,FALSE)/1000</f>
        <v>202.15604374999998</v>
      </c>
      <c r="H273" s="47">
        <f>VLOOKUP(A273,'基準点成果表 (側壁fit) '!B:F,4,FALSE)/1000</f>
        <v>72.398050749999996</v>
      </c>
      <c r="I273" s="48">
        <f t="shared" si="34"/>
        <v>202.17510422657483</v>
      </c>
      <c r="J273" s="48">
        <f t="shared" si="35"/>
        <v>72.344806365246995</v>
      </c>
      <c r="K273" s="18"/>
      <c r="L273" s="19"/>
      <c r="M273" s="19"/>
    </row>
    <row r="274" spans="1:13" x14ac:dyDescent="0.15">
      <c r="A274" s="18">
        <v>21135</v>
      </c>
      <c r="B274" s="18" t="s">
        <v>231</v>
      </c>
      <c r="C274" s="47">
        <f t="shared" si="30"/>
        <v>-199.57346908084372</v>
      </c>
      <c r="D274" s="47">
        <f t="shared" si="31"/>
        <v>74.829217704836637</v>
      </c>
      <c r="E274" s="48">
        <f t="shared" si="32"/>
        <v>49754.79698282454</v>
      </c>
      <c r="F274" s="48">
        <f t="shared" si="33"/>
        <v>69463.723274178861</v>
      </c>
      <c r="G274" s="47">
        <f>VLOOKUP(A274,'基準点成果表 (側壁fit) '!B:F,3,FALSE)/1000</f>
        <v>201.24172175000001</v>
      </c>
      <c r="H274" s="47">
        <f>VLOOKUP(A274,'基準点成果表 (側壁fit) '!B:F,4,FALSE)/1000</f>
        <v>70.219678250000001</v>
      </c>
      <c r="I274" s="48">
        <f t="shared" si="34"/>
        <v>201.26020853992551</v>
      </c>
      <c r="J274" s="48">
        <f t="shared" si="35"/>
        <v>70.166674745947873</v>
      </c>
      <c r="K274" s="18"/>
      <c r="L274" s="19"/>
      <c r="M274" s="19"/>
    </row>
    <row r="275" spans="1:13" x14ac:dyDescent="0.15">
      <c r="A275" s="18">
        <v>21136</v>
      </c>
      <c r="B275" s="18" t="s">
        <v>232</v>
      </c>
      <c r="C275" s="47">
        <f t="shared" si="30"/>
        <v>-200.09951091325595</v>
      </c>
      <c r="D275" s="47">
        <f t="shared" si="31"/>
        <v>74.764642389358286</v>
      </c>
      <c r="E275" s="48">
        <f t="shared" si="32"/>
        <v>49754.270444414971</v>
      </c>
      <c r="F275" s="48">
        <f t="shared" si="33"/>
        <v>69463.662881430413</v>
      </c>
      <c r="G275" s="47">
        <f>VLOOKUP(A275,'基準点成果表 (側壁fit) '!B:F,3,FALSE)/1000</f>
        <v>201.76613575000002</v>
      </c>
      <c r="H275" s="47">
        <f>VLOOKUP(A275,'基準点成果表 (側壁fit) '!B:F,4,FALSE)/1000</f>
        <v>70.142997499999993</v>
      </c>
      <c r="I275" s="48">
        <f t="shared" si="34"/>
        <v>201.78460232631483</v>
      </c>
      <c r="J275" s="48">
        <f t="shared" si="35"/>
        <v>70.089855883597153</v>
      </c>
      <c r="K275" s="18"/>
      <c r="L275" s="19"/>
      <c r="M275" s="19"/>
    </row>
    <row r="276" spans="1:13" x14ac:dyDescent="0.15">
      <c r="A276" s="18">
        <v>21137</v>
      </c>
      <c r="B276" s="18" t="s">
        <v>233</v>
      </c>
      <c r="C276" s="47">
        <f t="shared" si="30"/>
        <v>-199.3172593928349</v>
      </c>
      <c r="D276" s="47">
        <f t="shared" si="31"/>
        <v>72.744956361723766</v>
      </c>
      <c r="E276" s="48">
        <f t="shared" si="32"/>
        <v>49755.036620506129</v>
      </c>
      <c r="F276" s="48">
        <f t="shared" si="33"/>
        <v>69461.637042520539</v>
      </c>
      <c r="G276" s="47">
        <f>VLOOKUP(A276,'基準点成果表 (側壁fit) '!B:F,3,FALSE)/1000</f>
        <v>200.93754849999999</v>
      </c>
      <c r="H276" s="47">
        <f>VLOOKUP(A276,'基準点成果表 (側壁fit) '!B:F,4,FALSE)/1000</f>
        <v>68.141874749999985</v>
      </c>
      <c r="I276" s="48">
        <f t="shared" si="34"/>
        <v>200.95548806899077</v>
      </c>
      <c r="J276" s="48">
        <f t="shared" si="35"/>
        <v>68.088951428174013</v>
      </c>
      <c r="K276" s="18"/>
      <c r="L276" s="19"/>
      <c r="M276" s="19"/>
    </row>
    <row r="277" spans="1:13" x14ac:dyDescent="0.15">
      <c r="A277" s="18">
        <v>21138</v>
      </c>
      <c r="B277" s="18" t="s">
        <v>234</v>
      </c>
      <c r="C277" s="47">
        <f t="shared" si="30"/>
        <v>-199.84346880991114</v>
      </c>
      <c r="D277" s="47">
        <f t="shared" si="31"/>
        <v>72.680249123177887</v>
      </c>
      <c r="E277" s="48">
        <f t="shared" si="32"/>
        <v>49754.509913468777</v>
      </c>
      <c r="F277" s="48">
        <f t="shared" si="33"/>
        <v>69461.576519185008</v>
      </c>
      <c r="G277" s="47">
        <f>VLOOKUP(A277,'基準点成果表 (側壁fit) '!B:F,3,FALSE)/1000</f>
        <v>201.46212700000001</v>
      </c>
      <c r="H277" s="47">
        <f>VLOOKUP(A277,'基準点成果表 (側壁fit) '!B:F,4,FALSE)/1000</f>
        <v>68.065058250000007</v>
      </c>
      <c r="I277" s="48">
        <f t="shared" si="34"/>
        <v>201.48004631962189</v>
      </c>
      <c r="J277" s="48">
        <f t="shared" si="35"/>
        <v>68.01199677250365</v>
      </c>
      <c r="K277" s="18"/>
      <c r="L277" s="19"/>
      <c r="M277" s="19"/>
    </row>
    <row r="278" spans="1:13" x14ac:dyDescent="0.15">
      <c r="A278" s="18">
        <v>22131</v>
      </c>
      <c r="B278" s="18" t="s">
        <v>262</v>
      </c>
      <c r="C278" s="47">
        <f t="shared" si="30"/>
        <v>-199.11882383526495</v>
      </c>
      <c r="D278" s="47">
        <f t="shared" si="31"/>
        <v>70.747024844444397</v>
      </c>
      <c r="E278" s="48">
        <f t="shared" si="32"/>
        <v>49755.219171956895</v>
      </c>
      <c r="F278" s="48">
        <f t="shared" si="33"/>
        <v>69459.637597100911</v>
      </c>
      <c r="G278" s="47">
        <f>VLOOKUP(A278,'基準点成果表 (側壁fit) '!B:F,3,FALSE)/1000</f>
        <v>200.69312350000001</v>
      </c>
      <c r="H278" s="47">
        <f>VLOOKUP(A278,'基準点成果表 (側壁fit) '!B:F,4,FALSE)/1000</f>
        <v>66.149046749999997</v>
      </c>
      <c r="I278" s="48">
        <f t="shared" si="34"/>
        <v>200.71053822599671</v>
      </c>
      <c r="J278" s="48">
        <f t="shared" si="35"/>
        <v>66.096187871545652</v>
      </c>
      <c r="K278" s="18"/>
      <c r="L278" s="19"/>
      <c r="M278" s="19"/>
    </row>
    <row r="279" spans="1:13" x14ac:dyDescent="0.15">
      <c r="A279" s="18">
        <v>22132</v>
      </c>
      <c r="B279" s="18" t="s">
        <v>263</v>
      </c>
      <c r="C279" s="47">
        <f t="shared" si="30"/>
        <v>-199.64628168749488</v>
      </c>
      <c r="D279" s="47">
        <f t="shared" si="31"/>
        <v>70.696513646010914</v>
      </c>
      <c r="E279" s="48">
        <f t="shared" si="32"/>
        <v>49754.691329341724</v>
      </c>
      <c r="F279" s="48">
        <f t="shared" si="33"/>
        <v>69459.591279278684</v>
      </c>
      <c r="G279" s="47">
        <f>VLOOKUP(A279,'基準点成果表 (側壁fit) '!B:F,3,FALSE)/1000</f>
        <v>201.21927724999998</v>
      </c>
      <c r="H279" s="47">
        <f>VLOOKUP(A279,'基準点成果表 (側壁fit) '!B:F,4,FALSE)/1000</f>
        <v>66.086393749999999</v>
      </c>
      <c r="I279" s="48">
        <f t="shared" si="34"/>
        <v>201.23667545681667</v>
      </c>
      <c r="J279" s="48">
        <f t="shared" si="35"/>
        <v>66.033396300510162</v>
      </c>
      <c r="K279" s="18"/>
      <c r="L279" s="19"/>
      <c r="M279" s="19"/>
    </row>
    <row r="280" spans="1:13" x14ac:dyDescent="0.15">
      <c r="A280" s="18">
        <v>21141</v>
      </c>
      <c r="B280" s="18" t="s">
        <v>235</v>
      </c>
      <c r="C280" s="47">
        <f t="shared" si="30"/>
        <v>-198.93146408008062</v>
      </c>
      <c r="D280" s="47">
        <f t="shared" si="31"/>
        <v>68.751366671716283</v>
      </c>
      <c r="E280" s="48">
        <f t="shared" si="32"/>
        <v>49755.390666021623</v>
      </c>
      <c r="F280" s="48">
        <f t="shared" si="33"/>
        <v>69457.640512974991</v>
      </c>
      <c r="G280" s="47">
        <f>VLOOKUP(A280,'基準点成果表 (側壁fit) '!B:F,3,FALSE)/1000</f>
        <v>200.45982375</v>
      </c>
      <c r="H280" s="47">
        <f>VLOOKUP(A280,'基準点成果表 (側壁fit) '!B:F,4,FALSE)/1000</f>
        <v>64.158236250000002</v>
      </c>
      <c r="I280" s="48">
        <f t="shared" si="34"/>
        <v>200.47671416396608</v>
      </c>
      <c r="J280" s="48">
        <f t="shared" si="35"/>
        <v>64.1054388847882</v>
      </c>
      <c r="K280" s="18"/>
      <c r="L280" s="19"/>
      <c r="M280" s="19"/>
    </row>
    <row r="281" spans="1:13" x14ac:dyDescent="0.15">
      <c r="A281" s="18">
        <v>21142</v>
      </c>
      <c r="B281" s="18" t="s">
        <v>236</v>
      </c>
      <c r="C281" s="47">
        <f t="shared" si="30"/>
        <v>-199.46016373074264</v>
      </c>
      <c r="D281" s="47">
        <f t="shared" si="31"/>
        <v>68.713267386622448</v>
      </c>
      <c r="E281" s="48">
        <f t="shared" si="32"/>
        <v>49754.861680286442</v>
      </c>
      <c r="F281" s="48">
        <f t="shared" si="33"/>
        <v>69457.606616542893</v>
      </c>
      <c r="G281" s="47">
        <f>VLOOKUP(A281,'基準点成果表 (側壁fit) '!B:F,3,FALSE)/1000</f>
        <v>200.987505</v>
      </c>
      <c r="H281" s="47">
        <f>VLOOKUP(A281,'基準点成果表 (側壁fit) '!B:F,4,FALSE)/1000</f>
        <v>64.107963249999997</v>
      </c>
      <c r="I281" s="48">
        <f t="shared" si="34"/>
        <v>201.00438215525597</v>
      </c>
      <c r="J281" s="48">
        <f t="shared" si="35"/>
        <v>64.055026911025408</v>
      </c>
      <c r="K281" s="18"/>
      <c r="L281" s="19"/>
      <c r="M281" s="19"/>
    </row>
    <row r="282" spans="1:13" x14ac:dyDescent="0.15">
      <c r="A282" s="18">
        <v>21143</v>
      </c>
      <c r="B282" s="18" t="s">
        <v>237</v>
      </c>
      <c r="C282" s="47">
        <f t="shared" si="30"/>
        <v>-198.78045164795094</v>
      </c>
      <c r="D282" s="47">
        <f t="shared" si="31"/>
        <v>66.656622805464934</v>
      </c>
      <c r="E282" s="48">
        <f t="shared" si="32"/>
        <v>49755.525026463285</v>
      </c>
      <c r="F282" s="48">
        <f t="shared" si="33"/>
        <v>69455.544635141821</v>
      </c>
      <c r="G282" s="47">
        <f>VLOOKUP(A282,'基準点成果表 (側壁fit) '!B:F,3,FALSE)/1000</f>
        <v>200.26057824999998</v>
      </c>
      <c r="H282" s="47">
        <f>VLOOKUP(A282,'基準点成果表 (側壁fit) '!B:F,4,FALSE)/1000</f>
        <v>62.067528750000001</v>
      </c>
      <c r="I282" s="48">
        <f t="shared" si="34"/>
        <v>200.27691804086342</v>
      </c>
      <c r="J282" s="48">
        <f t="shared" si="35"/>
        <v>62.014783932621384</v>
      </c>
      <c r="K282" s="18"/>
      <c r="L282" s="19"/>
      <c r="M282" s="19"/>
    </row>
    <row r="283" spans="1:13" x14ac:dyDescent="0.15">
      <c r="A283" s="18">
        <v>21144</v>
      </c>
      <c r="B283" s="18" t="s">
        <v>238</v>
      </c>
      <c r="C283" s="47">
        <f t="shared" si="30"/>
        <v>-199.30927407362151</v>
      </c>
      <c r="D283" s="47">
        <f t="shared" si="31"/>
        <v>66.618523849803552</v>
      </c>
      <c r="E283" s="48">
        <f t="shared" si="32"/>
        <v>49754.99591795959</v>
      </c>
      <c r="F283" s="48">
        <f t="shared" si="33"/>
        <v>69455.510740014855</v>
      </c>
      <c r="G283" s="47">
        <f>VLOOKUP(A283,'基準点成果表 (側壁fit) '!B:F,3,FALSE)/1000</f>
        <v>200.78838225000001</v>
      </c>
      <c r="H283" s="47">
        <f>VLOOKUP(A283,'基準点成果表 (側壁fit) '!B:F,4,FALSE)/1000</f>
        <v>62.017253249999996</v>
      </c>
      <c r="I283" s="48">
        <f t="shared" si="34"/>
        <v>200.80470878149066</v>
      </c>
      <c r="J283" s="48">
        <f t="shared" si="35"/>
        <v>61.964369426529977</v>
      </c>
      <c r="K283" s="18"/>
      <c r="L283" s="19"/>
      <c r="M283" s="19"/>
    </row>
    <row r="284" spans="1:13" x14ac:dyDescent="0.15">
      <c r="A284" s="18">
        <v>21145</v>
      </c>
      <c r="B284" s="18" t="s">
        <v>239</v>
      </c>
      <c r="C284" s="47">
        <f t="shared" si="30"/>
        <v>-198.67043360445621</v>
      </c>
      <c r="D284" s="47">
        <f t="shared" si="31"/>
        <v>64.343164567221393</v>
      </c>
      <c r="E284" s="48">
        <f t="shared" si="32"/>
        <v>49755.616655657257</v>
      </c>
      <c r="F284" s="48">
        <f t="shared" si="33"/>
        <v>69453.230375631567</v>
      </c>
      <c r="G284" s="47">
        <f>VLOOKUP(A284,'基準点成果表 (側壁fit) '!B:F,3,FALSE)/1000</f>
        <v>200.09727600000002</v>
      </c>
      <c r="H284" s="47">
        <f>VLOOKUP(A284,'基準点成果表 (側壁fit) '!B:F,4,FALSE)/1000</f>
        <v>59.757220249999996</v>
      </c>
      <c r="I284" s="48">
        <f t="shared" si="34"/>
        <v>200.11300733015912</v>
      </c>
      <c r="J284" s="48">
        <f t="shared" si="35"/>
        <v>59.704518521690474</v>
      </c>
      <c r="K284" s="18"/>
      <c r="L284" s="19"/>
      <c r="M284" s="19"/>
    </row>
    <row r="285" spans="1:13" x14ac:dyDescent="0.15">
      <c r="A285" s="18">
        <v>21146</v>
      </c>
      <c r="B285" s="18" t="s">
        <v>240</v>
      </c>
      <c r="C285" s="47">
        <f t="shared" si="30"/>
        <v>-199.20039643211334</v>
      </c>
      <c r="D285" s="47">
        <f t="shared" si="31"/>
        <v>64.331650702189918</v>
      </c>
      <c r="E285" s="48">
        <f t="shared" si="32"/>
        <v>49755.086618063011</v>
      </c>
      <c r="F285" s="48">
        <f t="shared" si="33"/>
        <v>69453.223073818634</v>
      </c>
      <c r="G285" s="47">
        <f>VLOOKUP(A285,'基準点成果表 (側壁fit) '!B:F,3,FALSE)/1000</f>
        <v>200.62683275000001</v>
      </c>
      <c r="H285" s="47">
        <f>VLOOKUP(A285,'基準点成果表 (側壁fit) '!B:F,4,FALSE)/1000</f>
        <v>59.733496499999994</v>
      </c>
      <c r="I285" s="48">
        <f t="shared" si="34"/>
        <v>200.64255781366472</v>
      </c>
      <c r="J285" s="48">
        <f t="shared" si="35"/>
        <v>59.68065530305612</v>
      </c>
      <c r="K285" s="18"/>
      <c r="L285" s="19"/>
      <c r="M285" s="19"/>
    </row>
    <row r="286" spans="1:13" x14ac:dyDescent="0.15">
      <c r="A286" s="18">
        <v>21147</v>
      </c>
      <c r="B286" s="18" t="s">
        <v>241</v>
      </c>
      <c r="C286" s="47">
        <f t="shared" si="30"/>
        <v>-198.62496470301451</v>
      </c>
      <c r="D286" s="47">
        <f t="shared" si="31"/>
        <v>62.243571403727358</v>
      </c>
      <c r="E286" s="48">
        <f t="shared" si="32"/>
        <v>49755.64543736315</v>
      </c>
      <c r="F286" s="48">
        <f t="shared" si="33"/>
        <v>69451.130487423448</v>
      </c>
      <c r="G286" s="47">
        <f>VLOOKUP(A286,'基準点成果表 (側壁fit) '!B:F,3,FALSE)/1000</f>
        <v>200.00343425</v>
      </c>
      <c r="H286" s="47">
        <f>VLOOKUP(A286,'基準点成果表 (側壁fit) '!B:F,4,FALSE)/1000</f>
        <v>57.659232500000009</v>
      </c>
      <c r="I286" s="48">
        <f t="shared" si="34"/>
        <v>200.01861303600006</v>
      </c>
      <c r="J286" s="48">
        <f t="shared" si="35"/>
        <v>57.60655555957144</v>
      </c>
      <c r="K286" s="18"/>
      <c r="L286" s="19"/>
      <c r="M286" s="19"/>
    </row>
    <row r="287" spans="1:13" x14ac:dyDescent="0.15">
      <c r="A287" s="18">
        <v>21148</v>
      </c>
      <c r="B287" s="18" t="s">
        <v>242</v>
      </c>
      <c r="C287" s="47">
        <f t="shared" si="30"/>
        <v>-199.15489148482172</v>
      </c>
      <c r="D287" s="47">
        <f t="shared" si="31"/>
        <v>62.232069961308454</v>
      </c>
      <c r="E287" s="48">
        <f t="shared" si="32"/>
        <v>49755.115435912339</v>
      </c>
      <c r="F287" s="48">
        <f t="shared" si="33"/>
        <v>69451.123197746274</v>
      </c>
      <c r="G287" s="47">
        <f>VLOOKUP(A287,'基準点成果表 (側壁fit) '!B:F,3,FALSE)/1000</f>
        <v>200.53295524999999</v>
      </c>
      <c r="H287" s="47">
        <f>VLOOKUP(A287,'基準点成果表 (側壁fit) '!B:F,4,FALSE)/1000</f>
        <v>57.635521999999995</v>
      </c>
      <c r="I287" s="48">
        <f t="shared" si="34"/>
        <v>200.54812777299657</v>
      </c>
      <c r="J287" s="48">
        <f t="shared" si="35"/>
        <v>57.582705600352099</v>
      </c>
      <c r="K287" s="18"/>
      <c r="L287" s="19"/>
      <c r="M287" s="19"/>
    </row>
    <row r="288" spans="1:13" x14ac:dyDescent="0.15">
      <c r="A288" s="18">
        <v>22142</v>
      </c>
      <c r="B288" s="18" t="s">
        <v>264</v>
      </c>
      <c r="C288" s="47">
        <f t="shared" si="30"/>
        <v>-199.32634114014394</v>
      </c>
      <c r="D288" s="47">
        <f t="shared" si="31"/>
        <v>60.107397504929502</v>
      </c>
      <c r="E288" s="48">
        <f t="shared" si="32"/>
        <v>49754.927106602903</v>
      </c>
      <c r="F288" s="48">
        <f t="shared" si="33"/>
        <v>69448.999954919273</v>
      </c>
      <c r="G288" s="47">
        <f>VLOOKUP(A288,'基準点成果表 (側壁fit) '!B:F,3,FALSE)/1000</f>
        <v>200.65539650000002</v>
      </c>
      <c r="H288" s="47">
        <f>VLOOKUP(A288,'基準点成果表 (側壁fit) '!B:F,4,FALSE)/1000</f>
        <v>55.507462750000002</v>
      </c>
      <c r="I288" s="48">
        <f t="shared" si="34"/>
        <v>200.67000855140006</v>
      </c>
      <c r="J288" s="48">
        <f t="shared" si="35"/>
        <v>55.454614176783117</v>
      </c>
      <c r="K288" s="18"/>
      <c r="L288" s="19"/>
      <c r="M288" s="19"/>
    </row>
    <row r="289" spans="1:13" x14ac:dyDescent="0.15">
      <c r="A289" s="18">
        <v>30011</v>
      </c>
      <c r="B289" s="18" t="s">
        <v>265</v>
      </c>
      <c r="C289" s="47">
        <f t="shared" si="30"/>
        <v>-198.90183852510154</v>
      </c>
      <c r="D289" s="47">
        <f t="shared" si="31"/>
        <v>58.331240440377812</v>
      </c>
      <c r="E289" s="48">
        <f t="shared" si="32"/>
        <v>49755.337480444672</v>
      </c>
      <c r="F289" s="48">
        <f t="shared" si="33"/>
        <v>69447.220480362521</v>
      </c>
      <c r="G289" s="47">
        <f>VLOOKUP(A289,'基準点成果表 (側壁fit) '!B:F,3,FALSE)/1000</f>
        <v>200.19007525000004</v>
      </c>
      <c r="H289" s="47">
        <f>VLOOKUP(A289,'基準点成果表 (側壁fit) '!B:F,4,FALSE)/1000</f>
        <v>53.74156</v>
      </c>
      <c r="I289" s="48">
        <f t="shared" si="34"/>
        <v>200.20422223141128</v>
      </c>
      <c r="J289" s="48">
        <f t="shared" si="35"/>
        <v>53.688834039769901</v>
      </c>
      <c r="K289" s="18"/>
      <c r="L289" s="19"/>
      <c r="M289" s="19"/>
    </row>
    <row r="290" spans="1:13" x14ac:dyDescent="0.15">
      <c r="A290" s="18">
        <v>30012</v>
      </c>
      <c r="B290" s="18" t="s">
        <v>266</v>
      </c>
      <c r="C290" s="47">
        <f t="shared" si="30"/>
        <v>-198.91008202512077</v>
      </c>
      <c r="D290" s="47">
        <f t="shared" si="31"/>
        <v>56.401288375472006</v>
      </c>
      <c r="E290" s="48">
        <f t="shared" si="32"/>
        <v>49755.313899606757</v>
      </c>
      <c r="F290" s="48">
        <f t="shared" si="33"/>
        <v>69445.290654755838</v>
      </c>
      <c r="G290" s="47">
        <f>VLOOKUP(A290,'基準点成果表 (側壁fit) '!B:F,3,FALSE)/1000</f>
        <v>200.153841</v>
      </c>
      <c r="H290" s="47">
        <f>VLOOKUP(A290,'基準点成果表 (側壁fit) '!B:F,4,FALSE)/1000</f>
        <v>51.811930500000003</v>
      </c>
      <c r="I290" s="48">
        <f t="shared" si="34"/>
        <v>200.16747977579709</v>
      </c>
      <c r="J290" s="48">
        <f t="shared" si="35"/>
        <v>51.759214149714147</v>
      </c>
      <c r="K290" s="18"/>
      <c r="L290" s="19"/>
      <c r="M290" s="19"/>
    </row>
    <row r="291" spans="1:13" x14ac:dyDescent="0.15">
      <c r="A291" s="18">
        <v>32015</v>
      </c>
      <c r="B291" s="18" t="s">
        <v>297</v>
      </c>
      <c r="C291" s="47">
        <f t="shared" si="30"/>
        <v>-198.91171917859469</v>
      </c>
      <c r="D291" s="47">
        <f t="shared" si="31"/>
        <v>55.860725546741556</v>
      </c>
      <c r="E291" s="48">
        <f t="shared" si="32"/>
        <v>49755.307966576795</v>
      </c>
      <c r="F291" s="48">
        <f t="shared" si="33"/>
        <v>69444.750122008234</v>
      </c>
      <c r="G291" s="47">
        <f>VLOOKUP(A291,'基準点成果表 (側壁fit) '!B:F,3,FALSE)/1000</f>
        <v>200.14302049999998</v>
      </c>
      <c r="H291" s="47">
        <f>VLOOKUP(A291,'基準点成果表 (側壁fit) '!B:F,4,FALSE)/1000</f>
        <v>51.271473499999999</v>
      </c>
      <c r="I291" s="48">
        <f t="shared" si="34"/>
        <v>200.1565169359144</v>
      </c>
      <c r="J291" s="48">
        <f t="shared" si="35"/>
        <v>51.218760018255281</v>
      </c>
      <c r="K291" s="18"/>
      <c r="L291" s="19"/>
      <c r="M291" s="19"/>
    </row>
    <row r="292" spans="1:13" x14ac:dyDescent="0.15">
      <c r="A292" s="18">
        <v>31141</v>
      </c>
      <c r="B292" s="18" t="s">
        <v>287</v>
      </c>
      <c r="C292" s="47">
        <f t="shared" si="30"/>
        <v>-198.91220568629598</v>
      </c>
      <c r="D292" s="47">
        <f t="shared" si="31"/>
        <v>55.712715451365796</v>
      </c>
      <c r="E292" s="48">
        <f t="shared" si="32"/>
        <v>49755.306303827587</v>
      </c>
      <c r="F292" s="48">
        <f t="shared" si="33"/>
        <v>69444.602120453215</v>
      </c>
      <c r="G292" s="47">
        <f>VLOOKUP(A292,'基準点成果表 (側壁fit) '!B:F,3,FALSE)/1000</f>
        <v>200.140096</v>
      </c>
      <c r="H292" s="47">
        <f>VLOOKUP(A292,'基準点成果表 (側壁fit) '!B:F,4,FALSE)/1000</f>
        <v>51.123491500000007</v>
      </c>
      <c r="I292" s="48">
        <f t="shared" si="34"/>
        <v>200.15355346196969</v>
      </c>
      <c r="J292" s="48">
        <f t="shared" si="35"/>
        <v>51.070778793613691</v>
      </c>
      <c r="K292" s="18"/>
      <c r="L292" s="19"/>
      <c r="M292" s="19"/>
    </row>
    <row r="293" spans="1:13" x14ac:dyDescent="0.15">
      <c r="A293" s="18">
        <v>31142</v>
      </c>
      <c r="B293" s="18" t="s">
        <v>288</v>
      </c>
      <c r="C293" s="47">
        <f t="shared" si="30"/>
        <v>-199.24214425070181</v>
      </c>
      <c r="D293" s="47">
        <f t="shared" si="31"/>
        <v>55.714583850217238</v>
      </c>
      <c r="E293" s="48">
        <f t="shared" si="32"/>
        <v>49754.976390530741</v>
      </c>
      <c r="F293" s="48">
        <f t="shared" si="33"/>
        <v>69444.60661086085</v>
      </c>
      <c r="G293" s="47">
        <f>VLOOKUP(A293,'基準点成果表 (側壁fit) '!B:F,3,FALSE)/1000</f>
        <v>200.46999</v>
      </c>
      <c r="H293" s="47">
        <f>VLOOKUP(A293,'基準点成果表 (側壁fit) '!B:F,4,FALSE)/1000</f>
        <v>51.117755999999993</v>
      </c>
      <c r="I293" s="48">
        <f t="shared" si="34"/>
        <v>200.48344593996868</v>
      </c>
      <c r="J293" s="48">
        <f t="shared" si="35"/>
        <v>51.064956409570073</v>
      </c>
      <c r="K293" s="18"/>
      <c r="L293" s="19"/>
      <c r="M293" s="19"/>
    </row>
    <row r="294" spans="1:13" x14ac:dyDescent="0.15">
      <c r="A294" s="18">
        <v>30021</v>
      </c>
      <c r="B294" s="18" t="s">
        <v>267</v>
      </c>
      <c r="C294" s="47">
        <f t="shared" si="30"/>
        <v>-198.91560106695914</v>
      </c>
      <c r="D294" s="47">
        <f t="shared" si="31"/>
        <v>55.130375045980678</v>
      </c>
      <c r="E294" s="48">
        <f t="shared" si="32"/>
        <v>49755.29828061373</v>
      </c>
      <c r="F294" s="48">
        <f t="shared" si="33"/>
        <v>69444.019825421128</v>
      </c>
      <c r="G294" s="47">
        <f>VLOOKUP(A294,'基準点成果表 (側壁fit) '!B:F,3,FALSE)/1000</f>
        <v>200.13007049999999</v>
      </c>
      <c r="H294" s="47">
        <f>VLOOKUP(A294,'基準点成果表 (側壁fit) '!B:F,4,FALSE)/1000</f>
        <v>50.541227499999991</v>
      </c>
      <c r="I294" s="48">
        <f t="shared" si="34"/>
        <v>200.1433746113423</v>
      </c>
      <c r="J294" s="48">
        <f t="shared" si="35"/>
        <v>50.488517454225459</v>
      </c>
      <c r="K294" s="18"/>
      <c r="L294" s="19"/>
      <c r="M294" s="19"/>
    </row>
    <row r="295" spans="1:13" x14ac:dyDescent="0.15">
      <c r="A295" s="18">
        <v>30022</v>
      </c>
      <c r="B295" s="18" t="s">
        <v>268</v>
      </c>
      <c r="C295" s="47">
        <f t="shared" si="30"/>
        <v>-198.92156472520347</v>
      </c>
      <c r="D295" s="47">
        <f t="shared" si="31"/>
        <v>54.200404839921148</v>
      </c>
      <c r="E295" s="48">
        <f t="shared" si="32"/>
        <v>49755.284926540888</v>
      </c>
      <c r="F295" s="48">
        <f t="shared" si="33"/>
        <v>69443.089931976632</v>
      </c>
      <c r="G295" s="47">
        <f>VLOOKUP(A295,'基準点成果表 (側壁fit) '!B:F,3,FALSE)/1000</f>
        <v>200.11460149999999</v>
      </c>
      <c r="H295" s="47">
        <f>VLOOKUP(A295,'基準点成果表 (側壁fit) '!B:F,4,FALSE)/1000</f>
        <v>49.611366833333342</v>
      </c>
      <c r="I295" s="48">
        <f t="shared" si="34"/>
        <v>200.12766071430661</v>
      </c>
      <c r="J295" s="48">
        <f t="shared" si="35"/>
        <v>49.558660893881502</v>
      </c>
      <c r="K295" s="18"/>
      <c r="L295" s="19"/>
      <c r="M295" s="19"/>
    </row>
    <row r="296" spans="1:13" x14ac:dyDescent="0.15">
      <c r="A296" s="18">
        <v>30031</v>
      </c>
      <c r="B296" s="18" t="s">
        <v>269</v>
      </c>
      <c r="C296" s="47">
        <f t="shared" si="30"/>
        <v>-198.92340578963953</v>
      </c>
      <c r="D296" s="47">
        <f t="shared" si="31"/>
        <v>53.03329973671994</v>
      </c>
      <c r="E296" s="48">
        <f t="shared" si="32"/>
        <v>49755.273810387567</v>
      </c>
      <c r="F296" s="48">
        <f t="shared" si="33"/>
        <v>69441.922878360652</v>
      </c>
      <c r="G296" s="47">
        <f>VLOOKUP(A296,'基準点成果表 (側壁fit) '!B:F,3,FALSE)/1000</f>
        <v>200.08954625000001</v>
      </c>
      <c r="H296" s="47">
        <f>VLOOKUP(A296,'基準点成果表 (側壁fit) '!B:F,4,FALSE)/1000</f>
        <v>48.444529250000002</v>
      </c>
      <c r="I296" s="48">
        <f t="shared" si="34"/>
        <v>200.10229815495001</v>
      </c>
      <c r="J296" s="48">
        <f t="shared" si="35"/>
        <v>48.391829949822068</v>
      </c>
      <c r="K296" s="18"/>
      <c r="L296" s="19"/>
      <c r="M296" s="19"/>
    </row>
    <row r="297" spans="1:13" x14ac:dyDescent="0.15">
      <c r="A297" s="18">
        <v>30032</v>
      </c>
      <c r="B297" s="18" t="s">
        <v>270</v>
      </c>
      <c r="C297" s="47">
        <f t="shared" si="30"/>
        <v>-198.92816144674799</v>
      </c>
      <c r="D297" s="47">
        <f t="shared" si="31"/>
        <v>52.103565171641065</v>
      </c>
      <c r="E297" s="48">
        <f t="shared" si="32"/>
        <v>49755.261666150385</v>
      </c>
      <c r="F297" s="48">
        <f t="shared" si="33"/>
        <v>69440.993210949542</v>
      </c>
      <c r="G297" s="47">
        <f>VLOOKUP(A297,'基準点成果表 (側壁fit) '!B:F,3,FALSE)/1000</f>
        <v>200.07287500000001</v>
      </c>
      <c r="H297" s="47">
        <f>VLOOKUP(A297,'基準点成果表 (側壁fit) '!B:F,4,FALSE)/1000</f>
        <v>47.514932000000002</v>
      </c>
      <c r="I297" s="48">
        <f t="shared" si="34"/>
        <v>200.0853820773321</v>
      </c>
      <c r="J297" s="48">
        <f t="shared" si="35"/>
        <v>47.462237122772422</v>
      </c>
      <c r="K297" s="18"/>
      <c r="L297" s="19"/>
      <c r="M297" s="19"/>
    </row>
    <row r="298" spans="1:13" x14ac:dyDescent="0.15">
      <c r="A298" s="18">
        <v>32016</v>
      </c>
      <c r="B298" s="18" t="s">
        <v>298</v>
      </c>
      <c r="C298" s="47">
        <f t="shared" si="30"/>
        <v>-198.93074050886025</v>
      </c>
      <c r="D298" s="47">
        <f t="shared" si="31"/>
        <v>51.298934920979612</v>
      </c>
      <c r="E298" s="48">
        <f t="shared" si="32"/>
        <v>49755.252692660899</v>
      </c>
      <c r="F298" s="48">
        <f t="shared" si="33"/>
        <v>69440.188626604475</v>
      </c>
      <c r="G298" s="47">
        <f>VLOOKUP(A298,'基準点成果表 (側壁fit) '!B:F,3,FALSE)/1000</f>
        <v>200.05691075000001</v>
      </c>
      <c r="H298" s="47">
        <f>VLOOKUP(A298,'基準点成果表 (側壁fit) '!B:F,4,FALSE)/1000</f>
        <v>46.710456000000001</v>
      </c>
      <c r="I298" s="48">
        <f t="shared" si="34"/>
        <v>200.069205952896</v>
      </c>
      <c r="J298" s="48">
        <f t="shared" si="35"/>
        <v>46.657765355180608</v>
      </c>
      <c r="K298" s="18"/>
      <c r="L298" s="19"/>
      <c r="M298" s="19"/>
    </row>
    <row r="299" spans="1:13" x14ac:dyDescent="0.15">
      <c r="A299" s="18">
        <v>30041</v>
      </c>
      <c r="B299" s="18" t="s">
        <v>271</v>
      </c>
      <c r="C299" s="47">
        <f t="shared" si="30"/>
        <v>-198.95708388155785</v>
      </c>
      <c r="D299" s="47">
        <f t="shared" si="31"/>
        <v>46.946145035102894</v>
      </c>
      <c r="E299" s="48">
        <f t="shared" si="32"/>
        <v>49755.191757891822</v>
      </c>
      <c r="F299" s="48">
        <f t="shared" si="33"/>
        <v>69435.836183529856</v>
      </c>
      <c r="G299" s="47">
        <f>VLOOKUP(A299,'基準点成果表 (側壁fit) '!B:F,3,FALSE)/1000</f>
        <v>199.98293749999999</v>
      </c>
      <c r="H299" s="47">
        <f>VLOOKUP(A299,'基準点成果表 (側壁fit) '!B:F,4,FALSE)/1000</f>
        <v>42.358214999999994</v>
      </c>
      <c r="I299" s="48">
        <f t="shared" si="34"/>
        <v>199.99408645496121</v>
      </c>
      <c r="J299" s="48">
        <f t="shared" si="35"/>
        <v>42.305543988472948</v>
      </c>
      <c r="K299" s="18"/>
      <c r="L299" s="19"/>
      <c r="M299" s="19"/>
    </row>
    <row r="300" spans="1:13" x14ac:dyDescent="0.15">
      <c r="A300" s="18">
        <v>30042</v>
      </c>
      <c r="B300" s="18" t="s">
        <v>272</v>
      </c>
      <c r="C300" s="47">
        <f t="shared" si="30"/>
        <v>-198.9608064378551</v>
      </c>
      <c r="D300" s="47">
        <f t="shared" si="31"/>
        <v>46.263203702965015</v>
      </c>
      <c r="E300" s="48">
        <f t="shared" si="32"/>
        <v>49755.182608023068</v>
      </c>
      <c r="F300" s="48">
        <f t="shared" si="33"/>
        <v>69435.153293348005</v>
      </c>
      <c r="G300" s="47">
        <f>VLOOKUP(A300,'基準点成果表 (側壁fit) '!B:F,3,FALSE)/1000</f>
        <v>199.97092074999998</v>
      </c>
      <c r="H300" s="47">
        <f>VLOOKUP(A300,'基準点成果表 (側壁fit) '!B:F,4,FALSE)/1000</f>
        <v>41.675369250000003</v>
      </c>
      <c r="I300" s="48">
        <f t="shared" si="34"/>
        <v>199.98188986416915</v>
      </c>
      <c r="J300" s="48">
        <f t="shared" si="35"/>
        <v>41.622701427008991</v>
      </c>
      <c r="K300" s="18"/>
      <c r="L300" s="19"/>
      <c r="M300" s="19"/>
    </row>
    <row r="301" spans="1:13" x14ac:dyDescent="0.15">
      <c r="A301" s="18">
        <v>31151</v>
      </c>
      <c r="B301" s="18" t="s">
        <v>289</v>
      </c>
      <c r="C301" s="47">
        <f t="shared" si="30"/>
        <v>-198.96525293160803</v>
      </c>
      <c r="D301" s="47">
        <f t="shared" si="31"/>
        <v>45.555951347640935</v>
      </c>
      <c r="E301" s="48">
        <f t="shared" si="32"/>
        <v>49755.172541036627</v>
      </c>
      <c r="F301" s="48">
        <f t="shared" si="33"/>
        <v>69434.446098663917</v>
      </c>
      <c r="G301" s="47">
        <f>VLOOKUP(A301,'基準点成果表 (側壁fit) '!B:F,3,FALSE)/1000</f>
        <v>199.9590675</v>
      </c>
      <c r="H301" s="47">
        <f>VLOOKUP(A301,'基準点成果表 (側壁fit) '!B:F,4,FALSE)/1000</f>
        <v>40.968202250000004</v>
      </c>
      <c r="I301" s="48">
        <f t="shared" si="34"/>
        <v>199.96985036787942</v>
      </c>
      <c r="J301" s="48">
        <f t="shared" si="35"/>
        <v>40.915537573327505</v>
      </c>
      <c r="K301" s="18"/>
      <c r="L301" s="19"/>
      <c r="M301" s="19"/>
    </row>
    <row r="302" spans="1:13" x14ac:dyDescent="0.15">
      <c r="A302" s="18">
        <v>31152</v>
      </c>
      <c r="B302" s="18" t="s">
        <v>290</v>
      </c>
      <c r="C302" s="47">
        <f t="shared" si="30"/>
        <v>-199.29540112893855</v>
      </c>
      <c r="D302" s="47">
        <f t="shared" si="31"/>
        <v>45.557979119787362</v>
      </c>
      <c r="E302" s="48">
        <f t="shared" si="32"/>
        <v>49754.842419380038</v>
      </c>
      <c r="F302" s="48">
        <f t="shared" si="33"/>
        <v>69434.450750105796</v>
      </c>
      <c r="G302" s="47">
        <f>VLOOKUP(A302,'基準点成果表 (側壁fit) '!B:F,3,FALSE)/1000</f>
        <v>200.28917475</v>
      </c>
      <c r="H302" s="47">
        <f>VLOOKUP(A302,'基準点成果表 (側壁fit) '!B:F,4,FALSE)/1000</f>
        <v>40.962621250000005</v>
      </c>
      <c r="I302" s="48">
        <f t="shared" si="34"/>
        <v>200.29995613656169</v>
      </c>
      <c r="J302" s="48">
        <f t="shared" si="35"/>
        <v>40.909869633114866</v>
      </c>
      <c r="K302" s="18"/>
      <c r="L302" s="19"/>
      <c r="M302" s="19"/>
    </row>
    <row r="303" spans="1:13" x14ac:dyDescent="0.15">
      <c r="A303" s="18">
        <v>32017</v>
      </c>
      <c r="B303" s="18" t="s">
        <v>299</v>
      </c>
      <c r="C303" s="47">
        <f t="shared" si="30"/>
        <v>-198.96594467169359</v>
      </c>
      <c r="D303" s="47">
        <f t="shared" si="31"/>
        <v>45.407217539613889</v>
      </c>
      <c r="E303" s="48">
        <f t="shared" si="32"/>
        <v>49755.170667310071</v>
      </c>
      <c r="F303" s="48">
        <f t="shared" si="33"/>
        <v>69434.297375050111</v>
      </c>
      <c r="G303" s="47">
        <f>VLOOKUP(A303,'基準点成果表 (側壁fit) '!B:F,3,FALSE)/1000</f>
        <v>199.95633149999998</v>
      </c>
      <c r="H303" s="47">
        <f>VLOOKUP(A303,'基準点成果表 (側壁fit) '!B:F,4,FALSE)/1000</f>
        <v>40.819491999999997</v>
      </c>
      <c r="I303" s="48">
        <f t="shared" si="34"/>
        <v>199.96707520212883</v>
      </c>
      <c r="J303" s="48">
        <f t="shared" si="35"/>
        <v>40.766828049065872</v>
      </c>
      <c r="K303" s="18"/>
      <c r="L303" s="19"/>
      <c r="M303" s="19"/>
    </row>
    <row r="304" spans="1:13" x14ac:dyDescent="0.15">
      <c r="A304" s="18">
        <v>30051</v>
      </c>
      <c r="B304" s="18" t="s">
        <v>273</v>
      </c>
      <c r="C304" s="47">
        <f t="shared" si="30"/>
        <v>-198.96870020043929</v>
      </c>
      <c r="D304" s="47">
        <f t="shared" si="31"/>
        <v>44.870589278643052</v>
      </c>
      <c r="E304" s="48">
        <f t="shared" si="32"/>
        <v>49755.163647208712</v>
      </c>
      <c r="F304" s="48">
        <f t="shared" si="33"/>
        <v>69433.760785633902</v>
      </c>
      <c r="G304" s="47">
        <f>VLOOKUP(A304,'基準点成果表 (側壁fit) '!B:F,3,FALSE)/1000</f>
        <v>199.94671975</v>
      </c>
      <c r="H304" s="47">
        <f>VLOOKUP(A304,'基準点成果表 (側壁fit) '!B:F,4,FALSE)/1000</f>
        <v>40.282942750000004</v>
      </c>
      <c r="I304" s="48">
        <f t="shared" si="34"/>
        <v>199.95732214138906</v>
      </c>
      <c r="J304" s="48">
        <f t="shared" si="35"/>
        <v>40.230281349122777</v>
      </c>
      <c r="K304" s="18"/>
      <c r="L304" s="19"/>
      <c r="M304" s="19"/>
    </row>
    <row r="305" spans="1:13" x14ac:dyDescent="0.15">
      <c r="A305" s="18">
        <v>30052</v>
      </c>
      <c r="B305" s="18" t="s">
        <v>274</v>
      </c>
      <c r="C305" s="47">
        <f t="shared" si="30"/>
        <v>-198.98223320282202</v>
      </c>
      <c r="D305" s="47">
        <f t="shared" si="31"/>
        <v>42.440337995812691</v>
      </c>
      <c r="E305" s="48">
        <f t="shared" si="32"/>
        <v>49755.130801087813</v>
      </c>
      <c r="F305" s="48">
        <f t="shared" si="33"/>
        <v>69431.330718644662</v>
      </c>
      <c r="G305" s="47">
        <f>VLOOKUP(A305,'基準点成果表 (側壁fit) '!B:F,3,FALSE)/1000</f>
        <v>199.90424424999998</v>
      </c>
      <c r="H305" s="47">
        <f>VLOOKUP(A305,'基準点成果表 (側壁fit) '!B:F,4,FALSE)/1000</f>
        <v>37.853025000000002</v>
      </c>
      <c r="I305" s="48">
        <f t="shared" si="34"/>
        <v>199.91420667498434</v>
      </c>
      <c r="J305" s="48">
        <f t="shared" si="35"/>
        <v>37.800374870177137</v>
      </c>
      <c r="K305" s="18"/>
      <c r="L305" s="19"/>
      <c r="M305" s="19"/>
    </row>
    <row r="306" spans="1:13" x14ac:dyDescent="0.15">
      <c r="A306" s="18">
        <v>30061</v>
      </c>
      <c r="B306" s="18" t="s">
        <v>275</v>
      </c>
      <c r="C306" s="47">
        <f t="shared" si="30"/>
        <v>-198.99519190089131</v>
      </c>
      <c r="D306" s="47">
        <f t="shared" si="31"/>
        <v>40.119813868328151</v>
      </c>
      <c r="E306" s="48">
        <f t="shared" si="32"/>
        <v>49755.099401270098</v>
      </c>
      <c r="F306" s="48">
        <f t="shared" si="33"/>
        <v>69429.010370781616</v>
      </c>
      <c r="G306" s="47">
        <f>VLOOKUP(A306,'基準点成果表 (側壁fit) '!B:F,3,FALSE)/1000</f>
        <v>199.86372324999999</v>
      </c>
      <c r="H306" s="47">
        <f>VLOOKUP(A306,'基準点成果表 (側壁fit) '!B:F,4,FALSE)/1000</f>
        <v>35.532818500000005</v>
      </c>
      <c r="I306" s="48">
        <f t="shared" si="34"/>
        <v>199.87307460318365</v>
      </c>
      <c r="J306" s="48">
        <f t="shared" si="35"/>
        <v>35.480179122669476</v>
      </c>
      <c r="K306" s="18"/>
      <c r="L306" s="19"/>
      <c r="M306" s="19"/>
    </row>
    <row r="307" spans="1:13" x14ac:dyDescent="0.15">
      <c r="A307" s="18">
        <v>30062</v>
      </c>
      <c r="B307" s="18" t="s">
        <v>276</v>
      </c>
      <c r="C307" s="47">
        <f t="shared" si="30"/>
        <v>-199.0085421826432</v>
      </c>
      <c r="D307" s="47">
        <f t="shared" si="31"/>
        <v>37.689635143987509</v>
      </c>
      <c r="E307" s="48">
        <f t="shared" si="32"/>
        <v>49755.066738440692</v>
      </c>
      <c r="F307" s="48">
        <f t="shared" si="33"/>
        <v>69426.580374896468</v>
      </c>
      <c r="G307" s="47">
        <f>VLOOKUP(A307,'基準点成果表 (側壁fit) '!B:F,3,FALSE)/1000</f>
        <v>199.82106675</v>
      </c>
      <c r="H307" s="47">
        <f>VLOOKUP(A307,'基準点成果表 (側壁fit) '!B:F,4,FALSE)/1000</f>
        <v>33.102977500000001</v>
      </c>
      <c r="I307" s="48">
        <f t="shared" si="34"/>
        <v>199.82977815699888</v>
      </c>
      <c r="J307" s="48">
        <f t="shared" si="35"/>
        <v>33.05034944139117</v>
      </c>
      <c r="K307" s="18"/>
      <c r="L307" s="19"/>
      <c r="M307" s="19"/>
    </row>
    <row r="308" spans="1:13" x14ac:dyDescent="0.15">
      <c r="A308" s="18">
        <v>32018</v>
      </c>
      <c r="B308" s="18" t="s">
        <v>300</v>
      </c>
      <c r="C308" s="47">
        <f t="shared" si="30"/>
        <v>-199.01251819633177</v>
      </c>
      <c r="D308" s="47">
        <f t="shared" si="31"/>
        <v>37.033429002790243</v>
      </c>
      <c r="E308" s="48">
        <f t="shared" si="32"/>
        <v>49755.057547590841</v>
      </c>
      <c r="F308" s="48">
        <f t="shared" si="33"/>
        <v>69425.924221075547</v>
      </c>
      <c r="G308" s="47">
        <f>VLOOKUP(A308,'基準点成果表 (側壁fit) '!B:F,3,FALSE)/1000</f>
        <v>199.80991950000001</v>
      </c>
      <c r="H308" s="47">
        <f>VLOOKUP(A308,'基準点成果表 (側壁fit) '!B:F,4,FALSE)/1000</f>
        <v>32.446854000000002</v>
      </c>
      <c r="I308" s="48">
        <f t="shared" si="34"/>
        <v>199.81845810402052</v>
      </c>
      <c r="J308" s="48">
        <f t="shared" si="35"/>
        <v>32.394228900000051</v>
      </c>
      <c r="K308" s="18"/>
      <c r="L308" s="19"/>
      <c r="M308" s="19"/>
    </row>
    <row r="309" spans="1:13" x14ac:dyDescent="0.15">
      <c r="A309" s="18">
        <v>31161</v>
      </c>
      <c r="B309" s="18" t="s">
        <v>291</v>
      </c>
      <c r="C309" s="47">
        <f t="shared" si="30"/>
        <v>-199.01285920409703</v>
      </c>
      <c r="D309" s="47">
        <f t="shared" si="31"/>
        <v>36.883182460446356</v>
      </c>
      <c r="E309" s="48">
        <f t="shared" si="32"/>
        <v>49755.056012563618</v>
      </c>
      <c r="F309" s="48">
        <f t="shared" si="33"/>
        <v>69425.773981987877</v>
      </c>
      <c r="G309" s="47">
        <f>VLOOKUP(A309,'基準点成果表 (側壁fit) '!B:F,3,FALSE)/1000</f>
        <v>199.80679800000001</v>
      </c>
      <c r="H309" s="47">
        <f>VLOOKUP(A309,'基準点成果表 (側壁fit) '!B:F,4,FALSE)/1000</f>
        <v>32.296639499999998</v>
      </c>
      <c r="I309" s="48">
        <f t="shared" si="34"/>
        <v>199.81529704210871</v>
      </c>
      <c r="J309" s="48">
        <f t="shared" si="35"/>
        <v>32.244015227319792</v>
      </c>
      <c r="K309" s="18"/>
      <c r="L309" s="19"/>
      <c r="M309" s="19"/>
    </row>
    <row r="310" spans="1:13" x14ac:dyDescent="0.15">
      <c r="A310" s="18">
        <v>31162</v>
      </c>
      <c r="B310" s="18" t="s">
        <v>292</v>
      </c>
      <c r="C310" s="47">
        <f t="shared" si="30"/>
        <v>-199.34278936966473</v>
      </c>
      <c r="D310" s="47">
        <f t="shared" si="31"/>
        <v>36.885306733700617</v>
      </c>
      <c r="E310" s="48">
        <f t="shared" si="32"/>
        <v>49754.726109698815</v>
      </c>
      <c r="F310" s="48">
        <f t="shared" si="33"/>
        <v>69425.778728195088</v>
      </c>
      <c r="G310" s="47">
        <f>VLOOKUP(A310,'基準点成果表 (側壁fit) '!B:F,3,FALSE)/1000</f>
        <v>200.13668949999999</v>
      </c>
      <c r="H310" s="47">
        <f>VLOOKUP(A310,'基準点成果表 (側壁fit) '!B:F,4,FALSE)/1000</f>
        <v>32.291159999999998</v>
      </c>
      <c r="I310" s="48">
        <f t="shared" si="34"/>
        <v>200.1451870875305</v>
      </c>
      <c r="J310" s="48">
        <f t="shared" si="35"/>
        <v>32.238448843925745</v>
      </c>
      <c r="K310" s="18"/>
      <c r="L310" s="19"/>
      <c r="M310" s="19"/>
    </row>
    <row r="311" spans="1:13" x14ac:dyDescent="0.15">
      <c r="A311" s="18">
        <v>30071</v>
      </c>
      <c r="B311" s="18" t="s">
        <v>277</v>
      </c>
      <c r="C311" s="47">
        <f t="shared" si="30"/>
        <v>-199.0172792252626</v>
      </c>
      <c r="D311" s="47">
        <f t="shared" si="31"/>
        <v>36.202268489711507</v>
      </c>
      <c r="E311" s="48">
        <f t="shared" si="32"/>
        <v>49755.046181363745</v>
      </c>
      <c r="F311" s="48">
        <f t="shared" si="33"/>
        <v>69425.093124646257</v>
      </c>
      <c r="G311" s="47">
        <f>VLOOKUP(A311,'基準点成果表 (側壁fit) '!B:F,3,FALSE)/1000</f>
        <v>199.79552525</v>
      </c>
      <c r="H311" s="47">
        <f>VLOOKUP(A311,'基準点成果表 (側壁fit) '!B:F,4,FALSE)/1000</f>
        <v>31.615804499999999</v>
      </c>
      <c r="I311" s="48">
        <f t="shared" si="34"/>
        <v>199.80384498086241</v>
      </c>
      <c r="J311" s="48">
        <f t="shared" si="35"/>
        <v>31.563183219838674</v>
      </c>
      <c r="K311" s="18"/>
      <c r="L311" s="19"/>
      <c r="M311" s="19"/>
    </row>
    <row r="312" spans="1:13" x14ac:dyDescent="0.15">
      <c r="A312" s="18">
        <v>30072</v>
      </c>
      <c r="B312" s="18" t="s">
        <v>278</v>
      </c>
      <c r="C312" s="47">
        <f t="shared" si="30"/>
        <v>-199.0206833267822</v>
      </c>
      <c r="D312" s="47">
        <f t="shared" si="31"/>
        <v>35.520547392877646</v>
      </c>
      <c r="E312" s="48">
        <f t="shared" si="32"/>
        <v>49755.037359637092</v>
      </c>
      <c r="F312" s="48">
        <f t="shared" si="33"/>
        <v>69424.411452130371</v>
      </c>
      <c r="G312" s="47">
        <f>VLOOKUP(A312,'基準点成果表 (側壁fit) '!B:F,3,FALSE)/1000</f>
        <v>199.78321824999998</v>
      </c>
      <c r="H312" s="47">
        <f>VLOOKUP(A312,'基準点成果表 (側壁fit) '!B:F,4,FALSE)/1000</f>
        <v>30.934186</v>
      </c>
      <c r="I312" s="48">
        <f t="shared" si="34"/>
        <v>199.79135846330144</v>
      </c>
      <c r="J312" s="48">
        <f t="shared" si="35"/>
        <v>30.881567984775337</v>
      </c>
      <c r="K312" s="18"/>
      <c r="L312" s="19"/>
      <c r="M312" s="19"/>
    </row>
    <row r="313" spans="1:13" x14ac:dyDescent="0.15">
      <c r="A313" s="18">
        <v>30081</v>
      </c>
      <c r="B313" s="18" t="s">
        <v>279</v>
      </c>
      <c r="C313" s="47">
        <f t="shared" si="30"/>
        <v>-199.02669149660358</v>
      </c>
      <c r="D313" s="47">
        <f t="shared" si="31"/>
        <v>34.398061753107022</v>
      </c>
      <c r="E313" s="48">
        <f t="shared" si="32"/>
        <v>49755.022431107078</v>
      </c>
      <c r="F313" s="48">
        <f t="shared" si="33"/>
        <v>69423.289049685351</v>
      </c>
      <c r="G313" s="47">
        <f>VLOOKUP(A313,'基準点成果表 (側壁fit) '!B:F,3,FALSE)/1000</f>
        <v>199.76335725000001</v>
      </c>
      <c r="H313" s="47">
        <f>VLOOKUP(A313,'基準点成果表 (側壁fit) '!B:F,4,FALSE)/1000</f>
        <v>29.811859999999999</v>
      </c>
      <c r="I313" s="48">
        <f t="shared" si="34"/>
        <v>199.77120187678847</v>
      </c>
      <c r="J313" s="48">
        <f t="shared" si="35"/>
        <v>29.75924725449493</v>
      </c>
      <c r="K313" s="18"/>
      <c r="L313" s="19"/>
      <c r="M313" s="19"/>
    </row>
    <row r="314" spans="1:13" x14ac:dyDescent="0.15">
      <c r="A314" s="18">
        <v>30082</v>
      </c>
      <c r="B314" s="18" t="s">
        <v>280</v>
      </c>
      <c r="C314" s="47">
        <f t="shared" si="30"/>
        <v>-199.03752159583914</v>
      </c>
      <c r="D314" s="47">
        <f t="shared" si="31"/>
        <v>32.467863980870192</v>
      </c>
      <c r="E314" s="48">
        <f t="shared" si="32"/>
        <v>49754.996261798959</v>
      </c>
      <c r="F314" s="48">
        <f t="shared" si="33"/>
        <v>69421.35899893516</v>
      </c>
      <c r="G314" s="47">
        <f>VLOOKUP(A314,'基準点成果表 (側壁fit) '!B:F,3,FALSE)/1000</f>
        <v>199.72970325</v>
      </c>
      <c r="H314" s="47">
        <f>VLOOKUP(A314,'基準点成果表 (側壁fit) '!B:F,4,FALSE)/1000</f>
        <v>27.881925250000002</v>
      </c>
      <c r="I314" s="48">
        <f t="shared" si="34"/>
        <v>199.73703959069107</v>
      </c>
      <c r="J314" s="48">
        <f t="shared" si="35"/>
        <v>27.829321434888861</v>
      </c>
      <c r="K314" s="18"/>
      <c r="L314" s="19"/>
      <c r="M314" s="19"/>
    </row>
    <row r="315" spans="1:13" x14ac:dyDescent="0.15">
      <c r="A315" s="18">
        <v>30091</v>
      </c>
      <c r="B315" s="18" t="s">
        <v>281</v>
      </c>
      <c r="C315" s="47">
        <f t="shared" si="30"/>
        <v>-199.04357065655933</v>
      </c>
      <c r="D315" s="47">
        <f t="shared" si="31"/>
        <v>31.394396551141405</v>
      </c>
      <c r="E315" s="48">
        <f t="shared" si="32"/>
        <v>49754.981681933888</v>
      </c>
      <c r="F315" s="48">
        <f t="shared" si="33"/>
        <v>69420.285613477201</v>
      </c>
      <c r="G315" s="47">
        <f>VLOOKUP(A315,'基準点成果表 (側壁fit) '!B:F,3,FALSE)/1000</f>
        <v>199.71101274999998</v>
      </c>
      <c r="H315" s="47">
        <f>VLOOKUP(A315,'基準点成果表 (側壁fit) '!B:F,4,FALSE)/1000</f>
        <v>26.8086035</v>
      </c>
      <c r="I315" s="48">
        <f t="shared" si="34"/>
        <v>199.71806641039561</v>
      </c>
      <c r="J315" s="48">
        <f t="shared" si="35"/>
        <v>26.756004644634096</v>
      </c>
      <c r="K315" s="18"/>
      <c r="L315" s="19"/>
      <c r="M315" s="19"/>
    </row>
    <row r="316" spans="1:13" x14ac:dyDescent="0.15">
      <c r="A316" s="18">
        <v>30092</v>
      </c>
      <c r="B316" s="18" t="s">
        <v>282</v>
      </c>
      <c r="C316" s="47">
        <f t="shared" si="30"/>
        <v>-199.05140977357894</v>
      </c>
      <c r="D316" s="47">
        <f t="shared" si="31"/>
        <v>29.965217907199424</v>
      </c>
      <c r="E316" s="48">
        <f t="shared" si="32"/>
        <v>49754.962485182419</v>
      </c>
      <c r="F316" s="48">
        <f t="shared" si="33"/>
        <v>69418.856542263864</v>
      </c>
      <c r="G316" s="47">
        <f>VLOOKUP(A316,'基準点成果表 (側壁fit) '!B:F,3,FALSE)/1000</f>
        <v>199.68591450000002</v>
      </c>
      <c r="H316" s="47">
        <f>VLOOKUP(A316,'基準点成果表 (側壁fit) '!B:F,4,FALSE)/1000</f>
        <v>25.37962375</v>
      </c>
      <c r="I316" s="48">
        <f t="shared" si="34"/>
        <v>199.69259181061057</v>
      </c>
      <c r="J316" s="48">
        <f t="shared" si="35"/>
        <v>25.327031554324517</v>
      </c>
      <c r="K316" s="18"/>
      <c r="L316" s="19"/>
      <c r="M316" s="19"/>
    </row>
    <row r="317" spans="1:13" x14ac:dyDescent="0.15">
      <c r="A317" s="18">
        <v>31171</v>
      </c>
      <c r="B317" s="18" t="s">
        <v>293</v>
      </c>
      <c r="C317" s="47">
        <f t="shared" si="30"/>
        <v>-199.05258536222675</v>
      </c>
      <c r="D317" s="47">
        <f t="shared" si="31"/>
        <v>29.377071555053188</v>
      </c>
      <c r="E317" s="48">
        <f t="shared" si="32"/>
        <v>49754.95663554981</v>
      </c>
      <c r="F317" s="48">
        <f t="shared" si="33"/>
        <v>69418.268423827365</v>
      </c>
      <c r="G317" s="47">
        <f>VLOOKUP(A317,'基準点成果表 (側壁fit) '!B:F,3,FALSE)/1000</f>
        <v>199.67353600000001</v>
      </c>
      <c r="H317" s="47">
        <f>VLOOKUP(A317,'基準点成果表 (側壁fit) '!B:F,4,FALSE)/1000</f>
        <v>24.7916065</v>
      </c>
      <c r="I317" s="48">
        <f t="shared" si="34"/>
        <v>199.68005844483025</v>
      </c>
      <c r="J317" s="48">
        <f t="shared" si="35"/>
        <v>24.739017584845872</v>
      </c>
      <c r="K317" s="18"/>
      <c r="L317" s="19"/>
      <c r="M317" s="19"/>
    </row>
    <row r="318" spans="1:13" x14ac:dyDescent="0.15">
      <c r="A318" s="18">
        <v>31172</v>
      </c>
      <c r="B318" s="18" t="s">
        <v>294</v>
      </c>
      <c r="C318" s="47">
        <f t="shared" si="30"/>
        <v>-199.38262958323526</v>
      </c>
      <c r="D318" s="47">
        <f t="shared" si="31"/>
        <v>29.379390008279312</v>
      </c>
      <c r="E318" s="48">
        <f t="shared" si="32"/>
        <v>49754.626620176343</v>
      </c>
      <c r="F318" s="48">
        <f t="shared" si="33"/>
        <v>69418.27336511483</v>
      </c>
      <c r="G318" s="47">
        <f>VLOOKUP(A318,'基準点成果表 (側壁fit) '!B:F,3,FALSE)/1000</f>
        <v>200.003546</v>
      </c>
      <c r="H318" s="47">
        <f>VLOOKUP(A318,'基準点成果表 (側壁fit) '!B:F,4,FALSE)/1000</f>
        <v>24.7863185</v>
      </c>
      <c r="I318" s="48">
        <f t="shared" si="34"/>
        <v>200.01006704068337</v>
      </c>
      <c r="J318" s="48">
        <f t="shared" si="35"/>
        <v>24.733642670235813</v>
      </c>
      <c r="K318" s="18"/>
      <c r="L318" s="19"/>
      <c r="M318" s="19"/>
    </row>
    <row r="319" spans="1:13" x14ac:dyDescent="0.15">
      <c r="A319" s="18">
        <v>32019</v>
      </c>
      <c r="B319" s="18" t="s">
        <v>301</v>
      </c>
      <c r="C319" s="47">
        <f t="shared" si="30"/>
        <v>-199.20284207699606</v>
      </c>
      <c r="D319" s="47">
        <f t="shared" si="31"/>
        <v>29.231906655363922</v>
      </c>
      <c r="E319" s="48">
        <f t="shared" si="32"/>
        <v>49754.805229934296</v>
      </c>
      <c r="F319" s="48">
        <f t="shared" si="33"/>
        <v>69418.124457622907</v>
      </c>
      <c r="G319" s="47">
        <f>VLOOKUP(A319,'基準点成果表 (側壁fit) '!B:F,3,FALSE)/1000</f>
        <v>199.82040749999999</v>
      </c>
      <c r="H319" s="47">
        <f>VLOOKUP(A319,'基準点成果表 (側壁fit) '!B:F,4,FALSE)/1000</f>
        <v>24.643017500000003</v>
      </c>
      <c r="I319" s="48">
        <f t="shared" si="34"/>
        <v>199.82689080582463</v>
      </c>
      <c r="J319" s="48">
        <f t="shared" si="35"/>
        <v>24.590389908425678</v>
      </c>
      <c r="K319" s="18"/>
      <c r="L319" s="19"/>
      <c r="M319" s="19"/>
    </row>
    <row r="320" spans="1:13" x14ac:dyDescent="0.15">
      <c r="A320" s="18">
        <v>30101</v>
      </c>
      <c r="B320" s="18" t="s">
        <v>283</v>
      </c>
      <c r="C320" s="47">
        <f t="shared" si="30"/>
        <v>-199.05970142710078</v>
      </c>
      <c r="D320" s="47">
        <f t="shared" si="31"/>
        <v>28.574413632963065</v>
      </c>
      <c r="E320" s="48">
        <f t="shared" si="32"/>
        <v>49754.943140875206</v>
      </c>
      <c r="F320" s="48">
        <f t="shared" si="33"/>
        <v>69417.465847804779</v>
      </c>
      <c r="G320" s="47">
        <f>VLOOKUP(A320,'基準点成果表 (側壁fit) '!B:F,3,FALSE)/1000</f>
        <v>199.66215299999999</v>
      </c>
      <c r="H320" s="47">
        <f>VLOOKUP(A320,'基準点成果表 (側壁fit) '!B:F,4,FALSE)/1000</f>
        <v>23.988997750000003</v>
      </c>
      <c r="I320" s="48">
        <f t="shared" si="34"/>
        <v>199.66846406201321</v>
      </c>
      <c r="J320" s="48">
        <f t="shared" si="35"/>
        <v>23.936411860624663</v>
      </c>
      <c r="K320" s="18"/>
      <c r="L320" s="19"/>
      <c r="M320" s="19"/>
    </row>
    <row r="321" spans="1:13" x14ac:dyDescent="0.15">
      <c r="A321" s="18">
        <v>30102</v>
      </c>
      <c r="B321" s="18" t="s">
        <v>284</v>
      </c>
      <c r="C321" s="47">
        <f t="shared" si="30"/>
        <v>-199.07277332579918</v>
      </c>
      <c r="D321" s="47">
        <f t="shared" si="31"/>
        <v>26.146483090354359</v>
      </c>
      <c r="E321" s="48">
        <f t="shared" si="32"/>
        <v>49754.910774286676</v>
      </c>
      <c r="F321" s="48">
        <f t="shared" si="33"/>
        <v>69415.038097818018</v>
      </c>
      <c r="G321" s="47">
        <f>VLOOKUP(A321,'基準点成果表 (側壁fit) '!B:F,3,FALSE)/1000</f>
        <v>199.61927000000003</v>
      </c>
      <c r="H321" s="47">
        <f>VLOOKUP(A321,'基準点成果表 (側壁fit) '!B:F,4,FALSE)/1000</f>
        <v>21.56141075</v>
      </c>
      <c r="I321" s="48">
        <f t="shared" si="34"/>
        <v>199.62494170947272</v>
      </c>
      <c r="J321" s="48">
        <f t="shared" si="35"/>
        <v>21.508836238921532</v>
      </c>
      <c r="K321" s="18"/>
      <c r="L321" s="19"/>
      <c r="M321" s="19"/>
    </row>
    <row r="322" spans="1:13" x14ac:dyDescent="0.15">
      <c r="A322" s="18">
        <v>32020</v>
      </c>
      <c r="B322" s="18" t="s">
        <v>302</v>
      </c>
      <c r="C322" s="47">
        <f t="shared" si="30"/>
        <v>-199.2253191896942</v>
      </c>
      <c r="D322" s="47">
        <f t="shared" si="31"/>
        <v>25.576406850580863</v>
      </c>
      <c r="E322" s="48">
        <f t="shared" si="32"/>
        <v>49754.753702764647</v>
      </c>
      <c r="F322" s="48">
        <f t="shared" si="33"/>
        <v>69414.469251883944</v>
      </c>
      <c r="G322" s="47">
        <f>VLOOKUP(A322,'基準点成果表 (側壁fit) '!B:F,3,FALSE)/1000</f>
        <v>199.75863799999999</v>
      </c>
      <c r="H322" s="47">
        <f>VLOOKUP(A322,'基準点成果表 (側壁fit) '!B:F,4,FALSE)/1000</f>
        <v>20.987970500000003</v>
      </c>
      <c r="I322" s="48">
        <f t="shared" si="34"/>
        <v>199.76415867757666</v>
      </c>
      <c r="J322" s="48">
        <f t="shared" si="35"/>
        <v>20.935359303434151</v>
      </c>
      <c r="K322" s="18"/>
      <c r="L322" s="19"/>
      <c r="M322" s="19"/>
    </row>
    <row r="323" spans="1:13" x14ac:dyDescent="0.15">
      <c r="A323" s="18">
        <v>31181</v>
      </c>
      <c r="B323" s="18" t="s">
        <v>295</v>
      </c>
      <c r="C323" s="47">
        <f t="shared" si="30"/>
        <v>-198.91753150420843</v>
      </c>
      <c r="D323" s="47">
        <f t="shared" si="31"/>
        <v>25.426848694779622</v>
      </c>
      <c r="E323" s="48">
        <f t="shared" si="32"/>
        <v>49755.06029217098</v>
      </c>
      <c r="F323" s="48">
        <f t="shared" si="33"/>
        <v>69414.31725241938</v>
      </c>
      <c r="G323" s="47">
        <f>VLOOKUP(A323,'基準点成果表 (側壁fit) '!B:F,3,FALSE)/1000</f>
        <v>199.4474855</v>
      </c>
      <c r="H323" s="47">
        <f>VLOOKUP(A323,'基準点成果表 (側壁fit) '!B:F,4,FALSE)/1000</f>
        <v>20.845544999999998</v>
      </c>
      <c r="I323" s="48">
        <f t="shared" si="34"/>
        <v>199.45296867773828</v>
      </c>
      <c r="J323" s="48">
        <f t="shared" si="35"/>
        <v>20.793015756664005</v>
      </c>
      <c r="K323" s="18"/>
      <c r="L323" s="19"/>
      <c r="M323" s="19"/>
    </row>
    <row r="324" spans="1:13" x14ac:dyDescent="0.15">
      <c r="A324" s="18">
        <v>31182</v>
      </c>
      <c r="B324" s="18" t="s">
        <v>296</v>
      </c>
      <c r="C324" s="47">
        <f t="shared" si="30"/>
        <v>-199.15112039707631</v>
      </c>
      <c r="D324" s="47">
        <f t="shared" si="31"/>
        <v>25.413554698003875</v>
      </c>
      <c r="E324" s="48">
        <f t="shared" si="32"/>
        <v>49754.826605005372</v>
      </c>
      <c r="F324" s="48">
        <f t="shared" si="33"/>
        <v>69414.305815205924</v>
      </c>
      <c r="G324" s="47">
        <f>VLOOKUP(A324,'基準点成果表 (側壁fit) '!B:F,3,FALSE)/1000</f>
        <v>199.68070600000001</v>
      </c>
      <c r="H324" s="47">
        <f>VLOOKUP(A324,'基準点成果表 (側壁fit) '!B:F,4,FALSE)/1000</f>
        <v>20.826871500000003</v>
      </c>
      <c r="I324" s="48">
        <f t="shared" si="34"/>
        <v>199.6861842516067</v>
      </c>
      <c r="J324" s="48">
        <f t="shared" si="35"/>
        <v>20.774280833986328</v>
      </c>
      <c r="K324" s="18"/>
      <c r="L324" s="19"/>
      <c r="M324" s="19"/>
    </row>
    <row r="325" spans="1:13" x14ac:dyDescent="0.15">
      <c r="A325" s="18">
        <v>51592</v>
      </c>
      <c r="B325" s="18" t="s">
        <v>314</v>
      </c>
      <c r="C325" s="47">
        <f t="shared" si="30"/>
        <v>-320.53352013971443</v>
      </c>
      <c r="D325" s="47">
        <f t="shared" si="31"/>
        <v>171.36472085958681</v>
      </c>
      <c r="E325" s="48">
        <f t="shared" si="32"/>
        <v>49634.607932671228</v>
      </c>
      <c r="F325" s="48">
        <f t="shared" si="33"/>
        <v>69561.217015233095</v>
      </c>
      <c r="G325" s="47">
        <f>VLOOKUP(A325,'基準点成果表 (側壁fit) '!B:F,3,FALSE)/1000</f>
        <v>324.39430100000004</v>
      </c>
      <c r="H325" s="47">
        <f>VLOOKUP(A325,'基準点成果表 (側壁fit) '!B:F,4,FALSE)/1000</f>
        <v>163.94203175000001</v>
      </c>
      <c r="I325" s="48">
        <f t="shared" si="34"/>
        <v>324.43746719196952</v>
      </c>
      <c r="J325" s="48">
        <f t="shared" si="35"/>
        <v>163.85659027837841</v>
      </c>
      <c r="K325" s="18"/>
      <c r="L325" s="19"/>
      <c r="M325" s="19"/>
    </row>
  </sheetData>
  <mergeCells count="20">
    <mergeCell ref="A2:A5"/>
    <mergeCell ref="B2:D2"/>
    <mergeCell ref="E2:G2"/>
    <mergeCell ref="H2:J2"/>
    <mergeCell ref="C3:D3"/>
    <mergeCell ref="F3:G3"/>
    <mergeCell ref="I3:J3"/>
    <mergeCell ref="C4:D4"/>
    <mergeCell ref="F4:G4"/>
    <mergeCell ref="I4:J4"/>
    <mergeCell ref="A7:A8"/>
    <mergeCell ref="B7:B8"/>
    <mergeCell ref="C7:D7"/>
    <mergeCell ref="E7:F7"/>
    <mergeCell ref="G7:H7"/>
    <mergeCell ref="K7:K8"/>
    <mergeCell ref="C5:D5"/>
    <mergeCell ref="F5:G5"/>
    <mergeCell ref="I5:J5"/>
    <mergeCell ref="I7:J7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D18"/>
  <sheetViews>
    <sheetView view="pageBreakPreview" zoomScale="60" zoomScaleNormal="100" workbookViewId="0">
      <selection sqref="A1:D1"/>
    </sheetView>
  </sheetViews>
  <sheetFormatPr defaultColWidth="20.75" defaultRowHeight="40.15" customHeight="1" x14ac:dyDescent="0.15"/>
  <cols>
    <col min="1" max="16384" width="20.75" style="44"/>
  </cols>
  <sheetData>
    <row r="1" spans="1:4" ht="40.15" customHeight="1" x14ac:dyDescent="0.15">
      <c r="A1" s="61"/>
      <c r="B1" s="61"/>
      <c r="C1" s="61"/>
      <c r="D1" s="61"/>
    </row>
    <row r="2" spans="1:4" ht="40.15" customHeight="1" x14ac:dyDescent="0.3">
      <c r="A2" s="60"/>
      <c r="B2" s="60"/>
      <c r="C2" s="60"/>
      <c r="D2" s="60"/>
    </row>
    <row r="3" spans="1:4" ht="40.15" customHeight="1" x14ac:dyDescent="0.3">
      <c r="A3" s="60"/>
      <c r="B3" s="60"/>
      <c r="C3" s="60"/>
      <c r="D3" s="60"/>
    </row>
    <row r="4" spans="1:4" ht="40.15" customHeight="1" x14ac:dyDescent="0.3">
      <c r="A4" s="60" t="s">
        <v>615</v>
      </c>
      <c r="B4" s="60"/>
      <c r="C4" s="60"/>
      <c r="D4" s="60"/>
    </row>
    <row r="5" spans="1:4" ht="40.15" customHeight="1" x14ac:dyDescent="0.3">
      <c r="A5" s="60"/>
      <c r="B5" s="60"/>
      <c r="C5" s="60"/>
      <c r="D5" s="60"/>
    </row>
    <row r="6" spans="1:4" ht="40.15" customHeight="1" x14ac:dyDescent="0.3">
      <c r="A6" s="60" t="s">
        <v>617</v>
      </c>
      <c r="B6" s="60" t="s">
        <v>614</v>
      </c>
      <c r="C6" s="60"/>
      <c r="D6" s="60"/>
    </row>
    <row r="7" spans="1:4" ht="40.15" customHeight="1" x14ac:dyDescent="0.3">
      <c r="A7" s="60" t="s">
        <v>622</v>
      </c>
      <c r="B7" s="60"/>
      <c r="C7" s="60"/>
      <c r="D7" s="60"/>
    </row>
    <row r="8" spans="1:4" ht="40.15" customHeight="1" x14ac:dyDescent="0.3">
      <c r="A8" s="60"/>
      <c r="B8" s="60"/>
      <c r="C8" s="60"/>
      <c r="D8" s="60"/>
    </row>
    <row r="9" spans="1:4" ht="40.15" customHeight="1" x14ac:dyDescent="0.3">
      <c r="A9" s="60"/>
      <c r="B9" s="60"/>
      <c r="C9" s="60"/>
      <c r="D9" s="60"/>
    </row>
    <row r="10" spans="1:4" ht="40.15" customHeight="1" x14ac:dyDescent="0.3">
      <c r="A10" s="60"/>
      <c r="B10" s="60"/>
      <c r="C10" s="60"/>
      <c r="D10" s="60"/>
    </row>
    <row r="11" spans="1:4" ht="40.15" customHeight="1" x14ac:dyDescent="0.3">
      <c r="A11" s="60"/>
      <c r="B11" s="60"/>
      <c r="C11" s="60"/>
      <c r="D11" s="60"/>
    </row>
    <row r="12" spans="1:4" ht="40.15" customHeight="1" x14ac:dyDescent="0.3">
      <c r="A12" s="60"/>
      <c r="B12" s="60"/>
      <c r="C12" s="60"/>
      <c r="D12" s="60"/>
    </row>
    <row r="13" spans="1:4" ht="40.15" customHeight="1" x14ac:dyDescent="0.3">
      <c r="A13" s="60"/>
      <c r="B13" s="60"/>
      <c r="C13" s="60"/>
      <c r="D13" s="60"/>
    </row>
    <row r="14" spans="1:4" ht="40.15" customHeight="1" x14ac:dyDescent="0.3">
      <c r="A14" s="60"/>
      <c r="B14" s="60"/>
      <c r="C14" s="60"/>
      <c r="D14" s="60"/>
    </row>
    <row r="15" spans="1:4" ht="40.15" customHeight="1" x14ac:dyDescent="0.3">
      <c r="A15" s="60"/>
      <c r="B15" s="60"/>
      <c r="C15" s="60"/>
      <c r="D15" s="60"/>
    </row>
    <row r="16" spans="1:4" ht="40.15" customHeight="1" x14ac:dyDescent="0.3">
      <c r="A16" s="60"/>
      <c r="B16" s="60"/>
      <c r="C16" s="60"/>
      <c r="D16" s="60"/>
    </row>
    <row r="17" spans="1:4" ht="40.15" customHeight="1" x14ac:dyDescent="0.15">
      <c r="A17" s="61"/>
      <c r="B17" s="61"/>
      <c r="C17" s="61"/>
      <c r="D17" s="61"/>
    </row>
    <row r="18" spans="1:4" ht="40.15" customHeight="1" x14ac:dyDescent="0.15">
      <c r="A18" s="61"/>
      <c r="B18" s="61"/>
      <c r="C18" s="61"/>
      <c r="D18" s="61"/>
    </row>
  </sheetData>
  <mergeCells count="18">
    <mergeCell ref="A18:D18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6:D6"/>
    <mergeCell ref="A1:D1"/>
    <mergeCell ref="A2:D2"/>
    <mergeCell ref="A3:D3"/>
    <mergeCell ref="A4:D4"/>
    <mergeCell ref="A5:D5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zoomScale="90" zoomScaleNormal="100" zoomScaleSheetLayoutView="90" workbookViewId="0"/>
  </sheetViews>
  <sheetFormatPr defaultRowHeight="12.95" customHeight="1" x14ac:dyDescent="0.15"/>
  <cols>
    <col min="1" max="1" width="6.625" style="20" customWidth="1"/>
    <col min="2" max="2" width="10.625" style="20" customWidth="1"/>
    <col min="3" max="8" width="11.625" style="21" customWidth="1"/>
    <col min="9" max="15" width="10.625" style="20" customWidth="1"/>
    <col min="16" max="16384" width="9" style="20"/>
  </cols>
  <sheetData>
    <row r="1" spans="1:15" ht="17.25" x14ac:dyDescent="0.15">
      <c r="A1" s="13" t="s">
        <v>620</v>
      </c>
    </row>
    <row r="2" spans="1:15" ht="12.95" customHeight="1" x14ac:dyDescent="0.15">
      <c r="A2" s="20" t="s">
        <v>599</v>
      </c>
      <c r="O2" s="22" t="s">
        <v>352</v>
      </c>
    </row>
    <row r="3" spans="1:15" ht="12.95" customHeight="1" x14ac:dyDescent="0.15">
      <c r="A3" s="83" t="s">
        <v>358</v>
      </c>
      <c r="B3" s="83" t="s">
        <v>359</v>
      </c>
      <c r="C3" s="79" t="s">
        <v>624</v>
      </c>
      <c r="D3" s="79"/>
      <c r="E3" s="79"/>
      <c r="F3" s="80" t="s">
        <v>623</v>
      </c>
      <c r="G3" s="81"/>
      <c r="H3" s="82"/>
      <c r="I3" s="79" t="s">
        <v>353</v>
      </c>
      <c r="J3" s="79"/>
      <c r="K3" s="79"/>
      <c r="L3" s="34" t="s">
        <v>354</v>
      </c>
      <c r="M3" s="34" t="s">
        <v>355</v>
      </c>
      <c r="N3" s="34" t="s">
        <v>356</v>
      </c>
      <c r="O3" s="35" t="s">
        <v>357</v>
      </c>
    </row>
    <row r="4" spans="1:15" ht="12.95" customHeight="1" x14ac:dyDescent="0.15">
      <c r="A4" s="84"/>
      <c r="B4" s="84"/>
      <c r="C4" s="36" t="s">
        <v>360</v>
      </c>
      <c r="D4" s="36" t="s">
        <v>361</v>
      </c>
      <c r="E4" s="36" t="s">
        <v>362</v>
      </c>
      <c r="F4" s="36" t="s">
        <v>363</v>
      </c>
      <c r="G4" s="36" t="s">
        <v>364</v>
      </c>
      <c r="H4" s="36" t="s">
        <v>365</v>
      </c>
      <c r="I4" s="35" t="s">
        <v>366</v>
      </c>
      <c r="J4" s="35" t="s">
        <v>367</v>
      </c>
      <c r="K4" s="35" t="s">
        <v>368</v>
      </c>
      <c r="L4" s="34" t="s">
        <v>369</v>
      </c>
      <c r="M4" s="34" t="s">
        <v>370</v>
      </c>
      <c r="N4" s="34" t="s">
        <v>371</v>
      </c>
      <c r="O4" s="35" t="s">
        <v>372</v>
      </c>
    </row>
    <row r="5" spans="1:15" ht="12.95" customHeight="1" x14ac:dyDescent="0.15">
      <c r="A5" s="38">
        <v>11011</v>
      </c>
      <c r="B5" s="38" t="s">
        <v>373</v>
      </c>
      <c r="C5" s="39">
        <v>342265.03350000002</v>
      </c>
      <c r="D5" s="39">
        <v>163271.25320000001</v>
      </c>
      <c r="E5" s="39">
        <v>-873.53</v>
      </c>
      <c r="F5" s="39">
        <f>VLOOKUP($A5,'基準点成果表 (側壁fit) '!$B$5:$I$323,3,FALSE)</f>
        <v>342267.16675000003</v>
      </c>
      <c r="G5" s="39">
        <f>VLOOKUP($A5,'基準点成果表 (側壁fit) '!$B$5:$I$323,4,FALSE)</f>
        <v>163268.443</v>
      </c>
      <c r="H5" s="39">
        <f>VLOOKUP($A5,'基準点成果表 (側壁fit) '!$B$5:$I$323,5,FALSE)</f>
        <v>-876.33150000000001</v>
      </c>
      <c r="I5" s="39">
        <f>F5-C5</f>
        <v>2.1332500000135042</v>
      </c>
      <c r="J5" s="39">
        <f>G5-D5</f>
        <v>-2.8102000000071712</v>
      </c>
      <c r="K5" s="39">
        <f>H5-E5</f>
        <v>-2.8015000000000327</v>
      </c>
      <c r="L5" s="23">
        <f>L8</f>
        <v>3.2188672000567324</v>
      </c>
      <c r="M5" s="24">
        <f t="shared" ref="M5:M34" si="0">I5*COS(-L5)-J5*SIN(-L5)</f>
        <v>-1.9099430968907776</v>
      </c>
      <c r="N5" s="24">
        <f t="shared" ref="N5:N34" si="1">I5*SIN(-L5)+J5*COS(-L5)</f>
        <v>2.9664957389548339</v>
      </c>
      <c r="O5" s="39">
        <f>H5-E5</f>
        <v>-2.8015000000000327</v>
      </c>
    </row>
    <row r="6" spans="1:15" ht="12.95" customHeight="1" x14ac:dyDescent="0.15">
      <c r="A6" s="38">
        <v>11012</v>
      </c>
      <c r="B6" s="38" t="s">
        <v>374</v>
      </c>
      <c r="C6" s="39">
        <v>342290.50880000001</v>
      </c>
      <c r="D6" s="39">
        <v>162942.23790000001</v>
      </c>
      <c r="E6" s="39">
        <v>-873.53</v>
      </c>
      <c r="F6" s="39">
        <f>VLOOKUP($A6,'基準点成果表 (側壁fit) '!$B$5:$I$323,3,FALSE)</f>
        <v>342293.27299999999</v>
      </c>
      <c r="G6" s="39">
        <f>VLOOKUP($A6,'基準点成果表 (側壁fit) '!$B$5:$I$323,4,FALSE)</f>
        <v>162939.51425000001</v>
      </c>
      <c r="H6" s="39">
        <f>VLOOKUP($A6,'基準点成果表 (側壁fit) '!$B$5:$I$323,5,FALSE)</f>
        <v>-875.03199999999993</v>
      </c>
      <c r="I6" s="39">
        <f t="shared" ref="I6:K53" si="2">F6-C6</f>
        <v>2.7641999999759719</v>
      </c>
      <c r="J6" s="39">
        <f t="shared" si="2"/>
        <v>-2.7236499999999069</v>
      </c>
      <c r="K6" s="39">
        <f t="shared" si="2"/>
        <v>-1.5019999999999527</v>
      </c>
      <c r="L6" s="23">
        <f>L8</f>
        <v>3.2188672000567324</v>
      </c>
      <c r="M6" s="24">
        <f t="shared" si="0"/>
        <v>-2.545691678492279</v>
      </c>
      <c r="N6" s="24">
        <f t="shared" si="1"/>
        <v>2.9289118867630384</v>
      </c>
      <c r="O6" s="39">
        <f t="shared" ref="O6:O53" si="3">H6-E6</f>
        <v>-1.5019999999999527</v>
      </c>
    </row>
    <row r="7" spans="1:15" ht="12.95" customHeight="1" x14ac:dyDescent="0.15">
      <c r="A7" s="38">
        <v>12001</v>
      </c>
      <c r="B7" s="38" t="s">
        <v>375</v>
      </c>
      <c r="C7" s="39">
        <v>342116.66090000002</v>
      </c>
      <c r="D7" s="39">
        <v>163259.7648</v>
      </c>
      <c r="E7" s="39">
        <v>-888.53</v>
      </c>
      <c r="F7" s="39">
        <f>VLOOKUP($A7,'基準点成果表 (側壁fit) '!$B$5:$I$323,3,FALSE)</f>
        <v>342118.76300000004</v>
      </c>
      <c r="G7" s="39">
        <f>VLOOKUP($A7,'基準点成果表 (側壁fit) '!$B$5:$I$323,4,FALSE)</f>
        <v>163256.21899999998</v>
      </c>
      <c r="H7" s="39">
        <f>VLOOKUP($A7,'基準点成果表 (側壁fit) '!$B$5:$I$323,5,FALSE)</f>
        <v>-890.83050000000003</v>
      </c>
      <c r="I7" s="39">
        <f t="shared" si="2"/>
        <v>2.1021000000182539</v>
      </c>
      <c r="J7" s="39">
        <f t="shared" si="2"/>
        <v>-3.5458000000216998</v>
      </c>
      <c r="K7" s="39">
        <f t="shared" si="2"/>
        <v>-2.3005000000000564</v>
      </c>
      <c r="L7" s="23">
        <f>L8</f>
        <v>3.2188672000567324</v>
      </c>
      <c r="M7" s="24">
        <f t="shared" si="0"/>
        <v>-1.8220994529996055</v>
      </c>
      <c r="N7" s="24">
        <f t="shared" si="1"/>
        <v>3.6974958598501728</v>
      </c>
      <c r="O7" s="39">
        <f t="shared" si="3"/>
        <v>-2.3005000000000564</v>
      </c>
    </row>
    <row r="8" spans="1:15" ht="12.95" customHeight="1" x14ac:dyDescent="0.15">
      <c r="A8" s="38">
        <v>10011</v>
      </c>
      <c r="B8" s="38" t="s">
        <v>376</v>
      </c>
      <c r="C8" s="39">
        <v>341577.74979999999</v>
      </c>
      <c r="D8" s="39">
        <v>163218.03760000001</v>
      </c>
      <c r="E8" s="39">
        <v>-337.66</v>
      </c>
      <c r="F8" s="39">
        <f>VLOOKUP($A8,'基準点成果表 (側壁fit) '!$B$5:$I$323,3,FALSE)</f>
        <v>341579.23699999996</v>
      </c>
      <c r="G8" s="39">
        <f>VLOOKUP($A8,'基準点成果表 (側壁fit) '!$B$5:$I$323,4,FALSE)</f>
        <v>163213.8855</v>
      </c>
      <c r="H8" s="39">
        <f>VLOOKUP($A8,'基準点成果表 (側壁fit) '!$B$5:$I$323,5,FALSE)</f>
        <v>-337.23575</v>
      </c>
      <c r="I8" s="39">
        <f t="shared" si="2"/>
        <v>1.4871999999741092</v>
      </c>
      <c r="J8" s="39">
        <f t="shared" si="2"/>
        <v>-4.1521000000066124</v>
      </c>
      <c r="K8" s="39">
        <f t="shared" si="2"/>
        <v>0.4242500000000291</v>
      </c>
      <c r="L8" s="23">
        <f>RADIANS(180+DEGREES(ATAN((D9-D8)/(C9-C8))))</f>
        <v>3.2188672000567324</v>
      </c>
      <c r="M8" s="24">
        <f t="shared" si="0"/>
        <v>-1.1622294892745311</v>
      </c>
      <c r="N8" s="24">
        <f t="shared" si="1"/>
        <v>4.2545177005435724</v>
      </c>
      <c r="O8" s="39">
        <f t="shared" si="3"/>
        <v>0.4242500000000291</v>
      </c>
    </row>
    <row r="9" spans="1:15" ht="12.95" customHeight="1" x14ac:dyDescent="0.15">
      <c r="A9" s="38">
        <v>10012</v>
      </c>
      <c r="B9" s="38" t="s">
        <v>377</v>
      </c>
      <c r="C9" s="39">
        <v>340650.60940000002</v>
      </c>
      <c r="D9" s="39">
        <v>163146.25030000001</v>
      </c>
      <c r="E9" s="39">
        <v>-337.66</v>
      </c>
      <c r="F9" s="39">
        <f>VLOOKUP($A9,'基準点成果表 (側壁fit) '!$B$5:$I$323,3,FALSE)</f>
        <v>340651.86</v>
      </c>
      <c r="G9" s="39">
        <f>VLOOKUP($A9,'基準点成果表 (側壁fit) '!$B$5:$I$323,4,FALSE)</f>
        <v>163142.3075</v>
      </c>
      <c r="H9" s="39">
        <f>VLOOKUP($A9,'基準点成果表 (側壁fit) '!$B$5:$I$323,5,FALSE)</f>
        <v>-337.34524999999996</v>
      </c>
      <c r="I9" s="39">
        <f t="shared" si="2"/>
        <v>1.2505999999702908</v>
      </c>
      <c r="J9" s="39">
        <f t="shared" si="2"/>
        <v>-3.9428000000189058</v>
      </c>
      <c r="K9" s="39">
        <f t="shared" si="2"/>
        <v>0.31475000000006048</v>
      </c>
      <c r="L9" s="23">
        <f>L8</f>
        <v>3.2188672000567324</v>
      </c>
      <c r="M9" s="24">
        <f t="shared" si="0"/>
        <v>-0.94249302021165715</v>
      </c>
      <c r="N9" s="24">
        <f t="shared" si="1"/>
        <v>4.0275773247607658</v>
      </c>
      <c r="O9" s="39">
        <f t="shared" si="3"/>
        <v>0.31475000000006048</v>
      </c>
    </row>
    <row r="10" spans="1:15" ht="12.95" customHeight="1" x14ac:dyDescent="0.15">
      <c r="A10" s="38">
        <v>10021</v>
      </c>
      <c r="B10" s="38" t="s">
        <v>602</v>
      </c>
      <c r="C10" s="39">
        <v>336742.45740000001</v>
      </c>
      <c r="D10" s="39">
        <v>162843.64689999999</v>
      </c>
      <c r="E10" s="39">
        <v>-672.66</v>
      </c>
      <c r="F10" s="39">
        <f>VLOOKUP($A10,'基準点成果表 (側壁fit) '!$B$5:$I$323,3,FALSE)</f>
        <v>336743.66899999999</v>
      </c>
      <c r="G10" s="39">
        <f>VLOOKUP($A10,'基準点成果表 (側壁fit) '!$B$5:$I$323,4,FALSE)</f>
        <v>162838.75575000001</v>
      </c>
      <c r="H10" s="39">
        <f>VLOOKUP($A10,'基準点成果表 (側壁fit) '!$B$5:$I$323,5,FALSE)</f>
        <v>-672.20074999999997</v>
      </c>
      <c r="I10" s="39">
        <f t="shared" si="2"/>
        <v>1.2115999999805354</v>
      </c>
      <c r="J10" s="39">
        <f t="shared" si="2"/>
        <v>-4.8911499999812804</v>
      </c>
      <c r="K10" s="39">
        <f t="shared" si="2"/>
        <v>0.45924999999999727</v>
      </c>
      <c r="L10" s="23">
        <f>RADIANS(180+DEGREES(ATAN((D11-D10)/(C11-C10))))</f>
        <v>3.2188672111499828</v>
      </c>
      <c r="M10" s="24">
        <f t="shared" si="0"/>
        <v>-0.83039894413345938</v>
      </c>
      <c r="N10" s="24">
        <f t="shared" si="1"/>
        <v>4.9700865662332028</v>
      </c>
      <c r="O10" s="39">
        <f t="shared" si="3"/>
        <v>0.45924999999999727</v>
      </c>
    </row>
    <row r="11" spans="1:15" ht="12.95" customHeight="1" x14ac:dyDescent="0.15">
      <c r="A11" s="38">
        <v>10022</v>
      </c>
      <c r="B11" s="38" t="s">
        <v>603</v>
      </c>
      <c r="C11" s="39">
        <v>336213.73509999999</v>
      </c>
      <c r="D11" s="39">
        <v>162802.70860000001</v>
      </c>
      <c r="E11" s="39">
        <v>-672.66</v>
      </c>
      <c r="F11" s="39">
        <f>VLOOKUP($A11,'基準点成果表 (側壁fit) '!$B$5:$I$323,3,FALSE)</f>
        <v>336214.97200000001</v>
      </c>
      <c r="G11" s="39">
        <f>VLOOKUP($A11,'基準点成果表 (側壁fit) '!$B$5:$I$323,4,FALSE)</f>
        <v>162798.149</v>
      </c>
      <c r="H11" s="39">
        <f>VLOOKUP($A11,'基準点成果表 (側壁fit) '!$B$5:$I$323,5,FALSE)</f>
        <v>-672.42899999999986</v>
      </c>
      <c r="I11" s="39">
        <f t="shared" si="2"/>
        <v>1.2369000000180677</v>
      </c>
      <c r="J11" s="39">
        <f t="shared" si="2"/>
        <v>-4.5596000000077765</v>
      </c>
      <c r="K11" s="39">
        <f t="shared" si="2"/>
        <v>0.23100000000010823</v>
      </c>
      <c r="L11" s="23">
        <f>L10</f>
        <v>3.2188672111499828</v>
      </c>
      <c r="M11" s="24">
        <f t="shared" si="0"/>
        <v>-0.88121833317843956</v>
      </c>
      <c r="N11" s="24">
        <f t="shared" si="1"/>
        <v>4.6414790766937459</v>
      </c>
      <c r="O11" s="39">
        <f t="shared" si="3"/>
        <v>0.23100000000010823</v>
      </c>
    </row>
    <row r="12" spans="1:15" ht="12.95" customHeight="1" x14ac:dyDescent="0.15">
      <c r="A12" s="38">
        <v>12002</v>
      </c>
      <c r="B12" s="38" t="s">
        <v>378</v>
      </c>
      <c r="C12" s="39">
        <v>335826.31089999998</v>
      </c>
      <c r="D12" s="39">
        <v>162772.7108</v>
      </c>
      <c r="E12" s="39">
        <v>-888.53</v>
      </c>
      <c r="F12" s="39">
        <f>VLOOKUP($A12,'基準点成果表 (側壁fit) '!$B$5:$I$323,3,FALSE)</f>
        <v>335827.52749999997</v>
      </c>
      <c r="G12" s="39">
        <f>VLOOKUP($A12,'基準点成果表 (側壁fit) '!$B$5:$I$323,4,FALSE)</f>
        <v>162767.783</v>
      </c>
      <c r="H12" s="39">
        <f>VLOOKUP($A12,'基準点成果表 (側壁fit) '!$B$5:$I$323,5,FALSE)</f>
        <v>-889.20100000000002</v>
      </c>
      <c r="I12" s="39">
        <f t="shared" si="2"/>
        <v>1.216599999985192</v>
      </c>
      <c r="J12" s="39">
        <f t="shared" si="2"/>
        <v>-4.927800000004936</v>
      </c>
      <c r="K12" s="39">
        <f t="shared" si="2"/>
        <v>-0.67100000000004911</v>
      </c>
      <c r="L12" s="23">
        <f>L11</f>
        <v>3.2188672111499828</v>
      </c>
      <c r="M12" s="24">
        <f t="shared" si="0"/>
        <v>-0.83255472838686129</v>
      </c>
      <c r="N12" s="24">
        <f t="shared" si="1"/>
        <v>5.0070131839504173</v>
      </c>
      <c r="O12" s="39">
        <f t="shared" si="3"/>
        <v>-0.67100000000004911</v>
      </c>
    </row>
    <row r="13" spans="1:15" ht="12.95" customHeight="1" x14ac:dyDescent="0.15">
      <c r="A13" s="38">
        <v>11021</v>
      </c>
      <c r="B13" s="38" t="s">
        <v>379</v>
      </c>
      <c r="C13" s="39">
        <v>335679.14390000002</v>
      </c>
      <c r="D13" s="39">
        <v>162761.31580000001</v>
      </c>
      <c r="E13" s="39">
        <v>-873.53</v>
      </c>
      <c r="F13" s="39">
        <f>VLOOKUP($A13,'基準点成果表 (側壁fit) '!$B$5:$I$323,3,FALSE)</f>
        <v>335680.28249999997</v>
      </c>
      <c r="G13" s="39">
        <f>VLOOKUP($A13,'基準点成果表 (側壁fit) '!$B$5:$I$323,4,FALSE)</f>
        <v>162756.74650000001</v>
      </c>
      <c r="H13" s="39">
        <f>VLOOKUP($A13,'基準点成果表 (側壁fit) '!$B$5:$I$323,5,FALSE)</f>
        <v>-873.447</v>
      </c>
      <c r="I13" s="39">
        <f t="shared" si="2"/>
        <v>1.1385999999474734</v>
      </c>
      <c r="J13" s="39">
        <f t="shared" si="2"/>
        <v>-4.5693000000028405</v>
      </c>
      <c r="K13" s="39">
        <f t="shared" si="2"/>
        <v>8.2999999999969987E-2</v>
      </c>
      <c r="L13" s="23">
        <f>L11</f>
        <v>3.2188672111499828</v>
      </c>
      <c r="M13" s="24">
        <f t="shared" si="0"/>
        <v>-0.78246286185450153</v>
      </c>
      <c r="N13" s="24">
        <f t="shared" si="1"/>
        <v>4.6435615985711669</v>
      </c>
      <c r="O13" s="39">
        <f t="shared" si="3"/>
        <v>8.2999999999969987E-2</v>
      </c>
    </row>
    <row r="14" spans="1:15" ht="12.95" customHeight="1" x14ac:dyDescent="0.15">
      <c r="A14" s="38">
        <v>11022</v>
      </c>
      <c r="B14" s="38" t="s">
        <v>380</v>
      </c>
      <c r="C14" s="39">
        <v>335704.61910000001</v>
      </c>
      <c r="D14" s="39">
        <v>162432.30059999999</v>
      </c>
      <c r="E14" s="39">
        <v>-873.53</v>
      </c>
      <c r="F14" s="39">
        <f>VLOOKUP($A14,'基準点成果表 (側壁fit) '!$B$5:$I$323,3,FALSE)</f>
        <v>335705.7035</v>
      </c>
      <c r="G14" s="39">
        <f>VLOOKUP($A14,'基準点成果表 (側壁fit) '!$B$5:$I$323,4,FALSE)</f>
        <v>162427.7225</v>
      </c>
      <c r="H14" s="39">
        <f>VLOOKUP($A14,'基準点成果表 (側壁fit) '!$B$5:$I$323,5,FALSE)</f>
        <v>-873.69049999999993</v>
      </c>
      <c r="I14" s="39">
        <f t="shared" si="2"/>
        <v>1.0843999999924563</v>
      </c>
      <c r="J14" s="39">
        <f t="shared" si="2"/>
        <v>-4.5780999999842606</v>
      </c>
      <c r="K14" s="39">
        <f t="shared" si="2"/>
        <v>-0.16049999999995634</v>
      </c>
      <c r="L14" s="23">
        <f>L11</f>
        <v>3.2188672111499828</v>
      </c>
      <c r="M14" s="24">
        <f t="shared" si="0"/>
        <v>-0.72774526563383501</v>
      </c>
      <c r="N14" s="24">
        <f t="shared" si="1"/>
        <v>4.6481512236788358</v>
      </c>
      <c r="O14" s="39">
        <f t="shared" si="3"/>
        <v>-0.16049999999995634</v>
      </c>
    </row>
    <row r="15" spans="1:15" ht="12.95" customHeight="1" x14ac:dyDescent="0.15">
      <c r="A15" s="38">
        <v>10031</v>
      </c>
      <c r="B15" s="38" t="s">
        <v>381</v>
      </c>
      <c r="C15" s="39">
        <v>334998.03240000003</v>
      </c>
      <c r="D15" s="39">
        <v>162708.57819999999</v>
      </c>
      <c r="E15" s="39">
        <v>-362.66</v>
      </c>
      <c r="F15" s="39">
        <f>VLOOKUP($A15,'基準点成果表 (側壁fit) '!$B$5:$I$323,3,FALSE)</f>
        <v>334999.30050000001</v>
      </c>
      <c r="G15" s="39">
        <f>VLOOKUP($A15,'基準点成果表 (側壁fit) '!$B$5:$I$323,4,FALSE)</f>
        <v>162704.04125000001</v>
      </c>
      <c r="H15" s="39">
        <f>VLOOKUP($A15,'基準点成果表 (側壁fit) '!$B$5:$I$323,5,FALSE)</f>
        <v>-360.79874999999998</v>
      </c>
      <c r="I15" s="39">
        <f t="shared" si="2"/>
        <v>1.268099999986589</v>
      </c>
      <c r="J15" s="39">
        <f t="shared" si="2"/>
        <v>-4.5369499999796972</v>
      </c>
      <c r="K15" s="39">
        <f t="shared" si="2"/>
        <v>1.8612500000000409</v>
      </c>
      <c r="L15" s="23">
        <f>RADIANS(180+DEGREES(ATAN((D16-D15)/(C16-C15))))</f>
        <v>3.2188672589818781</v>
      </c>
      <c r="M15" s="24">
        <f t="shared" si="0"/>
        <v>-0.91407353261084157</v>
      </c>
      <c r="N15" s="24">
        <f t="shared" si="1"/>
        <v>4.6213052798167418</v>
      </c>
      <c r="O15" s="39">
        <f t="shared" si="3"/>
        <v>1.8612500000000409</v>
      </c>
    </row>
    <row r="16" spans="1:15" ht="12.95" customHeight="1" x14ac:dyDescent="0.15">
      <c r="A16" s="38">
        <v>10032</v>
      </c>
      <c r="B16" s="38" t="s">
        <v>382</v>
      </c>
      <c r="C16" s="39">
        <v>332375.16159999999</v>
      </c>
      <c r="D16" s="39">
        <v>162505.49249999999</v>
      </c>
      <c r="E16" s="39">
        <v>-362.66</v>
      </c>
      <c r="F16" s="39">
        <f>VLOOKUP($A16,'基準点成果表 (側壁fit) '!$B$5:$I$323,3,FALSE)</f>
        <v>332376.32500000001</v>
      </c>
      <c r="G16" s="39">
        <f>VLOOKUP($A16,'基準点成果表 (側壁fit) '!$B$5:$I$323,4,FALSE)</f>
        <v>162500.91700000002</v>
      </c>
      <c r="H16" s="39">
        <f>VLOOKUP($A16,'基準点成果表 (側壁fit) '!$B$5:$I$323,5,FALSE)</f>
        <v>-360.68999999999994</v>
      </c>
      <c r="I16" s="39">
        <f t="shared" si="2"/>
        <v>1.1634000000194646</v>
      </c>
      <c r="J16" s="39">
        <f t="shared" si="2"/>
        <v>-4.5754999999771826</v>
      </c>
      <c r="K16" s="39">
        <f t="shared" si="2"/>
        <v>1.9700000000000841</v>
      </c>
      <c r="L16" s="23">
        <f>L15</f>
        <v>3.2188672589818781</v>
      </c>
      <c r="M16" s="24">
        <f t="shared" si="0"/>
        <v>-0.80671000585505825</v>
      </c>
      <c r="N16" s="24">
        <f t="shared" si="1"/>
        <v>4.6516576374761094</v>
      </c>
      <c r="O16" s="39">
        <f t="shared" si="3"/>
        <v>1.9700000000000841</v>
      </c>
    </row>
    <row r="17" spans="1:16" ht="12.95" customHeight="1" x14ac:dyDescent="0.15">
      <c r="A17" s="38">
        <v>10041</v>
      </c>
      <c r="B17" s="38" t="s">
        <v>383</v>
      </c>
      <c r="C17" s="39">
        <v>330710.68770000001</v>
      </c>
      <c r="D17" s="39">
        <v>162376.61439999999</v>
      </c>
      <c r="E17" s="39">
        <v>-522.66</v>
      </c>
      <c r="F17" s="39">
        <f>VLOOKUP($A17,'基準点成果表 (側壁fit) '!$B$5:$I$323,3,FALSE)</f>
        <v>330711.87699999998</v>
      </c>
      <c r="G17" s="39">
        <f>VLOOKUP($A17,'基準点成果表 (側壁fit) '!$B$5:$I$323,4,FALSE)</f>
        <v>162372.46749999997</v>
      </c>
      <c r="H17" s="39">
        <f>VLOOKUP($A17,'基準点成果表 (側壁fit) '!$B$5:$I$323,5,FALSE)</f>
        <v>-521.51224999999999</v>
      </c>
      <c r="I17" s="39">
        <f t="shared" si="2"/>
        <v>1.1892999999690801</v>
      </c>
      <c r="J17" s="39">
        <f t="shared" si="2"/>
        <v>-4.1469000000215601</v>
      </c>
      <c r="K17" s="39">
        <f t="shared" si="2"/>
        <v>1.1477499999999736</v>
      </c>
      <c r="L17" s="23">
        <f>RADIANS(180+DEGREES(ATAN((D18-D17)/(C18-C17))))</f>
        <v>3.218867267157973</v>
      </c>
      <c r="M17" s="24">
        <f t="shared" si="0"/>
        <v>-0.86561962442863427</v>
      </c>
      <c r="N17" s="24">
        <f t="shared" si="1"/>
        <v>4.2263360923983901</v>
      </c>
      <c r="O17" s="39">
        <f t="shared" si="3"/>
        <v>1.1477499999999736</v>
      </c>
    </row>
    <row r="18" spans="1:16" ht="12.95" customHeight="1" x14ac:dyDescent="0.15">
      <c r="A18" s="38">
        <v>10042</v>
      </c>
      <c r="B18" s="38" t="s">
        <v>384</v>
      </c>
      <c r="C18" s="39">
        <v>327789.34940000001</v>
      </c>
      <c r="D18" s="39">
        <v>162150.41870000001</v>
      </c>
      <c r="E18" s="39">
        <v>-522.66</v>
      </c>
      <c r="F18" s="39">
        <f>VLOOKUP($A18,'基準点成果表 (側壁fit) '!$B$5:$I$323,3,FALSE)</f>
        <v>327790.43900000001</v>
      </c>
      <c r="G18" s="39">
        <f>VLOOKUP($A18,'基準点成果表 (側壁fit) '!$B$5:$I$323,4,FALSE)</f>
        <v>162146.09299999999</v>
      </c>
      <c r="H18" s="39">
        <f>VLOOKUP($A18,'基準点成果表 (側壁fit) '!$B$5:$I$323,5,FALSE)</f>
        <v>-521.56025</v>
      </c>
      <c r="I18" s="39">
        <f t="shared" si="2"/>
        <v>1.0896000000066124</v>
      </c>
      <c r="J18" s="39">
        <f t="shared" si="2"/>
        <v>-4.3257000000157859</v>
      </c>
      <c r="K18" s="39">
        <f t="shared" si="2"/>
        <v>1.0997499999999718</v>
      </c>
      <c r="L18" s="23">
        <f>L17</f>
        <v>3.218867267157973</v>
      </c>
      <c r="M18" s="24">
        <f t="shared" si="0"/>
        <v>-0.75241419471203463</v>
      </c>
      <c r="N18" s="24">
        <f t="shared" si="1"/>
        <v>4.3969059041269949</v>
      </c>
      <c r="O18" s="39">
        <f t="shared" si="3"/>
        <v>1.0997499999999718</v>
      </c>
    </row>
    <row r="19" spans="1:16" ht="12.95" customHeight="1" x14ac:dyDescent="0.15">
      <c r="A19" s="38">
        <v>12003</v>
      </c>
      <c r="B19" s="38" t="s">
        <v>385</v>
      </c>
      <c r="C19" s="39">
        <v>327341.5551</v>
      </c>
      <c r="D19" s="39">
        <v>162115.74660000001</v>
      </c>
      <c r="E19" s="39">
        <v>-888.53</v>
      </c>
      <c r="F19" s="39">
        <f>VLOOKUP($A19,'基準点成果表 (側壁fit) '!$B$5:$I$323,3,FALSE)</f>
        <v>327342.61099999998</v>
      </c>
      <c r="G19" s="39">
        <f>VLOOKUP($A19,'基準点成果表 (側壁fit) '!$B$5:$I$323,4,FALSE)</f>
        <v>162110.09350000002</v>
      </c>
      <c r="H19" s="39">
        <f>VLOOKUP($A19,'基準点成果表 (側壁fit) '!$B$5:$I$323,5,FALSE)</f>
        <v>-887.02549999999997</v>
      </c>
      <c r="I19" s="39">
        <f t="shared" si="2"/>
        <v>1.0558999999775551</v>
      </c>
      <c r="J19" s="39">
        <f t="shared" si="2"/>
        <v>-5.6530999999959022</v>
      </c>
      <c r="K19" s="39">
        <f t="shared" si="2"/>
        <v>1.5045000000000073</v>
      </c>
      <c r="L19" s="23">
        <f>L18</f>
        <v>3.218867267157973</v>
      </c>
      <c r="M19" s="24">
        <f t="shared" si="0"/>
        <v>-0.61634249441751443</v>
      </c>
      <c r="N19" s="24">
        <f t="shared" si="1"/>
        <v>5.7177431167796851</v>
      </c>
      <c r="O19" s="39">
        <f t="shared" si="3"/>
        <v>1.5045000000000073</v>
      </c>
    </row>
    <row r="20" spans="1:16" ht="12.95" customHeight="1" x14ac:dyDescent="0.15">
      <c r="A20" s="38">
        <v>11031</v>
      </c>
      <c r="B20" s="38" t="s">
        <v>386</v>
      </c>
      <c r="C20" s="39">
        <v>327193.76799999998</v>
      </c>
      <c r="D20" s="39">
        <v>162104.30360000001</v>
      </c>
      <c r="E20" s="39">
        <v>-873.53</v>
      </c>
      <c r="F20" s="39">
        <f>VLOOKUP($A20,'基準点成果表 (側壁fit) '!$B$5:$I$323,3,FALSE)</f>
        <v>327194.8835</v>
      </c>
      <c r="G20" s="39">
        <f>VLOOKUP($A20,'基準点成果表 (側壁fit) '!$B$5:$I$323,4,FALSE)</f>
        <v>162098.416</v>
      </c>
      <c r="H20" s="39">
        <f>VLOOKUP($A20,'基準点成果表 (側壁fit) '!$B$5:$I$323,5,FALSE)</f>
        <v>-873.67849999999999</v>
      </c>
      <c r="I20" s="39">
        <f t="shared" si="2"/>
        <v>1.1155000000144355</v>
      </c>
      <c r="J20" s="39">
        <f t="shared" si="2"/>
        <v>-5.8876000000163913</v>
      </c>
      <c r="K20" s="39">
        <f t="shared" si="2"/>
        <v>-0.14850000000001273</v>
      </c>
      <c r="L20" s="23">
        <f>L18</f>
        <v>3.218867267157973</v>
      </c>
      <c r="M20" s="24">
        <f t="shared" si="0"/>
        <v>-0.65766176843208468</v>
      </c>
      <c r="N20" s="24">
        <f t="shared" si="1"/>
        <v>5.95614430723165</v>
      </c>
      <c r="O20" s="39">
        <f t="shared" si="3"/>
        <v>-0.14850000000001273</v>
      </c>
    </row>
    <row r="21" spans="1:16" ht="12.95" customHeight="1" x14ac:dyDescent="0.15">
      <c r="A21" s="38">
        <v>11032</v>
      </c>
      <c r="B21" s="38" t="s">
        <v>387</v>
      </c>
      <c r="C21" s="39">
        <v>327219.24320000003</v>
      </c>
      <c r="D21" s="39">
        <v>161775.28839999999</v>
      </c>
      <c r="E21" s="39">
        <v>-873.53</v>
      </c>
      <c r="F21" s="39">
        <f>VLOOKUP($A21,'基準点成果表 (側壁fit) '!$B$5:$I$323,3,FALSE)</f>
        <v>327220.87950000004</v>
      </c>
      <c r="G21" s="39">
        <f>VLOOKUP($A21,'基準点成果表 (側壁fit) '!$B$5:$I$323,4,FALSE)</f>
        <v>161769.44500000001</v>
      </c>
      <c r="H21" s="39">
        <f>VLOOKUP($A21,'基準点成果表 (側壁fit) '!$B$5:$I$323,5,FALSE)</f>
        <v>-873.75800000000004</v>
      </c>
      <c r="I21" s="39">
        <f t="shared" si="2"/>
        <v>1.6363000000128523</v>
      </c>
      <c r="J21" s="39">
        <f t="shared" si="2"/>
        <v>-5.8433999999833759</v>
      </c>
      <c r="K21" s="39">
        <f t="shared" si="2"/>
        <v>-0.22800000000006548</v>
      </c>
      <c r="L21" s="23">
        <f>L18</f>
        <v>3.218867267157973</v>
      </c>
      <c r="M21" s="24">
        <f t="shared" si="0"/>
        <v>-1.180319738056316</v>
      </c>
      <c r="N21" s="24">
        <f t="shared" si="1"/>
        <v>5.9522807868750993</v>
      </c>
      <c r="O21" s="39">
        <f t="shared" si="3"/>
        <v>-0.22800000000006548</v>
      </c>
    </row>
    <row r="22" spans="1:16" ht="12.95" customHeight="1" x14ac:dyDescent="0.15">
      <c r="A22" s="38">
        <v>10051</v>
      </c>
      <c r="B22" s="38" t="s">
        <v>388</v>
      </c>
      <c r="C22" s="39">
        <v>326572.68400000001</v>
      </c>
      <c r="D22" s="39">
        <v>162061.90580000001</v>
      </c>
      <c r="E22" s="39">
        <v>-675.66</v>
      </c>
      <c r="F22" s="39">
        <f>VLOOKUP($A22,'基準点成果表 (側壁fit) '!$B$5:$I$323,3,FALSE)</f>
        <v>326573.85616666666</v>
      </c>
      <c r="G22" s="39">
        <f>VLOOKUP($A22,'基準点成果表 (側壁fit) '!$B$5:$I$323,4,FALSE)</f>
        <v>162057.86483333333</v>
      </c>
      <c r="H22" s="39">
        <f>VLOOKUP($A22,'基準点成果表 (側壁fit) '!$B$5:$I$323,5,FALSE)</f>
        <v>-674.73749999999995</v>
      </c>
      <c r="I22" s="39">
        <f t="shared" si="2"/>
        <v>1.1721666666562669</v>
      </c>
      <c r="J22" s="39">
        <f t="shared" si="2"/>
        <v>-4.0409666666819248</v>
      </c>
      <c r="K22" s="39">
        <f t="shared" si="2"/>
        <v>0.92250000000001364</v>
      </c>
      <c r="L22" s="23">
        <f>RADIANS(180+DEGREES(ATAN((D23-D22)/(C23-C22))))</f>
        <v>3.2355554690971897</v>
      </c>
      <c r="M22" s="24">
        <f t="shared" si="0"/>
        <v>-0.78785381483054184</v>
      </c>
      <c r="N22" s="24">
        <f t="shared" si="1"/>
        <v>4.1331189992681621</v>
      </c>
      <c r="O22" s="39">
        <f t="shared" si="3"/>
        <v>0.92250000000001364</v>
      </c>
    </row>
    <row r="23" spans="1:16" ht="12.95" customHeight="1" x14ac:dyDescent="0.15">
      <c r="A23" s="38">
        <v>10052</v>
      </c>
      <c r="B23" s="38" t="s">
        <v>389</v>
      </c>
      <c r="C23" s="39">
        <v>323655.56449999998</v>
      </c>
      <c r="D23" s="39">
        <v>161786.99549999999</v>
      </c>
      <c r="E23" s="39">
        <v>-675.66</v>
      </c>
      <c r="F23" s="39">
        <f>VLOOKUP($A23,'基準点成果表 (側壁fit) '!$B$5:$I$323,3,FALSE)</f>
        <v>323656.636</v>
      </c>
      <c r="G23" s="39">
        <f>VLOOKUP($A23,'基準点成果表 (側壁fit) '!$B$5:$I$323,4,FALSE)</f>
        <v>161782.89675000001</v>
      </c>
      <c r="H23" s="39">
        <f>VLOOKUP($A23,'基準点成果表 (側壁fit) '!$B$5:$I$323,5,FALSE)</f>
        <v>-674.72500000000002</v>
      </c>
      <c r="I23" s="39">
        <f t="shared" si="2"/>
        <v>1.0715000000200234</v>
      </c>
      <c r="J23" s="39">
        <f t="shared" si="2"/>
        <v>-4.0987499999755528</v>
      </c>
      <c r="K23" s="39">
        <f t="shared" si="2"/>
        <v>0.93499999999994543</v>
      </c>
      <c r="L23" s="23">
        <f>L22</f>
        <v>3.2355554690971897</v>
      </c>
      <c r="M23" s="24">
        <f t="shared" si="0"/>
        <v>-0.68220971615040049</v>
      </c>
      <c r="N23" s="24">
        <f t="shared" si="1"/>
        <v>4.1812024246061679</v>
      </c>
      <c r="O23" s="39">
        <f t="shared" si="3"/>
        <v>0.93499999999994543</v>
      </c>
    </row>
    <row r="24" spans="1:16" ht="12.95" customHeight="1" x14ac:dyDescent="0.15">
      <c r="A24" s="38">
        <v>12004</v>
      </c>
      <c r="B24" s="38" t="s">
        <v>390</v>
      </c>
      <c r="C24" s="39">
        <v>323087.46600000001</v>
      </c>
      <c r="D24" s="39">
        <v>161719.74100000001</v>
      </c>
      <c r="E24" s="39">
        <v>-888.53</v>
      </c>
      <c r="F24" s="39">
        <f>VLOOKUP($A24,'基準点成果表 (側壁fit) '!$B$5:$I$323,3,FALSE)</f>
        <v>323105.94449999998</v>
      </c>
      <c r="G24" s="39">
        <f>VLOOKUP($A24,'基準点成果表 (側壁fit) '!$B$5:$I$323,4,FALSE)</f>
        <v>161567.10249999998</v>
      </c>
      <c r="H24" s="39">
        <f>VLOOKUP($A24,'基準点成果表 (側壁fit) '!$B$5:$I$323,5,FALSE)</f>
        <v>-948.73399999999992</v>
      </c>
      <c r="I24" s="53"/>
      <c r="J24" s="53"/>
      <c r="K24" s="53"/>
      <c r="L24" s="23">
        <f>(L23+L25)/2</f>
        <v>3.252215354045239</v>
      </c>
      <c r="M24" s="54"/>
      <c r="N24" s="54"/>
      <c r="O24" s="53"/>
    </row>
    <row r="25" spans="1:16" ht="12.95" customHeight="1" x14ac:dyDescent="0.15">
      <c r="A25" s="38">
        <v>10061</v>
      </c>
      <c r="B25" s="38" t="s">
        <v>391</v>
      </c>
      <c r="C25" s="39">
        <v>322392.46419999999</v>
      </c>
      <c r="D25" s="39">
        <v>161645.23000000001</v>
      </c>
      <c r="E25" s="39">
        <v>-690.66</v>
      </c>
      <c r="F25" s="39">
        <f>VLOOKUP($A25,'基準点成果表 (側壁fit) '!$B$5:$I$323,3,FALSE)</f>
        <v>322393.36424999998</v>
      </c>
      <c r="G25" s="39">
        <f>VLOOKUP($A25,'基準点成果表 (側壁fit) '!$B$5:$I$323,4,FALSE)</f>
        <v>161642.71424999999</v>
      </c>
      <c r="H25" s="39">
        <f>VLOOKUP($A25,'基準点成果表 (側壁fit) '!$B$5:$I$323,5,FALSE)</f>
        <v>-689.66650000000004</v>
      </c>
      <c r="I25" s="39">
        <f t="shared" ref="I25:K26" si="4">F25-C25</f>
        <v>0.90004999999655411</v>
      </c>
      <c r="J25" s="39">
        <f t="shared" si="4"/>
        <v>-2.5157500000204891</v>
      </c>
      <c r="K25" s="39">
        <f t="shared" si="4"/>
        <v>0.99349999999992633</v>
      </c>
      <c r="L25" s="23">
        <f>RADIANS(180+DEGREES(ATAN((D26-D25)/(C26-C25))))</f>
        <v>3.2688752389932887</v>
      </c>
      <c r="M25" s="24">
        <f>I25*COS(-L25)-J25*SIN(-L25)</f>
        <v>-0.57342179882139932</v>
      </c>
      <c r="N25" s="24">
        <f>I25*SIN(-L25)+J25*COS(-L25)</f>
        <v>2.6096504566192995</v>
      </c>
      <c r="O25" s="39">
        <f>H25-E25</f>
        <v>0.99349999999992633</v>
      </c>
    </row>
    <row r="26" spans="1:16" ht="12.95" customHeight="1" x14ac:dyDescent="0.15">
      <c r="A26" s="38">
        <v>10062</v>
      </c>
      <c r="B26" s="38" t="s">
        <v>392</v>
      </c>
      <c r="C26" s="39">
        <v>319486.36259999999</v>
      </c>
      <c r="D26" s="39">
        <v>161273.32329999999</v>
      </c>
      <c r="E26" s="39">
        <v>-690.66</v>
      </c>
      <c r="F26" s="39">
        <f>VLOOKUP($A26,'基準点成果表 (側壁fit) '!$B$5:$I$323,3,FALSE)</f>
        <v>319487.29249999998</v>
      </c>
      <c r="G26" s="39">
        <f>VLOOKUP($A26,'基準点成果表 (側壁fit) '!$B$5:$I$323,4,FALSE)</f>
        <v>161270.02825</v>
      </c>
      <c r="H26" s="39">
        <f>VLOOKUP($A26,'基準点成果表 (側壁fit) '!$B$5:$I$323,5,FALSE)</f>
        <v>-689.62850000000003</v>
      </c>
      <c r="I26" s="39">
        <f t="shared" si="4"/>
        <v>0.92989999998826534</v>
      </c>
      <c r="J26" s="39">
        <f t="shared" si="4"/>
        <v>-3.2950499999860767</v>
      </c>
      <c r="K26" s="39">
        <f t="shared" si="4"/>
        <v>1.0314999999999372</v>
      </c>
      <c r="L26" s="23">
        <f>L25</f>
        <v>3.2688752389932887</v>
      </c>
      <c r="M26" s="24">
        <f>I26*COS(-L26)-J26*SIN(-L26)</f>
        <v>-0.5041066223470918</v>
      </c>
      <c r="N26" s="24">
        <f>I26*SIN(-L26)+J26*COS(-L26)</f>
        <v>3.3864354453750076</v>
      </c>
      <c r="O26" s="39">
        <f>H26-E26</f>
        <v>1.0314999999999372</v>
      </c>
    </row>
    <row r="27" spans="1:16" ht="12.95" customHeight="1" x14ac:dyDescent="0.15">
      <c r="A27" s="38">
        <v>12005</v>
      </c>
      <c r="B27" s="38" t="s">
        <v>393</v>
      </c>
      <c r="C27" s="39">
        <v>318693.62089999998</v>
      </c>
      <c r="D27" s="39">
        <v>161152.66099999999</v>
      </c>
      <c r="E27" s="39">
        <v>-888.53</v>
      </c>
      <c r="F27" s="39">
        <f>VLOOKUP($A27,'基準点成果表 (側壁fit) '!$B$5:$I$323,3,FALSE)</f>
        <v>318716.17725000001</v>
      </c>
      <c r="G27" s="39">
        <f>VLOOKUP($A27,'基準点成果表 (側壁fit) '!$B$5:$I$323,4,FALSE)</f>
        <v>161001.53649999999</v>
      </c>
      <c r="H27" s="39">
        <f>VLOOKUP($A27,'基準点成果表 (側壁fit) '!$B$5:$I$323,5,FALSE)</f>
        <v>-947.13175000000001</v>
      </c>
      <c r="I27" s="53"/>
      <c r="J27" s="53"/>
      <c r="K27" s="53"/>
      <c r="L27" s="23">
        <f>L35</f>
        <v>3.2855648412439136</v>
      </c>
      <c r="M27" s="54"/>
      <c r="N27" s="54"/>
      <c r="O27" s="53"/>
    </row>
    <row r="28" spans="1:16" ht="12.95" customHeight="1" x14ac:dyDescent="0.15">
      <c r="A28" s="38">
        <v>11041</v>
      </c>
      <c r="B28" s="38" t="s">
        <v>394</v>
      </c>
      <c r="C28" s="39">
        <v>318546.55249999999</v>
      </c>
      <c r="D28" s="39">
        <v>161131.33970000001</v>
      </c>
      <c r="E28" s="39">
        <v>-873.53</v>
      </c>
      <c r="F28" s="39">
        <f>VLOOKUP($A28,'基準点成果表 (側壁fit) '!$B$5:$I$323,3,FALSE)</f>
        <v>318547.65624999994</v>
      </c>
      <c r="G28" s="39">
        <f>VLOOKUP($A28,'基準点成果表 (側壁fit) '!$B$5:$I$323,4,FALSE)</f>
        <v>161127.94499999998</v>
      </c>
      <c r="H28" s="39">
        <f>VLOOKUP($A28,'基準点成果表 (側壁fit) '!$B$5:$I$323,5,FALSE)</f>
        <v>-872.21225000000004</v>
      </c>
      <c r="I28" s="39">
        <f t="shared" si="2"/>
        <v>1.1037499999511056</v>
      </c>
      <c r="J28" s="39">
        <f t="shared" si="2"/>
        <v>-3.394700000033481</v>
      </c>
      <c r="K28" s="39">
        <f t="shared" si="2"/>
        <v>1.3177499999999327</v>
      </c>
      <c r="L28" s="23">
        <f>L35</f>
        <v>3.2855648412439136</v>
      </c>
      <c r="M28" s="24">
        <f t="shared" si="0"/>
        <v>-0.6052747925867783</v>
      </c>
      <c r="N28" s="24">
        <f t="shared" si="1"/>
        <v>3.5179389673612045</v>
      </c>
      <c r="O28" s="39">
        <f t="shared" si="3"/>
        <v>1.3177499999999327</v>
      </c>
    </row>
    <row r="29" spans="1:16" ht="12.95" customHeight="1" x14ac:dyDescent="0.15">
      <c r="A29" s="38">
        <v>11042</v>
      </c>
      <c r="B29" s="38" t="s">
        <v>395</v>
      </c>
      <c r="C29" s="39">
        <v>318593.89939999999</v>
      </c>
      <c r="D29" s="39">
        <v>160804.75399999999</v>
      </c>
      <c r="E29" s="39">
        <v>-873.53</v>
      </c>
      <c r="F29" s="39">
        <f>VLOOKUP($A29,'基準点成果表 (側壁fit) '!$B$5:$I$323,3,FALSE)</f>
        <v>318594.89999999997</v>
      </c>
      <c r="G29" s="39">
        <f>VLOOKUP($A29,'基準点成果表 (側壁fit) '!$B$5:$I$323,4,FALSE)</f>
        <v>160801.33474999998</v>
      </c>
      <c r="H29" s="39">
        <f>VLOOKUP($A29,'基準点成果表 (側壁fit) '!$B$5:$I$323,5,FALSE)</f>
        <v>-872.47225000000003</v>
      </c>
      <c r="I29" s="39">
        <f t="shared" si="2"/>
        <v>1.0005999999702908</v>
      </c>
      <c r="J29" s="39">
        <f t="shared" si="2"/>
        <v>-3.4192500000062864</v>
      </c>
      <c r="K29" s="39">
        <f t="shared" si="2"/>
        <v>1.0577499999999418</v>
      </c>
      <c r="L29" s="23">
        <f>L35</f>
        <v>3.2855648412439136</v>
      </c>
      <c r="M29" s="24">
        <f t="shared" si="0"/>
        <v>-0.49966967413098412</v>
      </c>
      <c r="N29" s="24">
        <f t="shared" si="1"/>
        <v>3.5274354904430743</v>
      </c>
      <c r="O29" s="39">
        <f t="shared" si="3"/>
        <v>1.0577499999999418</v>
      </c>
    </row>
    <row r="30" spans="1:16" ht="12.95" customHeight="1" x14ac:dyDescent="0.15">
      <c r="A30" s="38">
        <v>11051</v>
      </c>
      <c r="B30" s="38" t="s">
        <v>396</v>
      </c>
      <c r="C30" s="39">
        <v>314287.10810000001</v>
      </c>
      <c r="D30" s="39">
        <v>160513.82560000001</v>
      </c>
      <c r="E30" s="39">
        <v>-873.53</v>
      </c>
      <c r="F30" s="39">
        <f>VLOOKUP($A30,'基準点成果表 (側壁fit) '!$B$5:$I$323,3,FALSE)</f>
        <v>314311.11325000005</v>
      </c>
      <c r="G30" s="39">
        <f>VLOOKUP($A30,'基準点成果表 (側壁fit) '!$B$5:$I$323,4,FALSE)</f>
        <v>160512.91324999998</v>
      </c>
      <c r="H30" s="39">
        <f>VLOOKUP($A30,'基準点成果表 (側壁fit) '!$B$5:$I$323,5,FALSE)</f>
        <v>-872.24925000000007</v>
      </c>
      <c r="I30" s="39">
        <f>F30-C30</f>
        <v>24.005150000040885</v>
      </c>
      <c r="J30" s="39">
        <f t="shared" si="2"/>
        <v>-0.91235000002779998</v>
      </c>
      <c r="K30" s="39">
        <f t="shared" si="2"/>
        <v>1.2807499999998981</v>
      </c>
      <c r="L30" s="23">
        <f>L35</f>
        <v>3.2855648412439136</v>
      </c>
      <c r="M30" s="24">
        <f>I30*COS(-L30)-J30*SIN(-L30)</f>
        <v>-23.625890465876321</v>
      </c>
      <c r="N30" s="24">
        <f t="shared" si="1"/>
        <v>4.3470574808056135</v>
      </c>
      <c r="O30" s="39">
        <f t="shared" si="3"/>
        <v>1.2807499999998981</v>
      </c>
      <c r="P30" s="21"/>
    </row>
    <row r="31" spans="1:16" ht="12.95" customHeight="1" x14ac:dyDescent="0.15">
      <c r="A31" s="38">
        <v>11052</v>
      </c>
      <c r="B31" s="38" t="s">
        <v>397</v>
      </c>
      <c r="C31" s="39">
        <v>314334.45500000002</v>
      </c>
      <c r="D31" s="39">
        <v>160187.23980000001</v>
      </c>
      <c r="E31" s="39">
        <v>-873.53</v>
      </c>
      <c r="F31" s="39">
        <f>VLOOKUP($A31,'基準点成果表 (側壁fit) '!$B$5:$I$323,3,FALSE)</f>
        <v>314356.5295</v>
      </c>
      <c r="G31" s="39">
        <f>VLOOKUP($A31,'基準点成果表 (側壁fit) '!$B$5:$I$323,4,FALSE)</f>
        <v>160186.55274999997</v>
      </c>
      <c r="H31" s="39">
        <f>VLOOKUP($A31,'基準点成果表 (側壁fit) '!$B$5:$I$323,5,FALSE)</f>
        <v>-872.31</v>
      </c>
      <c r="I31" s="39">
        <f>F31-C31</f>
        <v>22.074499999987893</v>
      </c>
      <c r="J31" s="39">
        <f t="shared" si="2"/>
        <v>-0.68705000003683381</v>
      </c>
      <c r="K31" s="39">
        <f t="shared" si="2"/>
        <v>1.2200000000000273</v>
      </c>
      <c r="L31" s="23">
        <f>L35</f>
        <v>3.2855648412439136</v>
      </c>
      <c r="M31" s="24">
        <f t="shared" si="0"/>
        <v>-21.74754016601943</v>
      </c>
      <c r="N31" s="24">
        <f t="shared" si="1"/>
        <v>3.8470878179978771</v>
      </c>
      <c r="O31" s="39">
        <f t="shared" si="3"/>
        <v>1.2200000000000273</v>
      </c>
      <c r="P31" s="21"/>
    </row>
    <row r="32" spans="1:16" ht="12.95" customHeight="1" x14ac:dyDescent="0.15">
      <c r="A32" s="38">
        <v>11061</v>
      </c>
      <c r="B32" s="38" t="s">
        <v>398</v>
      </c>
      <c r="C32" s="39">
        <v>311901.26419999998</v>
      </c>
      <c r="D32" s="39">
        <v>160167.93719999999</v>
      </c>
      <c r="E32" s="39">
        <v>-873.53</v>
      </c>
      <c r="F32" s="39">
        <f>VLOOKUP($A32,'基準点成果表 (側壁fit) '!$B$5:$I$323,3,FALSE)</f>
        <v>311902.1875</v>
      </c>
      <c r="G32" s="39">
        <f>VLOOKUP($A32,'基準点成果表 (側壁fit) '!$B$5:$I$323,4,FALSE)</f>
        <v>160164.09975000002</v>
      </c>
      <c r="H32" s="39">
        <f>VLOOKUP($A32,'基準点成果表 (側壁fit) '!$B$5:$I$323,5,FALSE)</f>
        <v>-873.24350000000004</v>
      </c>
      <c r="I32" s="39">
        <f t="shared" si="2"/>
        <v>0.92330000002402812</v>
      </c>
      <c r="J32" s="39">
        <f t="shared" si="2"/>
        <v>-3.8374499999627005</v>
      </c>
      <c r="K32" s="39">
        <f t="shared" si="2"/>
        <v>0.2864999999999327</v>
      </c>
      <c r="L32" s="23">
        <f>L35</f>
        <v>3.2855648412439136</v>
      </c>
      <c r="M32" s="24">
        <f t="shared" si="0"/>
        <v>-0.36316804633384714</v>
      </c>
      <c r="N32" s="24">
        <f t="shared" si="1"/>
        <v>3.9302181062099031</v>
      </c>
      <c r="O32" s="39">
        <f t="shared" si="3"/>
        <v>0.2864999999999327</v>
      </c>
    </row>
    <row r="33" spans="1:15" ht="12.95" customHeight="1" x14ac:dyDescent="0.15">
      <c r="A33" s="38">
        <v>11062</v>
      </c>
      <c r="B33" s="38" t="s">
        <v>399</v>
      </c>
      <c r="C33" s="39">
        <v>311948.61099999998</v>
      </c>
      <c r="D33" s="39">
        <v>159841.35140000001</v>
      </c>
      <c r="E33" s="39">
        <v>-873.53</v>
      </c>
      <c r="F33" s="39">
        <f>VLOOKUP($A33,'基準点成果表 (側壁fit) '!$B$5:$I$323,3,FALSE)</f>
        <v>311949.23025000002</v>
      </c>
      <c r="G33" s="39">
        <f>VLOOKUP($A33,'基準点成果表 (側壁fit) '!$B$5:$I$323,4,FALSE)</f>
        <v>159837.47649999999</v>
      </c>
      <c r="H33" s="39">
        <f>VLOOKUP($A33,'基準点成果表 (側壁fit) '!$B$5:$I$323,5,FALSE)</f>
        <v>-873.59949999999992</v>
      </c>
      <c r="I33" s="39">
        <f t="shared" si="2"/>
        <v>0.61925000004703179</v>
      </c>
      <c r="J33" s="39">
        <f t="shared" si="2"/>
        <v>-3.8749000000243541</v>
      </c>
      <c r="K33" s="39">
        <f t="shared" si="2"/>
        <v>-6.9499999999948159E-2</v>
      </c>
      <c r="L33" s="23">
        <f>L35</f>
        <v>3.2855648412439136</v>
      </c>
      <c r="M33" s="24">
        <f t="shared" si="0"/>
        <v>-5.6890628784907249E-2</v>
      </c>
      <c r="N33" s="24">
        <f t="shared" si="1"/>
        <v>3.9236569713856801</v>
      </c>
      <c r="O33" s="39">
        <f t="shared" si="3"/>
        <v>-6.9499999999948159E-2</v>
      </c>
    </row>
    <row r="34" spans="1:15" ht="12.95" customHeight="1" x14ac:dyDescent="0.15">
      <c r="A34" s="38">
        <v>12006</v>
      </c>
      <c r="B34" s="38" t="s">
        <v>400</v>
      </c>
      <c r="C34" s="39">
        <v>311756.10310000001</v>
      </c>
      <c r="D34" s="39">
        <v>160146.89240000001</v>
      </c>
      <c r="E34" s="39">
        <v>-888.53</v>
      </c>
      <c r="F34" s="39">
        <f>VLOOKUP($A34,'基準点成果表 (側壁fit) '!$B$5:$I$323,3,FALSE)</f>
        <v>311757.02425000002</v>
      </c>
      <c r="G34" s="39">
        <f>VLOOKUP($A34,'基準点成果表 (側壁fit) '!$B$5:$I$323,4,FALSE)</f>
        <v>160142.90300000002</v>
      </c>
      <c r="H34" s="39">
        <f>VLOOKUP($A34,'基準点成果表 (側壁fit) '!$B$5:$I$323,5,FALSE)</f>
        <v>-887.54150000000004</v>
      </c>
      <c r="I34" s="39">
        <f t="shared" si="2"/>
        <v>0.92115000000922009</v>
      </c>
      <c r="J34" s="39">
        <f t="shared" si="2"/>
        <v>-3.9893999999912921</v>
      </c>
      <c r="K34" s="39">
        <f t="shared" si="2"/>
        <v>0.98849999999993088</v>
      </c>
      <c r="L34" s="23">
        <f>L42</f>
        <v>3.2855648507349549</v>
      </c>
      <c r="M34" s="24">
        <f t="shared" si="0"/>
        <v>-0.3392391757508092</v>
      </c>
      <c r="N34" s="24">
        <f t="shared" si="1"/>
        <v>4.080287546740232</v>
      </c>
      <c r="O34" s="39">
        <f t="shared" si="3"/>
        <v>0.98849999999993088</v>
      </c>
    </row>
    <row r="35" spans="1:15" ht="12.95" customHeight="1" x14ac:dyDescent="0.15">
      <c r="A35" s="38">
        <v>10071</v>
      </c>
      <c r="B35" s="38" t="s">
        <v>401</v>
      </c>
      <c r="C35" s="39">
        <v>311153.06089999998</v>
      </c>
      <c r="D35" s="39">
        <v>160059.4662</v>
      </c>
      <c r="E35" s="39">
        <v>-592.66</v>
      </c>
      <c r="F35" s="39">
        <f>VLOOKUP($A35,'基準点成果表 (側壁fit) '!$B$5:$I$323,3,FALSE)</f>
        <v>311154.10749999998</v>
      </c>
      <c r="G35" s="39">
        <f>VLOOKUP($A35,'基準点成果表 (側壁fit) '!$B$5:$I$323,4,FALSE)</f>
        <v>160055.83325</v>
      </c>
      <c r="H35" s="39">
        <f>VLOOKUP($A35,'基準点成果表 (側壁fit) '!$B$5:$I$323,5,FALSE)</f>
        <v>-591.79274999999996</v>
      </c>
      <c r="I35" s="39">
        <f t="shared" si="2"/>
        <v>1.0466000000014901</v>
      </c>
      <c r="J35" s="39">
        <f t="shared" si="2"/>
        <v>-3.6329499999992549</v>
      </c>
      <c r="K35" s="39">
        <f t="shared" si="2"/>
        <v>0.86725000000001273</v>
      </c>
      <c r="L35" s="23">
        <f>RADIANS(180+DEGREES(ATAN((D36-D35)/(C36-C35))))</f>
        <v>3.2855648412439136</v>
      </c>
      <c r="M35" s="24">
        <f>I35*COS(-L35)-J35*SIN(-L35)</f>
        <v>-0.51453307588147212</v>
      </c>
      <c r="N35" s="24">
        <f>I35*SIN(-L35)+J35*COS(-L35)</f>
        <v>3.7455243927014625</v>
      </c>
      <c r="O35" s="39">
        <f t="shared" si="3"/>
        <v>0.86725000000001273</v>
      </c>
    </row>
    <row r="36" spans="1:15" ht="12.95" customHeight="1" x14ac:dyDescent="0.15">
      <c r="A36" s="38">
        <v>10072</v>
      </c>
      <c r="B36" s="38" t="s">
        <v>402</v>
      </c>
      <c r="C36" s="39">
        <v>309738.38569999998</v>
      </c>
      <c r="D36" s="39">
        <v>159854.37330000001</v>
      </c>
      <c r="E36" s="39">
        <v>-592.66</v>
      </c>
      <c r="F36" s="39">
        <f>VLOOKUP($A36,'基準点成果表 (側壁fit) '!$B$5:$I$323,3,FALSE)</f>
        <v>309739.37575000001</v>
      </c>
      <c r="G36" s="39">
        <f>VLOOKUP($A36,'基準点成果表 (側壁fit) '!$B$5:$I$323,4,FALSE)</f>
        <v>159850.77025</v>
      </c>
      <c r="H36" s="39">
        <f>VLOOKUP($A36,'基準点成果表 (側壁fit) '!$B$5:$I$323,5,FALSE)</f>
        <v>-591.73725000000002</v>
      </c>
      <c r="I36" s="39">
        <f t="shared" si="2"/>
        <v>0.99005000002216548</v>
      </c>
      <c r="J36" s="39">
        <f t="shared" si="2"/>
        <v>-3.6030500000051688</v>
      </c>
      <c r="K36" s="39">
        <f t="shared" si="2"/>
        <v>0.92274999999995089</v>
      </c>
      <c r="L36" s="23">
        <f>L35</f>
        <v>3.2855648412439136</v>
      </c>
      <c r="M36" s="24">
        <f>I36*COS(-L36)-J36*SIN(-L36)</f>
        <v>-0.4628580604615542</v>
      </c>
      <c r="N36" s="24">
        <f>I36*SIN(-L36)+J36*COS(-L36)</f>
        <v>3.7078202115187442</v>
      </c>
      <c r="O36" s="39">
        <f t="shared" si="3"/>
        <v>0.92274999999995089</v>
      </c>
    </row>
    <row r="37" spans="1:15" ht="12.95" customHeight="1" x14ac:dyDescent="0.15">
      <c r="A37" s="38">
        <v>10081</v>
      </c>
      <c r="B37" s="38" t="s">
        <v>403</v>
      </c>
      <c r="C37" s="39">
        <v>306551.65999999997</v>
      </c>
      <c r="D37" s="39">
        <v>159392.3769</v>
      </c>
      <c r="E37" s="39">
        <v>-337.66</v>
      </c>
      <c r="F37" s="39">
        <f>VLOOKUP($A37,'基準点成果表 (側壁fit) '!$B$5:$I$323,3,FALSE)</f>
        <v>306552.73450000002</v>
      </c>
      <c r="G37" s="39">
        <f>VLOOKUP($A37,'基準点成果表 (側壁fit) '!$B$5:$I$323,4,FALSE)</f>
        <v>159389.19450000001</v>
      </c>
      <c r="H37" s="39">
        <f>VLOOKUP($A37,'基準点成果表 (側壁fit) '!$B$5:$I$323,5,FALSE)</f>
        <v>-336.63600000000002</v>
      </c>
      <c r="I37" s="39">
        <f t="shared" si="2"/>
        <v>1.0745000000461005</v>
      </c>
      <c r="J37" s="39">
        <f t="shared" si="2"/>
        <v>-3.1823999999905936</v>
      </c>
      <c r="K37" s="39">
        <f t="shared" si="2"/>
        <v>1.0240000000000009</v>
      </c>
      <c r="L37" s="23">
        <f>RADIANS(180+DEGREES(ATAN((D38-D37)/(C38-C37))))</f>
        <v>3.2855649500263011</v>
      </c>
      <c r="M37" s="24">
        <f t="shared" ref="M37:M53" si="5">I37*COS(-L37)-J37*SIN(-L37)</f>
        <v>-0.60678686886197952</v>
      </c>
      <c r="N37" s="24">
        <f t="shared" ref="N37:N53" si="6">I37*SIN(-L37)+J37*COS(-L37)</f>
        <v>3.3036388582615799</v>
      </c>
      <c r="O37" s="39">
        <f t="shared" si="3"/>
        <v>1.0240000000000009</v>
      </c>
    </row>
    <row r="38" spans="1:15" ht="12.95" customHeight="1" x14ac:dyDescent="0.15">
      <c r="A38" s="38">
        <v>10082</v>
      </c>
      <c r="B38" s="38" t="s">
        <v>404</v>
      </c>
      <c r="C38" s="39">
        <v>305631.06430000003</v>
      </c>
      <c r="D38" s="39">
        <v>159258.91320000001</v>
      </c>
      <c r="E38" s="39">
        <v>-337.66</v>
      </c>
      <c r="F38" s="39">
        <f>VLOOKUP($A38,'基準点成果表 (側壁fit) '!$B$5:$I$323,3,FALSE)</f>
        <v>305632.19300000003</v>
      </c>
      <c r="G38" s="39">
        <f>VLOOKUP($A38,'基準点成果表 (側壁fit) '!$B$5:$I$323,4,FALSE)</f>
        <v>159255.59900000002</v>
      </c>
      <c r="H38" s="39">
        <f>VLOOKUP($A38,'基準点成果表 (側壁fit) '!$B$5:$I$323,5,FALSE)</f>
        <v>-336.41750000000002</v>
      </c>
      <c r="I38" s="39">
        <f t="shared" si="2"/>
        <v>1.1287000000011176</v>
      </c>
      <c r="J38" s="39">
        <f t="shared" si="2"/>
        <v>-3.3141999999934342</v>
      </c>
      <c r="K38" s="39">
        <f t="shared" si="2"/>
        <v>1.2425000000000068</v>
      </c>
      <c r="L38" s="23">
        <f>L37</f>
        <v>3.2855649500263011</v>
      </c>
      <c r="M38" s="24">
        <f t="shared" si="5"/>
        <v>-0.64151604672999174</v>
      </c>
      <c r="N38" s="24">
        <f t="shared" si="6"/>
        <v>3.4418516080370063</v>
      </c>
      <c r="O38" s="39">
        <f t="shared" si="3"/>
        <v>1.2425000000000068</v>
      </c>
    </row>
    <row r="39" spans="1:15" ht="12.95" customHeight="1" x14ac:dyDescent="0.15">
      <c r="A39" s="38">
        <v>12007</v>
      </c>
      <c r="B39" s="38" t="s">
        <v>405</v>
      </c>
      <c r="C39" s="39">
        <v>305245.30290000001</v>
      </c>
      <c r="D39" s="39">
        <v>159202.98740000001</v>
      </c>
      <c r="E39" s="39">
        <v>-888.53</v>
      </c>
      <c r="F39" s="39">
        <f>VLOOKUP($A39,'基準点成果表 (側壁fit) '!$B$5:$I$323,3,FALSE)</f>
        <v>305246.68550000002</v>
      </c>
      <c r="G39" s="39">
        <f>VLOOKUP($A39,'基準点成果表 (側壁fit) '!$B$5:$I$323,4,FALSE)</f>
        <v>159199.28350000002</v>
      </c>
      <c r="H39" s="39">
        <f>VLOOKUP($A39,'基準点成果表 (側壁fit) '!$B$5:$I$323,5,FALSE)</f>
        <v>-886.17349999999999</v>
      </c>
      <c r="I39" s="39">
        <f t="shared" si="2"/>
        <v>1.3826000000117347</v>
      </c>
      <c r="J39" s="39">
        <f t="shared" si="2"/>
        <v>-3.7038999999931548</v>
      </c>
      <c r="K39" s="39">
        <f t="shared" si="2"/>
        <v>2.3564999999999827</v>
      </c>
      <c r="L39" s="23">
        <f>L38</f>
        <v>3.2855649500263011</v>
      </c>
      <c r="M39" s="24">
        <f t="shared" si="5"/>
        <v>-0.83687678958194034</v>
      </c>
      <c r="N39" s="24">
        <f t="shared" si="6"/>
        <v>3.8639481374677849</v>
      </c>
      <c r="O39" s="39">
        <f t="shared" si="3"/>
        <v>2.3564999999999827</v>
      </c>
    </row>
    <row r="40" spans="1:15" ht="12.95" customHeight="1" x14ac:dyDescent="0.15">
      <c r="A40" s="38">
        <v>11071</v>
      </c>
      <c r="B40" s="38" t="s">
        <v>406</v>
      </c>
      <c r="C40" s="39">
        <v>305100.00540000002</v>
      </c>
      <c r="D40" s="39">
        <v>159181.9228</v>
      </c>
      <c r="E40" s="39">
        <v>-873.53</v>
      </c>
      <c r="F40" s="39">
        <f>VLOOKUP($A40,'基準点成果表 (側壁fit) '!$B$5:$I$323,3,FALSE)</f>
        <v>305101.38950000005</v>
      </c>
      <c r="G40" s="39">
        <f>VLOOKUP($A40,'基準点成果表 (側壁fit) '!$B$5:$I$323,4,FALSE)</f>
        <v>159178.272</v>
      </c>
      <c r="H40" s="39">
        <f>VLOOKUP($A40,'基準点成果表 (側壁fit) '!$B$5:$I$323,5,FALSE)</f>
        <v>-872.20299999999997</v>
      </c>
      <c r="I40" s="39">
        <f t="shared" si="2"/>
        <v>1.3841000000247732</v>
      </c>
      <c r="J40" s="39">
        <f t="shared" si="2"/>
        <v>-3.6508000000030734</v>
      </c>
      <c r="K40" s="39">
        <f t="shared" si="2"/>
        <v>1.3269999999999982</v>
      </c>
      <c r="L40" s="23">
        <f>L38</f>
        <v>3.2855649500263011</v>
      </c>
      <c r="M40" s="24">
        <f t="shared" si="5"/>
        <v>-0.84597981600141936</v>
      </c>
      <c r="N40" s="24">
        <f t="shared" si="6"/>
        <v>3.8116127296735201</v>
      </c>
      <c r="O40" s="39">
        <f t="shared" si="3"/>
        <v>1.3269999999999982</v>
      </c>
    </row>
    <row r="41" spans="1:15" ht="12.95" customHeight="1" x14ac:dyDescent="0.15">
      <c r="A41" s="38">
        <v>11072</v>
      </c>
      <c r="B41" s="38" t="s">
        <v>407</v>
      </c>
      <c r="C41" s="39">
        <v>305147.35220000002</v>
      </c>
      <c r="D41" s="39">
        <v>158855.337</v>
      </c>
      <c r="E41" s="39">
        <v>-873.53</v>
      </c>
      <c r="F41" s="39">
        <f>VLOOKUP($A41,'基準点成果表 (側壁fit) '!$B$5:$I$323,3,FALSE)</f>
        <v>305148.61599999998</v>
      </c>
      <c r="G41" s="39">
        <f>VLOOKUP($A41,'基準点成果表 (側壁fit) '!$B$5:$I$323,4,FALSE)</f>
        <v>158851.655</v>
      </c>
      <c r="H41" s="39">
        <f>VLOOKUP($A41,'基準点成果表 (側壁fit) '!$B$5:$I$323,5,FALSE)</f>
        <v>-873.0095</v>
      </c>
      <c r="I41" s="39">
        <f t="shared" si="2"/>
        <v>1.2637999999569729</v>
      </c>
      <c r="J41" s="39">
        <f t="shared" si="2"/>
        <v>-3.6820000000006985</v>
      </c>
      <c r="K41" s="39">
        <f t="shared" si="2"/>
        <v>0.52049999999996999</v>
      </c>
      <c r="L41" s="23">
        <f>L38</f>
        <v>3.2855649500263011</v>
      </c>
      <c r="M41" s="24">
        <f t="shared" si="5"/>
        <v>-0.72244802076178316</v>
      </c>
      <c r="N41" s="24">
        <f t="shared" si="6"/>
        <v>3.8252298358652612</v>
      </c>
      <c r="O41" s="39">
        <f t="shared" si="3"/>
        <v>0.52049999999996999</v>
      </c>
    </row>
    <row r="42" spans="1:15" ht="12.95" customHeight="1" x14ac:dyDescent="0.15">
      <c r="A42" s="38">
        <v>10091</v>
      </c>
      <c r="B42" s="38" t="s">
        <v>408</v>
      </c>
      <c r="C42" s="39">
        <v>304483.49219999998</v>
      </c>
      <c r="D42" s="39">
        <v>159092.5436</v>
      </c>
      <c r="E42" s="39">
        <v>-567.66</v>
      </c>
      <c r="F42" s="39">
        <f>VLOOKUP($A42,'基準点成果表 (側壁fit) '!$B$5:$I$323,3,FALSE)</f>
        <v>304484.66700000002</v>
      </c>
      <c r="G42" s="39">
        <f>VLOOKUP($A42,'基準点成果表 (側壁fit) '!$B$5:$I$323,4,FALSE)</f>
        <v>159089.11050000001</v>
      </c>
      <c r="H42" s="39">
        <f>VLOOKUP($A42,'基準点成果表 (側壁fit) '!$B$5:$I$323,5,FALSE)</f>
        <v>-566.61175000000003</v>
      </c>
      <c r="I42" s="39">
        <f t="shared" si="2"/>
        <v>1.1748000000370666</v>
      </c>
      <c r="J42" s="39">
        <f t="shared" si="2"/>
        <v>-3.433099999994738</v>
      </c>
      <c r="K42" s="39">
        <f t="shared" si="2"/>
        <v>1.0482499999999391</v>
      </c>
      <c r="L42" s="23">
        <f>RADIANS(180+DEGREES(ATAN((D43-D42)/(C43-C42))))</f>
        <v>3.2855648507349549</v>
      </c>
      <c r="M42" s="24">
        <f t="shared" si="5"/>
        <v>-0.67008021545680152</v>
      </c>
      <c r="N42" s="24">
        <f t="shared" si="6"/>
        <v>3.5661356052321298</v>
      </c>
      <c r="O42" s="39">
        <f t="shared" si="3"/>
        <v>1.0482499999999391</v>
      </c>
    </row>
    <row r="43" spans="1:15" ht="12.95" customHeight="1" x14ac:dyDescent="0.15">
      <c r="A43" s="38">
        <v>10092</v>
      </c>
      <c r="B43" s="38" t="s">
        <v>409</v>
      </c>
      <c r="C43" s="39">
        <v>301583.87689999997</v>
      </c>
      <c r="D43" s="39">
        <v>158672.17110000001</v>
      </c>
      <c r="E43" s="39">
        <v>-567.66</v>
      </c>
      <c r="F43" s="39">
        <f>VLOOKUP($A43,'基準点成果表 (側壁fit) '!$B$5:$I$323,3,FALSE)</f>
        <v>301584.91874999995</v>
      </c>
      <c r="G43" s="39">
        <f>VLOOKUP($A43,'基準点成果表 (側壁fit) '!$B$5:$I$323,4,FALSE)</f>
        <v>158668.82124999998</v>
      </c>
      <c r="H43" s="39">
        <f>VLOOKUP($A43,'基準点成果表 (側壁fit) '!$B$5:$I$323,5,FALSE)</f>
        <v>-566.48900000000003</v>
      </c>
      <c r="I43" s="39">
        <f t="shared" si="2"/>
        <v>1.041849999979604</v>
      </c>
      <c r="J43" s="39">
        <f t="shared" si="2"/>
        <v>-3.3498500000278</v>
      </c>
      <c r="K43" s="39">
        <f t="shared" si="2"/>
        <v>1.1709999999999354</v>
      </c>
      <c r="L43" s="23">
        <f>L42</f>
        <v>3.2855648507349549</v>
      </c>
      <c r="M43" s="24">
        <f t="shared" si="5"/>
        <v>-0.550450052099831</v>
      </c>
      <c r="N43" s="24">
        <f t="shared" si="6"/>
        <v>3.4646718726723669</v>
      </c>
      <c r="O43" s="39">
        <f t="shared" si="3"/>
        <v>1.1709999999999354</v>
      </c>
    </row>
    <row r="44" spans="1:15" ht="12.95" customHeight="1" x14ac:dyDescent="0.15">
      <c r="A44" s="38">
        <v>12008</v>
      </c>
      <c r="B44" s="38" t="s">
        <v>410</v>
      </c>
      <c r="C44" s="39">
        <v>300918.15159999998</v>
      </c>
      <c r="D44" s="39">
        <v>158575.6574</v>
      </c>
      <c r="E44" s="39">
        <v>-888.53</v>
      </c>
      <c r="F44" s="39">
        <f>VLOOKUP($A44,'基準点成果表 (側壁fit) '!$B$5:$I$323,3,FALSE)</f>
        <v>300918.73</v>
      </c>
      <c r="G44" s="39">
        <f>VLOOKUP($A44,'基準点成果表 (側壁fit) '!$B$5:$I$323,4,FALSE)</f>
        <v>158572.38675000001</v>
      </c>
      <c r="H44" s="39">
        <f>VLOOKUP($A44,'基準点成果表 (側壁fit) '!$B$5:$I$323,5,FALSE)</f>
        <v>-885.59999999999991</v>
      </c>
      <c r="I44" s="39">
        <f t="shared" si="2"/>
        <v>0.57839999999850988</v>
      </c>
      <c r="J44" s="39">
        <f t="shared" si="2"/>
        <v>-3.2706499999912921</v>
      </c>
      <c r="K44" s="39">
        <f t="shared" si="2"/>
        <v>2.9300000000000637</v>
      </c>
      <c r="L44" s="23">
        <f>L43</f>
        <v>3.2855648507349549</v>
      </c>
      <c r="M44" s="24">
        <f t="shared" si="5"/>
        <v>-0.10315820210140769</v>
      </c>
      <c r="N44" s="24">
        <f t="shared" si="6"/>
        <v>3.3197976395829492</v>
      </c>
      <c r="O44" s="39">
        <f t="shared" si="3"/>
        <v>2.9300000000000637</v>
      </c>
    </row>
    <row r="45" spans="1:15" ht="12.95" customHeight="1" x14ac:dyDescent="0.15">
      <c r="A45" s="38">
        <v>11081</v>
      </c>
      <c r="B45" s="38" t="s">
        <v>411</v>
      </c>
      <c r="C45" s="39">
        <v>300771.29060000001</v>
      </c>
      <c r="D45" s="39">
        <v>158554.36619999999</v>
      </c>
      <c r="E45" s="39">
        <v>-873.53</v>
      </c>
      <c r="F45" s="39">
        <f>VLOOKUP($A45,'基準点成果表 (側壁fit) '!$B$5:$I$323,3,FALSE)</f>
        <v>300771.88650000002</v>
      </c>
      <c r="G45" s="39">
        <f>VLOOKUP($A45,'基準点成果表 (側壁fit) '!$B$5:$I$323,4,FALSE)</f>
        <v>158551.07125000001</v>
      </c>
      <c r="H45" s="39">
        <f>VLOOKUP($A45,'基準点成果表 (側壁fit) '!$B$5:$I$323,5,FALSE)</f>
        <v>-871.79174999999998</v>
      </c>
      <c r="I45" s="39">
        <f t="shared" si="2"/>
        <v>0.59590000001480803</v>
      </c>
      <c r="J45" s="39">
        <f t="shared" si="2"/>
        <v>-3.294949999981327</v>
      </c>
      <c r="K45" s="39">
        <f t="shared" si="2"/>
        <v>1.7382499999999936</v>
      </c>
      <c r="L45" s="23">
        <f>L43</f>
        <v>3.2855648507349549</v>
      </c>
      <c r="M45" s="24">
        <f t="shared" si="5"/>
        <v>-0.11699069456648981</v>
      </c>
      <c r="N45" s="24">
        <f t="shared" si="6"/>
        <v>3.3463570475637305</v>
      </c>
      <c r="O45" s="39">
        <f t="shared" si="3"/>
        <v>1.7382499999999936</v>
      </c>
    </row>
    <row r="46" spans="1:15" ht="12.95" customHeight="1" x14ac:dyDescent="0.15">
      <c r="A46" s="38">
        <v>11082</v>
      </c>
      <c r="B46" s="38" t="s">
        <v>412</v>
      </c>
      <c r="C46" s="39">
        <v>300818.63750000001</v>
      </c>
      <c r="D46" s="39">
        <v>158227.78039999999</v>
      </c>
      <c r="E46" s="39">
        <v>-873.53</v>
      </c>
      <c r="F46" s="39">
        <f>VLOOKUP($A46,'基準点成果表 (側壁fit) '!$B$5:$I$323,3,FALSE)</f>
        <v>300819.16450000001</v>
      </c>
      <c r="G46" s="39">
        <f>VLOOKUP($A46,'基準点成果表 (側壁fit) '!$B$5:$I$323,4,FALSE)</f>
        <v>158224.511</v>
      </c>
      <c r="H46" s="39">
        <f>VLOOKUP($A46,'基準点成果表 (側壁fit) '!$B$5:$I$323,5,FALSE)</f>
        <v>-871.84474999999998</v>
      </c>
      <c r="I46" s="39">
        <f t="shared" si="2"/>
        <v>0.52700000000186265</v>
      </c>
      <c r="J46" s="39">
        <f t="shared" si="2"/>
        <v>-3.269399999990128</v>
      </c>
      <c r="K46" s="39">
        <f t="shared" si="2"/>
        <v>1.6852499999999964</v>
      </c>
      <c r="L46" s="23">
        <f>L43</f>
        <v>3.2855648507349549</v>
      </c>
      <c r="M46" s="24">
        <f t="shared" si="5"/>
        <v>-5.2469336178929349E-2</v>
      </c>
      <c r="N46" s="24">
        <f t="shared" si="6"/>
        <v>3.3111859399161436</v>
      </c>
      <c r="O46" s="39">
        <f t="shared" si="3"/>
        <v>1.6852499999999964</v>
      </c>
    </row>
    <row r="47" spans="1:15" ht="12.95" customHeight="1" x14ac:dyDescent="0.15">
      <c r="A47" s="38">
        <v>11091</v>
      </c>
      <c r="B47" s="38" t="s">
        <v>413</v>
      </c>
      <c r="C47" s="39">
        <v>296936.2292</v>
      </c>
      <c r="D47" s="39">
        <v>157998.37710000001</v>
      </c>
      <c r="E47" s="39">
        <v>-873.53</v>
      </c>
      <c r="F47" s="39">
        <f>VLOOKUP($A47,'基準点成果表 (側壁fit) '!$B$5:$I$323,3,FALSE)</f>
        <v>296937.52350000001</v>
      </c>
      <c r="G47" s="39">
        <f>VLOOKUP($A47,'基準点成果表 (側壁fit) '!$B$5:$I$323,4,FALSE)</f>
        <v>157996.43349999998</v>
      </c>
      <c r="H47" s="39">
        <f>VLOOKUP($A47,'基準点成果表 (側壁fit) '!$B$5:$I$323,5,FALSE)</f>
        <v>-870.00250000000005</v>
      </c>
      <c r="I47" s="39">
        <f t="shared" si="2"/>
        <v>1.2943000000086613</v>
      </c>
      <c r="J47" s="39">
        <f t="shared" si="2"/>
        <v>-1.9436000000278</v>
      </c>
      <c r="K47" s="39">
        <f t="shared" si="2"/>
        <v>3.5274999999999181</v>
      </c>
      <c r="L47" s="23">
        <f>L43</f>
        <v>3.2855648507349549</v>
      </c>
      <c r="M47" s="24">
        <f t="shared" si="5"/>
        <v>-1.0020503694581693</v>
      </c>
      <c r="N47" s="24">
        <f t="shared" si="6"/>
        <v>2.1091914344599525</v>
      </c>
      <c r="O47" s="39">
        <f t="shared" si="3"/>
        <v>3.5274999999999181</v>
      </c>
    </row>
    <row r="48" spans="1:15" ht="12.95" customHeight="1" x14ac:dyDescent="0.15">
      <c r="A48" s="38">
        <v>11092</v>
      </c>
      <c r="B48" s="38" t="s">
        <v>414</v>
      </c>
      <c r="C48" s="39">
        <v>296983.57610000001</v>
      </c>
      <c r="D48" s="39">
        <v>157671.79130000001</v>
      </c>
      <c r="E48" s="39">
        <v>-873.53</v>
      </c>
      <c r="F48" s="39">
        <f>VLOOKUP($A48,'基準点成果表 (側壁fit) '!$B$5:$I$323,3,FALSE)</f>
        <v>296985.19199999998</v>
      </c>
      <c r="G48" s="39">
        <f>VLOOKUP($A48,'基準点成果表 (側壁fit) '!$B$5:$I$323,4,FALSE)</f>
        <v>157669.87075</v>
      </c>
      <c r="H48" s="39">
        <f>VLOOKUP($A48,'基準点成果表 (側壁fit) '!$B$5:$I$323,5,FALSE)</f>
        <v>-869.60474999999997</v>
      </c>
      <c r="I48" s="39">
        <f t="shared" si="2"/>
        <v>1.6158999999752268</v>
      </c>
      <c r="J48" s="39">
        <f t="shared" si="2"/>
        <v>-1.9205500000098255</v>
      </c>
      <c r="K48" s="39">
        <f t="shared" si="2"/>
        <v>3.9252500000000055</v>
      </c>
      <c r="L48" s="23">
        <f>L43</f>
        <v>3.2855648507349549</v>
      </c>
      <c r="M48" s="24">
        <f t="shared" si="5"/>
        <v>-1.323630167902512</v>
      </c>
      <c r="N48" s="24">
        <f t="shared" si="6"/>
        <v>2.132521580447909</v>
      </c>
      <c r="O48" s="39">
        <f t="shared" si="3"/>
        <v>3.9252500000000055</v>
      </c>
    </row>
    <row r="49" spans="1:15" ht="12.95" customHeight="1" x14ac:dyDescent="0.15">
      <c r="A49" s="38">
        <v>10101</v>
      </c>
      <c r="B49" s="38" t="s">
        <v>415</v>
      </c>
      <c r="C49" s="39">
        <v>296010.89640000003</v>
      </c>
      <c r="D49" s="39">
        <v>157864.2267</v>
      </c>
      <c r="E49" s="39">
        <v>-662.66</v>
      </c>
      <c r="F49" s="39">
        <f>VLOOKUP($A49,'基準点成果表 (側壁fit) '!$B$5:$I$323,3,FALSE)</f>
        <v>296011.73400000005</v>
      </c>
      <c r="G49" s="39">
        <f>VLOOKUP($A49,'基準点成果表 (側壁fit) '!$B$5:$I$323,4,FALSE)</f>
        <v>157862.57399999999</v>
      </c>
      <c r="H49" s="39">
        <f>VLOOKUP($A49,'基準点成果表 (側壁fit) '!$B$5:$I$323,5,FALSE)</f>
        <v>-661.15625</v>
      </c>
      <c r="I49" s="39">
        <f t="shared" si="2"/>
        <v>0.83760000002803281</v>
      </c>
      <c r="J49" s="39">
        <f t="shared" si="2"/>
        <v>-1.652700000006007</v>
      </c>
      <c r="K49" s="39">
        <f t="shared" si="2"/>
        <v>1.5037499999999682</v>
      </c>
      <c r="L49" s="23">
        <f>RADIANS(180+DEGREES(ATAN((D50-D49)/(C50-C49))))</f>
        <v>3.285564877645093</v>
      </c>
      <c r="M49" s="24">
        <f t="shared" si="5"/>
        <v>-0.59181236474020005</v>
      </c>
      <c r="N49" s="24">
        <f t="shared" si="6"/>
        <v>1.7557759466991876</v>
      </c>
      <c r="O49" s="39">
        <f t="shared" si="3"/>
        <v>1.5037499999999682</v>
      </c>
    </row>
    <row r="50" spans="1:15" ht="12.95" customHeight="1" x14ac:dyDescent="0.15">
      <c r="A50" s="38">
        <v>10102</v>
      </c>
      <c r="B50" s="38" t="s">
        <v>416</v>
      </c>
      <c r="C50" s="39">
        <v>295091.27350000001</v>
      </c>
      <c r="D50" s="39">
        <v>157730.90410000001</v>
      </c>
      <c r="E50" s="39">
        <v>-662.66</v>
      </c>
      <c r="F50" s="39">
        <f>VLOOKUP($A50,'基準点成果表 (側壁fit) '!$B$5:$I$323,3,FALSE)</f>
        <v>295092.32375000004</v>
      </c>
      <c r="G50" s="39">
        <f>VLOOKUP($A50,'基準点成果表 (側壁fit) '!$B$5:$I$323,4,FALSE)</f>
        <v>157728.041</v>
      </c>
      <c r="H50" s="39">
        <f>VLOOKUP($A50,'基準点成果表 (側壁fit) '!$B$5:$I$323,5,FALSE)</f>
        <v>-660.92124999999999</v>
      </c>
      <c r="I50" s="39">
        <f t="shared" si="2"/>
        <v>1.0502500000293367</v>
      </c>
      <c r="J50" s="39">
        <f t="shared" si="2"/>
        <v>-2.8631000000168569</v>
      </c>
      <c r="K50" s="39">
        <f t="shared" si="2"/>
        <v>1.7387499999999818</v>
      </c>
      <c r="L50" s="23">
        <f>L49</f>
        <v>3.285564877645093</v>
      </c>
      <c r="M50" s="24">
        <f t="shared" si="5"/>
        <v>-0.62859968462502902</v>
      </c>
      <c r="N50" s="24">
        <f t="shared" si="6"/>
        <v>2.9841630500271701</v>
      </c>
      <c r="O50" s="39">
        <f t="shared" si="3"/>
        <v>1.7387499999999818</v>
      </c>
    </row>
    <row r="51" spans="1:15" ht="12.95" customHeight="1" x14ac:dyDescent="0.15">
      <c r="A51" s="38">
        <v>10111</v>
      </c>
      <c r="B51" s="38" t="s">
        <v>417</v>
      </c>
      <c r="C51" s="39">
        <v>294230.10920000001</v>
      </c>
      <c r="D51" s="39">
        <v>157606.05660000001</v>
      </c>
      <c r="E51" s="39">
        <v>-674.66</v>
      </c>
      <c r="F51" s="39">
        <f>VLOOKUP($A51,'基準点成果表 (側壁fit) '!$B$5:$I$323,3,FALSE)</f>
        <v>294231.19675</v>
      </c>
      <c r="G51" s="39">
        <f>VLOOKUP($A51,'基準点成果表 (側壁fit) '!$B$5:$I$323,4,FALSE)</f>
        <v>157602.75825000001</v>
      </c>
      <c r="H51" s="39">
        <f>VLOOKUP($A51,'基準点成果表 (側壁fit) '!$B$5:$I$323,5,FALSE)</f>
        <v>-672.97749999999996</v>
      </c>
      <c r="I51" s="39">
        <f t="shared" si="2"/>
        <v>1.0875499999965541</v>
      </c>
      <c r="J51" s="39">
        <f t="shared" si="2"/>
        <v>-3.2983499999972992</v>
      </c>
      <c r="K51" s="39">
        <f t="shared" si="2"/>
        <v>1.6825000000000045</v>
      </c>
      <c r="L51" s="23">
        <f>RADIANS(180+DEGREES(ATAN((D52-D51)/(C52-C51))))</f>
        <v>3.2855648466152689</v>
      </c>
      <c r="M51" s="24">
        <f t="shared" si="5"/>
        <v>-0.60306622895198547</v>
      </c>
      <c r="N51" s="24">
        <f t="shared" si="6"/>
        <v>3.4202615175556859</v>
      </c>
      <c r="O51" s="39">
        <f t="shared" si="3"/>
        <v>1.6825000000000045</v>
      </c>
    </row>
    <row r="52" spans="1:15" ht="12.95" customHeight="1" x14ac:dyDescent="0.15">
      <c r="A52" s="38">
        <v>10112</v>
      </c>
      <c r="B52" s="38" t="s">
        <v>418</v>
      </c>
      <c r="C52" s="39">
        <v>292320.13299999997</v>
      </c>
      <c r="D52" s="39">
        <v>157329.15729999999</v>
      </c>
      <c r="E52" s="39">
        <v>-674.66</v>
      </c>
      <c r="F52" s="39">
        <f>VLOOKUP($A52,'基準点成果表 (側壁fit) '!$B$5:$I$323,3,FALSE)</f>
        <v>292321.13899999997</v>
      </c>
      <c r="G52" s="39">
        <f>VLOOKUP($A52,'基準点成果表 (側壁fit) '!$B$5:$I$323,4,FALSE)</f>
        <v>157325.94874999998</v>
      </c>
      <c r="H52" s="39">
        <f>VLOOKUP($A52,'基準点成果表 (側壁fit) '!$B$5:$I$323,5,FALSE)</f>
        <v>-673.09924999999998</v>
      </c>
      <c r="I52" s="39">
        <f t="shared" si="2"/>
        <v>1.0059999999939464</v>
      </c>
      <c r="J52" s="39">
        <f t="shared" si="2"/>
        <v>-3.2085500000102911</v>
      </c>
      <c r="K52" s="39">
        <f t="shared" si="2"/>
        <v>1.5607499999999845</v>
      </c>
      <c r="L52" s="23">
        <f>L51</f>
        <v>3.2855648466152689</v>
      </c>
      <c r="M52" s="24">
        <f t="shared" si="5"/>
        <v>-0.53524403878911042</v>
      </c>
      <c r="N52" s="24">
        <f t="shared" si="6"/>
        <v>3.319690184564605</v>
      </c>
      <c r="O52" s="39">
        <f t="shared" si="3"/>
        <v>1.5607499999999845</v>
      </c>
    </row>
    <row r="53" spans="1:15" ht="12.95" customHeight="1" x14ac:dyDescent="0.15">
      <c r="A53" s="38">
        <v>12009</v>
      </c>
      <c r="B53" s="38" t="s">
        <v>419</v>
      </c>
      <c r="C53" s="39">
        <v>291781.46350000001</v>
      </c>
      <c r="D53" s="39">
        <v>157251.06349999999</v>
      </c>
      <c r="E53" s="39">
        <v>-888.53</v>
      </c>
      <c r="F53" s="39">
        <f>VLOOKUP($A53,'基準点成果表 (側壁fit) '!$B$5:$I$323,3,FALSE)</f>
        <v>291782.223</v>
      </c>
      <c r="G53" s="39">
        <f>VLOOKUP($A53,'基準点成果表 (側壁fit) '!$B$5:$I$323,4,FALSE)</f>
        <v>157249.05650000001</v>
      </c>
      <c r="H53" s="39">
        <f>VLOOKUP($A53,'基準点成果表 (側壁fit) '!$B$5:$I$323,5,FALSE)</f>
        <v>-883.93650000000002</v>
      </c>
      <c r="I53" s="39">
        <f t="shared" si="2"/>
        <v>0.7594999999855645</v>
      </c>
      <c r="J53" s="39">
        <f t="shared" si="2"/>
        <v>-2.0069999999832362</v>
      </c>
      <c r="K53" s="39">
        <f t="shared" si="2"/>
        <v>4.5934999999999491</v>
      </c>
      <c r="L53" s="23">
        <f>L52</f>
        <v>3.2855648466152689</v>
      </c>
      <c r="M53" s="24">
        <f t="shared" si="5"/>
        <v>-0.46368713979461523</v>
      </c>
      <c r="N53" s="24">
        <f t="shared" si="6"/>
        <v>2.0952048793136848</v>
      </c>
      <c r="O53" s="39">
        <f t="shared" si="3"/>
        <v>4.5934999999999491</v>
      </c>
    </row>
  </sheetData>
  <mergeCells count="5">
    <mergeCell ref="C3:E3"/>
    <mergeCell ref="F3:H3"/>
    <mergeCell ref="I3:K3"/>
    <mergeCell ref="A3:A4"/>
    <mergeCell ref="B3:B4"/>
  </mergeCells>
  <phoneticPr fontId="2"/>
  <printOptions horizontalCentered="1"/>
  <pageMargins left="0.39370078740157483" right="0.39370078740157483" top="0.98425196850393704" bottom="0.19685039370078741" header="0.51181102362204722" footer="0.51181102362204722"/>
  <pageSetup paperSize="9" scale="75" fitToWidth="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9"/>
  <sheetViews>
    <sheetView view="pageBreakPreview" zoomScaleNormal="100" zoomScaleSheetLayoutView="100" workbookViewId="0"/>
  </sheetViews>
  <sheetFormatPr defaultRowHeight="12.95" customHeight="1" x14ac:dyDescent="0.15"/>
  <cols>
    <col min="1" max="1" width="6.625" style="26" customWidth="1"/>
    <col min="2" max="2" width="10.625" style="26" customWidth="1"/>
    <col min="3" max="5" width="11.625" style="27" customWidth="1"/>
    <col min="6" max="8" width="11.625" style="26" customWidth="1"/>
    <col min="9" max="15" width="10.625" style="26" customWidth="1"/>
    <col min="16" max="16384" width="9" style="26"/>
  </cols>
  <sheetData>
    <row r="1" spans="1:15" ht="17.25" x14ac:dyDescent="0.15">
      <c r="A1" s="13" t="s">
        <v>620</v>
      </c>
    </row>
    <row r="2" spans="1:15" ht="12.95" customHeight="1" x14ac:dyDescent="0.15">
      <c r="A2" s="25" t="s">
        <v>600</v>
      </c>
      <c r="O2" s="22" t="s">
        <v>420</v>
      </c>
    </row>
    <row r="3" spans="1:15" ht="12.95" customHeight="1" x14ac:dyDescent="0.15">
      <c r="A3" s="86" t="s">
        <v>422</v>
      </c>
      <c r="B3" s="86" t="s">
        <v>423</v>
      </c>
      <c r="C3" s="79" t="s">
        <v>624</v>
      </c>
      <c r="D3" s="79"/>
      <c r="E3" s="79"/>
      <c r="F3" s="80" t="s">
        <v>623</v>
      </c>
      <c r="G3" s="81"/>
      <c r="H3" s="82"/>
      <c r="I3" s="85" t="s">
        <v>421</v>
      </c>
      <c r="J3" s="85"/>
      <c r="K3" s="85"/>
      <c r="L3" s="34" t="s">
        <v>354</v>
      </c>
      <c r="M3" s="34" t="s">
        <v>355</v>
      </c>
      <c r="N3" s="34" t="s">
        <v>356</v>
      </c>
      <c r="O3" s="34" t="s">
        <v>357</v>
      </c>
    </row>
    <row r="4" spans="1:15" ht="12.95" customHeight="1" x14ac:dyDescent="0.15">
      <c r="A4" s="87"/>
      <c r="B4" s="87"/>
      <c r="C4" s="37" t="s">
        <v>424</v>
      </c>
      <c r="D4" s="37" t="s">
        <v>425</v>
      </c>
      <c r="E4" s="37" t="s">
        <v>426</v>
      </c>
      <c r="F4" s="37" t="s">
        <v>424</v>
      </c>
      <c r="G4" s="37" t="s">
        <v>425</v>
      </c>
      <c r="H4" s="37" t="s">
        <v>426</v>
      </c>
      <c r="I4" s="34" t="s">
        <v>427</v>
      </c>
      <c r="J4" s="34" t="s">
        <v>428</v>
      </c>
      <c r="K4" s="34" t="s">
        <v>429</v>
      </c>
      <c r="L4" s="34" t="s">
        <v>430</v>
      </c>
      <c r="M4" s="34" t="s">
        <v>431</v>
      </c>
      <c r="N4" s="34" t="s">
        <v>432</v>
      </c>
      <c r="O4" s="34" t="s">
        <v>433</v>
      </c>
    </row>
    <row r="5" spans="1:15" ht="12.95" customHeight="1" x14ac:dyDescent="0.15">
      <c r="A5" s="40">
        <v>22002</v>
      </c>
      <c r="B5" s="28" t="s">
        <v>604</v>
      </c>
      <c r="C5" s="55"/>
      <c r="D5" s="55"/>
      <c r="E5" s="56"/>
      <c r="F5" s="57"/>
      <c r="G5" s="57"/>
      <c r="H5" s="57"/>
      <c r="I5" s="57"/>
      <c r="J5" s="57"/>
      <c r="K5" s="57"/>
      <c r="L5" s="58"/>
      <c r="M5" s="56"/>
      <c r="N5" s="56"/>
      <c r="O5" s="54"/>
    </row>
    <row r="6" spans="1:15" ht="12.95" customHeight="1" x14ac:dyDescent="0.15">
      <c r="A6" s="28">
        <v>21011</v>
      </c>
      <c r="B6" s="28" t="s">
        <v>434</v>
      </c>
      <c r="C6" s="45">
        <v>287661.434504</v>
      </c>
      <c r="D6" s="45">
        <v>156916.20468</v>
      </c>
      <c r="E6" s="29">
        <v>-626.66</v>
      </c>
      <c r="F6" s="30">
        <f>VLOOKUP($A6,'基準点成果表 (側壁fit) '!$B$5:$I$323,3,FALSE)</f>
        <v>287662.49650000001</v>
      </c>
      <c r="G6" s="30">
        <f>VLOOKUP($A6,'基準点成果表 (側壁fit) '!$B$5:$I$323,4,FALSE)</f>
        <v>156912.88574999999</v>
      </c>
      <c r="H6" s="30">
        <f>VLOOKUP($A6,'基準点成果表 (側壁fit) '!$B$5:$I$323,5,FALSE)</f>
        <v>-624.97724999999991</v>
      </c>
      <c r="I6" s="30">
        <f t="shared" ref="I6:K38" si="0">F6-C6</f>
        <v>1.061996000004001</v>
      </c>
      <c r="J6" s="30">
        <f t="shared" si="0"/>
        <v>-3.3189300000085495</v>
      </c>
      <c r="K6" s="30">
        <f>H6-E6</f>
        <v>1.6827500000000555</v>
      </c>
      <c r="L6" s="31">
        <f>RADIANS(180+DEGREES(ATAN((D8-D6)/(C8-C6))))</f>
        <v>3.3100245288799566</v>
      </c>
      <c r="M6" s="29">
        <f t="shared" ref="M6:M69" si="1">I6*COS(-L6)-J6*SIN(-L6)</f>
        <v>-0.49059332619748697</v>
      </c>
      <c r="N6" s="29">
        <f t="shared" ref="N6:N69" si="2">I6*SIN(-L6)+J6*COS(-L6)</f>
        <v>3.4499927590172899</v>
      </c>
      <c r="O6" s="24">
        <f>H6-E6</f>
        <v>1.6827500000000555</v>
      </c>
    </row>
    <row r="7" spans="1:15" ht="12.95" customHeight="1" x14ac:dyDescent="0.15">
      <c r="A7" s="28">
        <v>21012</v>
      </c>
      <c r="B7" s="28" t="s">
        <v>435</v>
      </c>
      <c r="C7" s="45">
        <v>287750.28191399999</v>
      </c>
      <c r="D7" s="45">
        <v>156393.704788</v>
      </c>
      <c r="E7" s="29">
        <v>-626.66</v>
      </c>
      <c r="F7" s="30">
        <f>VLOOKUP($A7,'基準点成果表 (側壁fit) '!$B$5:$I$323,3,FALSE)</f>
        <v>287751.25800000003</v>
      </c>
      <c r="G7" s="30">
        <f>VLOOKUP($A7,'基準点成果表 (側壁fit) '!$B$5:$I$323,4,FALSE)</f>
        <v>156390.31274999998</v>
      </c>
      <c r="H7" s="30">
        <f>VLOOKUP($A7,'基準点成果表 (側壁fit) '!$B$5:$I$323,5,FALSE)</f>
        <v>-625.14224999999999</v>
      </c>
      <c r="I7" s="30">
        <f t="shared" si="0"/>
        <v>0.97608600003877655</v>
      </c>
      <c r="J7" s="30">
        <f t="shared" si="0"/>
        <v>-3.3920380000199657</v>
      </c>
      <c r="K7" s="30">
        <f t="shared" si="0"/>
        <v>1.5177499999999782</v>
      </c>
      <c r="L7" s="31">
        <f>RADIANS(180+DEGREES(ATAN((D9-D7)/(C9-C7))))</f>
        <v>3.3100245293494122</v>
      </c>
      <c r="M7" s="29">
        <f t="shared" si="1"/>
        <v>-0.39364347138150735</v>
      </c>
      <c r="N7" s="29">
        <f t="shared" si="2"/>
        <v>3.5076645350560343</v>
      </c>
      <c r="O7" s="24">
        <f t="shared" ref="O7:O72" si="3">H7-E7</f>
        <v>1.5177499999999782</v>
      </c>
    </row>
    <row r="8" spans="1:15" ht="12.95" customHeight="1" x14ac:dyDescent="0.15">
      <c r="A8" s="28">
        <v>21013</v>
      </c>
      <c r="B8" s="28" t="s">
        <v>436</v>
      </c>
      <c r="C8" s="45">
        <v>285591.15191000002</v>
      </c>
      <c r="D8" s="45">
        <v>156564.167774</v>
      </c>
      <c r="E8" s="29">
        <v>-626.66</v>
      </c>
      <c r="F8" s="30">
        <f>VLOOKUP($A8,'基準点成果表 (側壁fit) '!$B$5:$I$323,3,FALSE)</f>
        <v>285592.22424999997</v>
      </c>
      <c r="G8" s="30">
        <f>VLOOKUP($A8,'基準点成果表 (側壁fit) '!$B$5:$I$323,4,FALSE)</f>
        <v>156561.11100000003</v>
      </c>
      <c r="H8" s="30">
        <f>VLOOKUP($A8,'基準点成果表 (側壁fit) '!$B$5:$I$323,5,FALSE)</f>
        <v>-625.06425000000002</v>
      </c>
      <c r="I8" s="30">
        <f t="shared" si="0"/>
        <v>1.0723399999551475</v>
      </c>
      <c r="J8" s="30">
        <f t="shared" si="0"/>
        <v>-3.0567739999678452</v>
      </c>
      <c r="K8" s="30">
        <f t="shared" si="0"/>
        <v>1.5957499999999527</v>
      </c>
      <c r="L8" s="31">
        <f>L6</f>
        <v>3.3100245288799566</v>
      </c>
      <c r="M8" s="29">
        <f t="shared" si="1"/>
        <v>-0.54473789294340524</v>
      </c>
      <c r="N8" s="29">
        <f t="shared" si="2"/>
        <v>3.1932806000060197</v>
      </c>
      <c r="O8" s="24">
        <f t="shared" si="3"/>
        <v>1.5957499999999527</v>
      </c>
    </row>
    <row r="9" spans="1:15" ht="12.95" customHeight="1" x14ac:dyDescent="0.15">
      <c r="A9" s="28">
        <v>21014</v>
      </c>
      <c r="B9" s="28" t="s">
        <v>437</v>
      </c>
      <c r="C9" s="45">
        <v>285679.99932</v>
      </c>
      <c r="D9" s="45">
        <v>156041.667881</v>
      </c>
      <c r="E9" s="29">
        <v>-626.66</v>
      </c>
      <c r="F9" s="30">
        <f>VLOOKUP($A9,'基準点成果表 (側壁fit) '!$B$5:$I$323,3,FALSE)</f>
        <v>285680.91725</v>
      </c>
      <c r="G9" s="30">
        <f>VLOOKUP($A9,'基準点成果表 (側壁fit) '!$B$5:$I$323,4,FALSE)</f>
        <v>156038.50575000001</v>
      </c>
      <c r="H9" s="30">
        <f>VLOOKUP($A9,'基準点成果表 (側壁fit) '!$B$5:$I$323,5,FALSE)</f>
        <v>-625.06150000000002</v>
      </c>
      <c r="I9" s="30">
        <f t="shared" si="0"/>
        <v>0.91792999999597669</v>
      </c>
      <c r="J9" s="30">
        <f t="shared" si="0"/>
        <v>-3.1621309999900404</v>
      </c>
      <c r="K9" s="30">
        <f t="shared" si="0"/>
        <v>1.5984999999999445</v>
      </c>
      <c r="L9" s="31">
        <f>L7</f>
        <v>3.3100245293494122</v>
      </c>
      <c r="M9" s="29">
        <f t="shared" si="1"/>
        <v>-0.37485127832242671</v>
      </c>
      <c r="N9" s="29">
        <f t="shared" si="2"/>
        <v>3.271261907143888</v>
      </c>
      <c r="O9" s="24">
        <f t="shared" si="3"/>
        <v>1.5984999999999445</v>
      </c>
    </row>
    <row r="10" spans="1:15" ht="12.95" customHeight="1" x14ac:dyDescent="0.15">
      <c r="A10" s="28">
        <v>21015</v>
      </c>
      <c r="B10" s="28" t="s">
        <v>438</v>
      </c>
      <c r="C10" s="45">
        <v>283318.59191100002</v>
      </c>
      <c r="D10" s="45">
        <v>156120.57836300001</v>
      </c>
      <c r="E10" s="29">
        <v>-626.66</v>
      </c>
      <c r="F10" s="30">
        <f>VLOOKUP($A10,'基準点成果表 (側壁fit) '!$B$5:$I$323,3,FALSE)</f>
        <v>283319.54824999999</v>
      </c>
      <c r="G10" s="30">
        <f>VLOOKUP($A10,'基準点成果表 (側壁fit) '!$B$5:$I$323,4,FALSE)</f>
        <v>156117.49875</v>
      </c>
      <c r="H10" s="30">
        <f>VLOOKUP($A10,'基準点成果表 (側壁fit) '!$B$5:$I$323,5,FALSE)</f>
        <v>-625.024</v>
      </c>
      <c r="I10" s="30">
        <f t="shared" si="0"/>
        <v>0.95633899996755645</v>
      </c>
      <c r="J10" s="30">
        <f t="shared" si="0"/>
        <v>-3.0796130000089761</v>
      </c>
      <c r="K10" s="30">
        <f t="shared" si="0"/>
        <v>1.6359999999999673</v>
      </c>
      <c r="L10" s="31">
        <f>RADIANS(180+DEGREES(ATAN((D12-D10)/(C12-C10))))</f>
        <v>3.3603096381971307</v>
      </c>
      <c r="M10" s="29">
        <f t="shared" si="1"/>
        <v>-0.26534951474003288</v>
      </c>
      <c r="N10" s="29">
        <f t="shared" si="2"/>
        <v>3.2137501688386516</v>
      </c>
      <c r="O10" s="24">
        <f t="shared" si="3"/>
        <v>1.6359999999999673</v>
      </c>
    </row>
    <row r="11" spans="1:15" ht="12.95" customHeight="1" x14ac:dyDescent="0.15">
      <c r="A11" s="28">
        <v>21016</v>
      </c>
      <c r="B11" s="28" t="s">
        <v>439</v>
      </c>
      <c r="C11" s="45">
        <v>283433.58990800002</v>
      </c>
      <c r="D11" s="45">
        <v>155603.204745</v>
      </c>
      <c r="E11" s="29">
        <v>-626.66</v>
      </c>
      <c r="F11" s="30">
        <f>VLOOKUP($A11,'基準点成果表 (側壁fit) '!$B$5:$I$323,3,FALSE)</f>
        <v>283434.51574999996</v>
      </c>
      <c r="G11" s="30">
        <f>VLOOKUP($A11,'基準点成果表 (側壁fit) '!$B$5:$I$323,4,FALSE)</f>
        <v>155600.10775</v>
      </c>
      <c r="H11" s="30">
        <f>VLOOKUP($A11,'基準点成果表 (側壁fit) '!$B$5:$I$323,5,FALSE)</f>
        <v>-625.06849999999997</v>
      </c>
      <c r="I11" s="30">
        <f t="shared" si="0"/>
        <v>0.92584199993871152</v>
      </c>
      <c r="J11" s="30">
        <f t="shared" si="0"/>
        <v>-3.0969949999998789</v>
      </c>
      <c r="K11" s="30">
        <f t="shared" si="0"/>
        <v>1.5914999999999964</v>
      </c>
      <c r="L11" s="31">
        <f>RADIANS(180+DEGREES(ATAN((D13-D11)/(C13-C11))))</f>
        <v>3.3603096381971307</v>
      </c>
      <c r="M11" s="29">
        <f t="shared" si="1"/>
        <v>-0.23180755544628084</v>
      </c>
      <c r="N11" s="29">
        <f t="shared" si="2"/>
        <v>3.2241009128302394</v>
      </c>
      <c r="O11" s="24">
        <f t="shared" si="3"/>
        <v>1.5914999999999964</v>
      </c>
    </row>
    <row r="12" spans="1:15" ht="12.95" customHeight="1" x14ac:dyDescent="0.15">
      <c r="A12" s="28">
        <v>21017</v>
      </c>
      <c r="B12" s="28" t="s">
        <v>440</v>
      </c>
      <c r="C12" s="45">
        <v>281268.620971</v>
      </c>
      <c r="D12" s="45">
        <v>155664.925923</v>
      </c>
      <c r="E12" s="29">
        <v>-626.66</v>
      </c>
      <c r="F12" s="30">
        <f>VLOOKUP($A12,'基準点成果表 (側壁fit) '!$B$5:$I$323,3,FALSE)</f>
        <v>281269.54150000005</v>
      </c>
      <c r="G12" s="30">
        <f>VLOOKUP($A12,'基準点成果表 (側壁fit) '!$B$5:$I$323,4,FALSE)</f>
        <v>155661.96049999999</v>
      </c>
      <c r="H12" s="30">
        <f>VLOOKUP($A12,'基準点成果表 (側壁fit) '!$B$5:$I$323,5,FALSE)</f>
        <v>-625.14800000000002</v>
      </c>
      <c r="I12" s="30">
        <f t="shared" si="0"/>
        <v>0.92052900005364791</v>
      </c>
      <c r="J12" s="30">
        <f t="shared" si="0"/>
        <v>-2.9654230000160169</v>
      </c>
      <c r="K12" s="30">
        <f t="shared" si="0"/>
        <v>1.5119999999999436</v>
      </c>
      <c r="L12" s="31">
        <f>L10</f>
        <v>3.3603096381971307</v>
      </c>
      <c r="M12" s="29">
        <f t="shared" si="1"/>
        <v>-0.25516927328180072</v>
      </c>
      <c r="N12" s="29">
        <f t="shared" si="2"/>
        <v>3.0945105995838178</v>
      </c>
      <c r="O12" s="24">
        <f t="shared" si="3"/>
        <v>1.5119999999999436</v>
      </c>
    </row>
    <row r="13" spans="1:15" ht="12.95" customHeight="1" x14ac:dyDescent="0.15">
      <c r="A13" s="28">
        <v>21018</v>
      </c>
      <c r="B13" s="28" t="s">
        <v>441</v>
      </c>
      <c r="C13" s="45">
        <v>281383.618968</v>
      </c>
      <c r="D13" s="45">
        <v>155147.55230499999</v>
      </c>
      <c r="E13" s="29">
        <v>-626.66</v>
      </c>
      <c r="F13" s="30">
        <f>VLOOKUP($A13,'基準点成果表 (側壁fit) '!$B$5:$I$323,3,FALSE)</f>
        <v>281384.48100000003</v>
      </c>
      <c r="G13" s="30">
        <f>VLOOKUP($A13,'基準点成果表 (側壁fit) '!$B$5:$I$323,4,FALSE)</f>
        <v>155144.58025</v>
      </c>
      <c r="H13" s="30">
        <f>VLOOKUP($A13,'基準点成果表 (側壁fit) '!$B$5:$I$323,5,FALSE)</f>
        <v>-625.0737499999999</v>
      </c>
      <c r="I13" s="30">
        <f t="shared" si="0"/>
        <v>0.86203200003365055</v>
      </c>
      <c r="J13" s="30">
        <f t="shared" si="0"/>
        <v>-2.9720549999910872</v>
      </c>
      <c r="K13" s="30">
        <f t="shared" si="0"/>
        <v>1.5862500000000637</v>
      </c>
      <c r="L13" s="31">
        <f>L11</f>
        <v>3.3603096381971307</v>
      </c>
      <c r="M13" s="29">
        <f t="shared" si="1"/>
        <v>-0.19662687467416395</v>
      </c>
      <c r="N13" s="29">
        <f t="shared" si="2"/>
        <v>3.0882920788374126</v>
      </c>
      <c r="O13" s="24">
        <f t="shared" si="3"/>
        <v>1.5862500000000637</v>
      </c>
    </row>
    <row r="14" spans="1:15" ht="12.95" customHeight="1" x14ac:dyDescent="0.15">
      <c r="A14" s="28">
        <v>22011</v>
      </c>
      <c r="B14" s="28" t="s">
        <v>442</v>
      </c>
      <c r="C14" s="45">
        <v>279321.33152800001</v>
      </c>
      <c r="D14" s="45">
        <v>155184.119828</v>
      </c>
      <c r="E14" s="29">
        <v>-551.66</v>
      </c>
      <c r="F14" s="30">
        <f>VLOOKUP($A14,'基準点成果表 (側壁fit) '!$B$5:$I$323,3,FALSE)</f>
        <v>279320.75099999999</v>
      </c>
      <c r="G14" s="30">
        <f>VLOOKUP($A14,'基準点成果表 (側壁fit) '!$B$5:$I$323,4,FALSE)</f>
        <v>155178.948</v>
      </c>
      <c r="H14" s="30">
        <f>VLOOKUP($A14,'基準点成果表 (側壁fit) '!$B$5:$I$323,5,FALSE)</f>
        <v>-549.48225000000002</v>
      </c>
      <c r="I14" s="30">
        <f t="shared" si="0"/>
        <v>-0.58052800002042204</v>
      </c>
      <c r="J14" s="30">
        <f t="shared" si="0"/>
        <v>-5.1718279999913648</v>
      </c>
      <c r="K14" s="30">
        <f t="shared" si="0"/>
        <v>2.1777499999999463</v>
      </c>
      <c r="L14" s="31">
        <f>RADIANS(270+DEGREES(ATAN((D15-D14)/(C15-C14))))</f>
        <v>3.3861503247387574</v>
      </c>
      <c r="M14" s="29">
        <f t="shared" si="1"/>
        <v>1.8154942466081017</v>
      </c>
      <c r="N14" s="29">
        <f t="shared" si="2"/>
        <v>4.877376165607413</v>
      </c>
      <c r="O14" s="24">
        <f t="shared" si="3"/>
        <v>2.1777499999999463</v>
      </c>
    </row>
    <row r="15" spans="1:15" ht="12.95" customHeight="1" x14ac:dyDescent="0.15">
      <c r="A15" s="28">
        <v>22012</v>
      </c>
      <c r="B15" s="28" t="s">
        <v>443</v>
      </c>
      <c r="C15" s="45">
        <v>279449.65893400001</v>
      </c>
      <c r="D15" s="45">
        <v>154669.89023300001</v>
      </c>
      <c r="E15" s="29">
        <v>-551.66</v>
      </c>
      <c r="F15" s="30">
        <f>VLOOKUP($A15,'基準点成果表 (側壁fit) '!$B$5:$I$323,3,FALSE)</f>
        <v>279449.0515</v>
      </c>
      <c r="G15" s="30">
        <f>VLOOKUP($A15,'基準点成果表 (側壁fit) '!$B$5:$I$323,4,FALSE)</f>
        <v>154664.51024999999</v>
      </c>
      <c r="H15" s="30">
        <f>VLOOKUP($A15,'基準点成果表 (側壁fit) '!$B$5:$I$323,5,FALSE)</f>
        <v>-550.17549999999994</v>
      </c>
      <c r="I15" s="30">
        <f t="shared" si="0"/>
        <v>-0.60743400000501424</v>
      </c>
      <c r="J15" s="30">
        <f t="shared" si="0"/>
        <v>-5.3799830000207294</v>
      </c>
      <c r="K15" s="30">
        <f t="shared" si="0"/>
        <v>1.4845000000000255</v>
      </c>
      <c r="L15" s="31">
        <f>L14</f>
        <v>3.3861503247387574</v>
      </c>
      <c r="M15" s="29">
        <f t="shared" si="1"/>
        <v>1.8919996290809395</v>
      </c>
      <c r="N15" s="29">
        <f t="shared" si="2"/>
        <v>5.0728227397014107</v>
      </c>
      <c r="O15" s="24">
        <f t="shared" si="3"/>
        <v>1.4845000000000255</v>
      </c>
    </row>
    <row r="16" spans="1:15" ht="12.95" customHeight="1" x14ac:dyDescent="0.15">
      <c r="A16" s="28">
        <v>21021</v>
      </c>
      <c r="B16" s="28" t="s">
        <v>444</v>
      </c>
      <c r="C16" s="45">
        <v>277376.36650100001</v>
      </c>
      <c r="D16" s="45">
        <v>154693.346307</v>
      </c>
      <c r="E16" s="29">
        <v>-626.66</v>
      </c>
      <c r="F16" s="30">
        <f>VLOOKUP($A16,'基準点成果表 (側壁fit) '!$B$5:$I$323,3,FALSE)</f>
        <v>277376.94349999999</v>
      </c>
      <c r="G16" s="30">
        <f>VLOOKUP($A16,'基準点成果表 (側壁fit) '!$B$5:$I$323,4,FALSE)</f>
        <v>154690.70375000002</v>
      </c>
      <c r="H16" s="30">
        <f>VLOOKUP($A16,'基準点成果表 (側壁fit) '!$B$5:$I$323,5,FALSE)</f>
        <v>-625.12824999999998</v>
      </c>
      <c r="I16" s="30">
        <f t="shared" si="0"/>
        <v>0.57699899998260662</v>
      </c>
      <c r="J16" s="30">
        <f t="shared" si="0"/>
        <v>-2.642556999984663</v>
      </c>
      <c r="K16" s="30">
        <f t="shared" si="0"/>
        <v>1.5317499999999882</v>
      </c>
      <c r="L16" s="31">
        <f>RADIANS(180+DEGREES(ATAN((D18-D16)/(C18-C16))))</f>
        <v>3.4105947472281004</v>
      </c>
      <c r="M16" s="29">
        <f t="shared" si="1"/>
        <v>0.14606303913886487</v>
      </c>
      <c r="N16" s="29">
        <f t="shared" si="2"/>
        <v>2.7008704028046937</v>
      </c>
      <c r="O16" s="24">
        <f t="shared" si="3"/>
        <v>1.5317499999999882</v>
      </c>
    </row>
    <row r="17" spans="1:15" ht="12.95" customHeight="1" x14ac:dyDescent="0.15">
      <c r="A17" s="28">
        <v>21022</v>
      </c>
      <c r="B17" s="28" t="s">
        <v>445</v>
      </c>
      <c r="C17" s="45">
        <v>277517.22436300002</v>
      </c>
      <c r="D17" s="45">
        <v>154182.406915</v>
      </c>
      <c r="E17" s="29">
        <v>-626.66</v>
      </c>
      <c r="F17" s="30">
        <f>VLOOKUP($A17,'基準点成果表 (側壁fit) '!$B$5:$I$323,3,FALSE)</f>
        <v>277517.73125000001</v>
      </c>
      <c r="G17" s="30">
        <f>VLOOKUP($A17,'基準点成果表 (側壁fit) '!$B$5:$I$323,4,FALSE)</f>
        <v>154179.677</v>
      </c>
      <c r="H17" s="30">
        <f>VLOOKUP($A17,'基準点成果表 (側壁fit) '!$B$5:$I$323,5,FALSE)</f>
        <v>-625.09750000000008</v>
      </c>
      <c r="I17" s="30">
        <f t="shared" si="0"/>
        <v>0.50688699999591336</v>
      </c>
      <c r="J17" s="30">
        <f t="shared" si="0"/>
        <v>-2.7299150000035297</v>
      </c>
      <c r="K17" s="30">
        <f t="shared" si="0"/>
        <v>1.5624999999998863</v>
      </c>
      <c r="L17" s="31">
        <f>RADIANS(180+DEGREES(ATAN((D19-D17)/(C19-C17))))</f>
        <v>3.4105947476871559</v>
      </c>
      <c r="M17" s="29">
        <f t="shared" si="1"/>
        <v>0.23687067019079983</v>
      </c>
      <c r="N17" s="29">
        <f t="shared" si="2"/>
        <v>2.7664530763438751</v>
      </c>
      <c r="O17" s="24">
        <f t="shared" si="3"/>
        <v>1.5624999999998863</v>
      </c>
    </row>
    <row r="18" spans="1:15" ht="12.95" customHeight="1" x14ac:dyDescent="0.15">
      <c r="A18" s="28">
        <v>21023</v>
      </c>
      <c r="B18" s="28" t="s">
        <v>446</v>
      </c>
      <c r="C18" s="45">
        <v>275351.88966300001</v>
      </c>
      <c r="D18" s="45">
        <v>154135.23024999999</v>
      </c>
      <c r="E18" s="29">
        <v>-626.66</v>
      </c>
      <c r="F18" s="30">
        <f>VLOOKUP($A18,'基準点成果表 (側壁fit) '!$B$5:$I$323,3,FALSE)</f>
        <v>275352.46274999995</v>
      </c>
      <c r="G18" s="30">
        <f>VLOOKUP($A18,'基準点成果表 (側壁fit) '!$B$5:$I$323,4,FALSE)</f>
        <v>154132.7745</v>
      </c>
      <c r="H18" s="30">
        <f>VLOOKUP($A18,'基準点成果表 (側壁fit) '!$B$5:$I$323,5,FALSE)</f>
        <v>-625.20100000000002</v>
      </c>
      <c r="I18" s="30">
        <f t="shared" si="0"/>
        <v>0.57308699993882328</v>
      </c>
      <c r="J18" s="30">
        <f t="shared" si="0"/>
        <v>-2.4557499999937136</v>
      </c>
      <c r="K18" s="30">
        <f t="shared" si="0"/>
        <v>1.4589999999999463</v>
      </c>
      <c r="L18" s="31">
        <f>L16</f>
        <v>3.4105947472281004</v>
      </c>
      <c r="M18" s="29">
        <f t="shared" si="1"/>
        <v>0.10018673782046961</v>
      </c>
      <c r="N18" s="29">
        <f t="shared" si="2"/>
        <v>2.5197419291532408</v>
      </c>
      <c r="O18" s="24">
        <f t="shared" si="3"/>
        <v>1.4589999999999463</v>
      </c>
    </row>
    <row r="19" spans="1:15" ht="12.95" customHeight="1" x14ac:dyDescent="0.15">
      <c r="A19" s="28">
        <v>21024</v>
      </c>
      <c r="B19" s="28" t="s">
        <v>447</v>
      </c>
      <c r="C19" s="45">
        <v>275492.74752500001</v>
      </c>
      <c r="D19" s="45">
        <v>153624.29085700001</v>
      </c>
      <c r="E19" s="29">
        <v>-626.66</v>
      </c>
      <c r="F19" s="30">
        <f>VLOOKUP($A19,'基準点成果表 (側壁fit) '!$B$5:$I$323,3,FALSE)</f>
        <v>275493.18449999997</v>
      </c>
      <c r="G19" s="30">
        <f>VLOOKUP($A19,'基準点成果表 (側壁fit) '!$B$5:$I$323,4,FALSE)</f>
        <v>153621.79775</v>
      </c>
      <c r="H19" s="30">
        <f>VLOOKUP($A19,'基準点成果表 (側壁fit) '!$B$5:$I$323,5,FALSE)</f>
        <v>-625.09175000000005</v>
      </c>
      <c r="I19" s="30">
        <f t="shared" si="0"/>
        <v>0.43697499996051192</v>
      </c>
      <c r="J19" s="30">
        <f t="shared" si="0"/>
        <v>-2.4931070000166073</v>
      </c>
      <c r="K19" s="30">
        <f t="shared" si="0"/>
        <v>1.5682499999999209</v>
      </c>
      <c r="L19" s="31">
        <f>L17</f>
        <v>3.4105947476871559</v>
      </c>
      <c r="M19" s="29">
        <f t="shared" si="1"/>
        <v>0.24133204033958849</v>
      </c>
      <c r="N19" s="29">
        <f t="shared" si="2"/>
        <v>2.5195810188259133</v>
      </c>
      <c r="O19" s="24">
        <f t="shared" si="3"/>
        <v>1.5682499999999209</v>
      </c>
    </row>
    <row r="20" spans="1:15" ht="12.95" customHeight="1" x14ac:dyDescent="0.15">
      <c r="A20" s="28">
        <v>21025</v>
      </c>
      <c r="B20" s="28" t="s">
        <v>448</v>
      </c>
      <c r="C20" s="45">
        <v>273135.349453</v>
      </c>
      <c r="D20" s="45">
        <v>153465.71548899999</v>
      </c>
      <c r="E20" s="29">
        <v>-626.66</v>
      </c>
      <c r="F20" s="30">
        <f>VLOOKUP($A20,'基準点成果表 (側壁fit) '!$B$5:$I$323,3,FALSE)</f>
        <v>273136.08749999997</v>
      </c>
      <c r="G20" s="30">
        <f>VLOOKUP($A20,'基準点成果表 (側壁fit) '!$B$5:$I$323,4,FALSE)</f>
        <v>153463.44699999999</v>
      </c>
      <c r="H20" s="30">
        <f>VLOOKUP($A20,'基準点成果表 (側壁fit) '!$B$5:$I$323,5,FALSE)</f>
        <v>-625.09500000000003</v>
      </c>
      <c r="I20" s="30">
        <f t="shared" si="0"/>
        <v>0.73804699996253476</v>
      </c>
      <c r="J20" s="30">
        <f t="shared" si="0"/>
        <v>-2.26848900000914</v>
      </c>
      <c r="K20" s="30">
        <f t="shared" si="0"/>
        <v>1.5649999999999409</v>
      </c>
      <c r="L20" s="31">
        <f>RADIANS(180+DEGREES(ATAN((D22-D20)/(C22-C20))))</f>
        <v>3.4608798565516303</v>
      </c>
      <c r="M20" s="29">
        <f t="shared" si="1"/>
        <v>1.1310053015091692E-2</v>
      </c>
      <c r="N20" s="29">
        <f t="shared" si="2"/>
        <v>2.3855036784748336</v>
      </c>
      <c r="O20" s="24">
        <f t="shared" si="3"/>
        <v>1.5649999999999409</v>
      </c>
    </row>
    <row r="21" spans="1:15" ht="12.95" customHeight="1" x14ac:dyDescent="0.15">
      <c r="A21" s="28">
        <v>21026</v>
      </c>
      <c r="B21" s="28" t="s">
        <v>449</v>
      </c>
      <c r="C21" s="45">
        <v>273301.711083</v>
      </c>
      <c r="D21" s="45">
        <v>152962.502007</v>
      </c>
      <c r="E21" s="29">
        <v>-626.66</v>
      </c>
      <c r="F21" s="30">
        <f>VLOOKUP($A21,'基準点成果表 (側壁fit) '!$B$5:$I$323,3,FALSE)</f>
        <v>273302.40175000002</v>
      </c>
      <c r="G21" s="30">
        <f>VLOOKUP($A21,'基準点成果表 (側壁fit) '!$B$5:$I$323,4,FALSE)</f>
        <v>152960.21325</v>
      </c>
      <c r="H21" s="30">
        <f>VLOOKUP($A21,'基準点成果表 (側壁fit) '!$B$5:$I$323,5,FALSE)</f>
        <v>-625.27975000000004</v>
      </c>
      <c r="I21" s="30">
        <f t="shared" si="0"/>
        <v>0.69066700001712888</v>
      </c>
      <c r="J21" s="30">
        <f t="shared" si="0"/>
        <v>-2.2887570000020787</v>
      </c>
      <c r="K21" s="30">
        <f t="shared" si="0"/>
        <v>1.3802499999999327</v>
      </c>
      <c r="L21" s="31">
        <f>RADIANS(180+DEGREES(ATAN((D23-D21)/(C23-C21))))</f>
        <v>3.4608798560995164</v>
      </c>
      <c r="M21" s="29">
        <f t="shared" si="1"/>
        <v>6.2657358062813695E-2</v>
      </c>
      <c r="N21" s="29">
        <f t="shared" si="2"/>
        <v>2.3898752196405075</v>
      </c>
      <c r="O21" s="24">
        <f t="shared" si="3"/>
        <v>1.3802499999999327</v>
      </c>
    </row>
    <row r="22" spans="1:15" ht="12.95" customHeight="1" x14ac:dyDescent="0.15">
      <c r="A22" s="28">
        <v>21027</v>
      </c>
      <c r="B22" s="28" t="s">
        <v>450</v>
      </c>
      <c r="C22" s="45">
        <v>271141.48471500003</v>
      </c>
      <c r="D22" s="45">
        <v>152806.54676500001</v>
      </c>
      <c r="E22" s="29">
        <v>-626.66</v>
      </c>
      <c r="F22" s="30">
        <f>VLOOKUP($A22,'基準点成果表 (側壁fit) '!$B$5:$I$323,3,FALSE)</f>
        <v>271142.16949999996</v>
      </c>
      <c r="G22" s="30">
        <f>VLOOKUP($A22,'基準点成果表 (側壁fit) '!$B$5:$I$323,4,FALSE)</f>
        <v>152804.43174999999</v>
      </c>
      <c r="H22" s="30">
        <f>VLOOKUP($A22,'基準点成果表 (側壁fit) '!$B$5:$I$323,5,FALSE)</f>
        <v>-625.22525000000007</v>
      </c>
      <c r="I22" s="30">
        <f t="shared" si="0"/>
        <v>0.68478499993216246</v>
      </c>
      <c r="J22" s="30">
        <f t="shared" si="0"/>
        <v>-2.1150150000175927</v>
      </c>
      <c r="K22" s="30">
        <f t="shared" si="0"/>
        <v>1.4347499999998945</v>
      </c>
      <c r="L22" s="31">
        <f>L20</f>
        <v>3.4608798565516303</v>
      </c>
      <c r="M22" s="29">
        <f t="shared" si="1"/>
        <v>1.3706225869487332E-2</v>
      </c>
      <c r="N22" s="29">
        <f t="shared" si="2"/>
        <v>2.2230679444866106</v>
      </c>
      <c r="O22" s="24">
        <f t="shared" si="3"/>
        <v>1.4347499999998945</v>
      </c>
    </row>
    <row r="23" spans="1:15" ht="12.95" customHeight="1" x14ac:dyDescent="0.15">
      <c r="A23" s="28">
        <v>21028</v>
      </c>
      <c r="B23" s="28" t="s">
        <v>451</v>
      </c>
      <c r="C23" s="45">
        <v>271307.84634500003</v>
      </c>
      <c r="D23" s="45">
        <v>152303.33328399999</v>
      </c>
      <c r="E23" s="29">
        <v>-626.66</v>
      </c>
      <c r="F23" s="30">
        <f>VLOOKUP($A23,'基準点成果表 (側壁fit) '!$B$5:$I$323,3,FALSE)</f>
        <v>271308.4325</v>
      </c>
      <c r="G23" s="30">
        <f>VLOOKUP($A23,'基準点成果表 (側壁fit) '!$B$5:$I$323,4,FALSE)</f>
        <v>152301.17849999998</v>
      </c>
      <c r="H23" s="30">
        <f>VLOOKUP($A23,'基準点成果表 (側壁fit) '!$B$5:$I$323,5,FALSE)</f>
        <v>-625.13049999999998</v>
      </c>
      <c r="I23" s="30">
        <f t="shared" si="0"/>
        <v>0.58615499996813014</v>
      </c>
      <c r="J23" s="30">
        <f t="shared" si="0"/>
        <v>-2.1547840000130236</v>
      </c>
      <c r="K23" s="30">
        <f t="shared" si="0"/>
        <v>1.5294999999999845</v>
      </c>
      <c r="L23" s="31">
        <f>L21</f>
        <v>3.4608798560995164</v>
      </c>
      <c r="M23" s="29">
        <f t="shared" si="1"/>
        <v>0.11983449153535308</v>
      </c>
      <c r="N23" s="29">
        <f t="shared" si="2"/>
        <v>2.2298680376511584</v>
      </c>
      <c r="O23" s="24">
        <f t="shared" si="3"/>
        <v>1.5294999999999845</v>
      </c>
    </row>
    <row r="24" spans="1:15" ht="12.95" customHeight="1" x14ac:dyDescent="0.15">
      <c r="A24" s="28">
        <v>22022</v>
      </c>
      <c r="B24" s="28" t="s">
        <v>605</v>
      </c>
      <c r="C24" s="55"/>
      <c r="D24" s="55"/>
      <c r="E24" s="56"/>
      <c r="F24" s="57"/>
      <c r="G24" s="57"/>
      <c r="H24" s="57"/>
      <c r="I24" s="57"/>
      <c r="J24" s="57"/>
      <c r="K24" s="57"/>
      <c r="L24" s="58"/>
      <c r="M24" s="56"/>
      <c r="N24" s="56"/>
      <c r="O24" s="54"/>
    </row>
    <row r="25" spans="1:15" ht="12.95" customHeight="1" x14ac:dyDescent="0.15">
      <c r="A25" s="28">
        <v>21031</v>
      </c>
      <c r="B25" s="28" t="s">
        <v>452</v>
      </c>
      <c r="C25" s="45">
        <v>267366.44484900002</v>
      </c>
      <c r="D25" s="45">
        <v>151449.09112200001</v>
      </c>
      <c r="E25" s="29">
        <v>-626.66</v>
      </c>
      <c r="F25" s="30">
        <f>VLOOKUP($A25,'基準点成果表 (側壁fit) '!$B$5:$I$323,3,FALSE)</f>
        <v>267367.01225000003</v>
      </c>
      <c r="G25" s="30">
        <f>VLOOKUP($A25,'基準点成果表 (側壁fit) '!$B$5:$I$323,4,FALSE)</f>
        <v>151447.446</v>
      </c>
      <c r="H25" s="30">
        <f>VLOOKUP($A25,'基準点成果表 (側壁fit) '!$B$5:$I$323,5,FALSE)</f>
        <v>-625.16274999999996</v>
      </c>
      <c r="I25" s="30">
        <f t="shared" si="0"/>
        <v>0.56740100000752136</v>
      </c>
      <c r="J25" s="30">
        <f t="shared" si="0"/>
        <v>-1.6451220000162721</v>
      </c>
      <c r="K25" s="30">
        <f t="shared" si="0"/>
        <v>1.4972500000000082</v>
      </c>
      <c r="L25" s="31">
        <f>RADIANS(180+DEGREES(ATAN((D27-D25)/(C27-C25))))</f>
        <v>3.5111649656558432</v>
      </c>
      <c r="M25" s="29">
        <f t="shared" si="1"/>
        <v>6.5154290586696306E-2</v>
      </c>
      <c r="N25" s="29">
        <f t="shared" si="2"/>
        <v>1.7390012099378247</v>
      </c>
      <c r="O25" s="24">
        <f t="shared" si="3"/>
        <v>1.4972500000000082</v>
      </c>
    </row>
    <row r="26" spans="1:15" ht="12.95" customHeight="1" x14ac:dyDescent="0.15">
      <c r="A26" s="28">
        <v>21032</v>
      </c>
      <c r="B26" s="28" t="s">
        <v>453</v>
      </c>
      <c r="C26" s="45">
        <v>267557.88967599999</v>
      </c>
      <c r="D26" s="45">
        <v>150954.87570500001</v>
      </c>
      <c r="E26" s="29">
        <v>-626.66</v>
      </c>
      <c r="F26" s="30">
        <f>VLOOKUP($A26,'基準点成果表 (側壁fit) '!$B$5:$I$323,3,FALSE)</f>
        <v>267558.42300000001</v>
      </c>
      <c r="G26" s="30">
        <f>VLOOKUP($A26,'基準点成果表 (側壁fit) '!$B$5:$I$323,4,FALSE)</f>
        <v>150953.20825000003</v>
      </c>
      <c r="H26" s="30">
        <f>VLOOKUP($A26,'基準点成果表 (側壁fit) '!$B$5:$I$323,5,FALSE)</f>
        <v>-625.18975</v>
      </c>
      <c r="I26" s="30">
        <f t="shared" si="0"/>
        <v>0.53332400001818314</v>
      </c>
      <c r="J26" s="30">
        <f t="shared" si="0"/>
        <v>-1.6674549999879673</v>
      </c>
      <c r="K26" s="30">
        <f t="shared" si="0"/>
        <v>1.4702499999999645</v>
      </c>
      <c r="L26" s="31">
        <f>RADIANS(180+DEGREES(ATAN((D28-D26)/(C28-C26))))</f>
        <v>3.5111649656558432</v>
      </c>
      <c r="M26" s="29">
        <f t="shared" si="1"/>
        <v>0.10499752844466914</v>
      </c>
      <c r="N26" s="29">
        <f t="shared" si="2"/>
        <v>1.7475171487000571</v>
      </c>
      <c r="O26" s="24">
        <f t="shared" si="3"/>
        <v>1.4702499999999645</v>
      </c>
    </row>
    <row r="27" spans="1:15" ht="12.95" customHeight="1" x14ac:dyDescent="0.15">
      <c r="A27" s="28">
        <v>21033</v>
      </c>
      <c r="B27" s="28" t="s">
        <v>454</v>
      </c>
      <c r="C27" s="45">
        <v>265408.23281900003</v>
      </c>
      <c r="D27" s="45">
        <v>150690.53614899999</v>
      </c>
      <c r="E27" s="29">
        <v>-626.66</v>
      </c>
      <c r="F27" s="30">
        <f>VLOOKUP($A27,'基準点成果表 (側壁fit) '!$B$5:$I$323,3,FALSE)</f>
        <v>265408.68524999998</v>
      </c>
      <c r="G27" s="30">
        <f>VLOOKUP($A27,'基準点成果表 (側壁fit) '!$B$5:$I$323,4,FALSE)</f>
        <v>150689.00375</v>
      </c>
      <c r="H27" s="30">
        <f>VLOOKUP($A27,'基準点成果表 (側壁fit) '!$B$5:$I$323,5,FALSE)</f>
        <v>-625.17599999999993</v>
      </c>
      <c r="I27" s="30">
        <f t="shared" si="0"/>
        <v>0.45243099995423108</v>
      </c>
      <c r="J27" s="30">
        <f t="shared" si="0"/>
        <v>-1.5323989999887999</v>
      </c>
      <c r="K27" s="30">
        <f t="shared" si="0"/>
        <v>1.4840000000000373</v>
      </c>
      <c r="L27" s="31">
        <f>L25</f>
        <v>3.5111649656558432</v>
      </c>
      <c r="M27" s="29">
        <f t="shared" si="1"/>
        <v>0.13164431198069154</v>
      </c>
      <c r="N27" s="29">
        <f t="shared" si="2"/>
        <v>1.5923599718686068</v>
      </c>
      <c r="O27" s="24">
        <f t="shared" si="3"/>
        <v>1.4840000000000373</v>
      </c>
    </row>
    <row r="28" spans="1:15" ht="12.95" customHeight="1" x14ac:dyDescent="0.15">
      <c r="A28" s="28">
        <v>21034</v>
      </c>
      <c r="B28" s="28" t="s">
        <v>455</v>
      </c>
      <c r="C28" s="45">
        <v>265599.677646</v>
      </c>
      <c r="D28" s="45">
        <v>150196.32073199999</v>
      </c>
      <c r="E28" s="29">
        <v>-626.66</v>
      </c>
      <c r="F28" s="30">
        <f>VLOOKUP($A28,'基準点成果表 (側壁fit) '!$B$5:$I$323,3,FALSE)</f>
        <v>265600.18525000004</v>
      </c>
      <c r="G28" s="30">
        <f>VLOOKUP($A28,'基準点成果表 (側壁fit) '!$B$5:$I$323,4,FALSE)</f>
        <v>150194.77500000002</v>
      </c>
      <c r="H28" s="30">
        <f>VLOOKUP($A28,'基準点成果表 (側壁fit) '!$B$5:$I$323,5,FALSE)</f>
        <v>-625.10575000000006</v>
      </c>
      <c r="I28" s="30">
        <f t="shared" si="0"/>
        <v>0.50760400004219264</v>
      </c>
      <c r="J28" s="30">
        <f t="shared" si="0"/>
        <v>-1.5457319999695756</v>
      </c>
      <c r="K28" s="30">
        <f t="shared" si="0"/>
        <v>1.5542499999999109</v>
      </c>
      <c r="L28" s="31">
        <f>L26</f>
        <v>3.5111649656558432</v>
      </c>
      <c r="M28" s="29">
        <f t="shared" si="1"/>
        <v>8.5012588625282437E-2</v>
      </c>
      <c r="N28" s="29">
        <f t="shared" si="2"/>
        <v>1.6247221597442458</v>
      </c>
      <c r="O28" s="24">
        <f t="shared" si="3"/>
        <v>1.5542499999999109</v>
      </c>
    </row>
    <row r="29" spans="1:15" ht="12.95" customHeight="1" x14ac:dyDescent="0.15">
      <c r="A29" s="28">
        <v>21035</v>
      </c>
      <c r="B29" s="28" t="s">
        <v>456</v>
      </c>
      <c r="C29" s="45">
        <v>263270.11241499998</v>
      </c>
      <c r="D29" s="45">
        <v>149801.862051</v>
      </c>
      <c r="E29" s="29">
        <v>-626.66</v>
      </c>
      <c r="F29" s="30">
        <f>VLOOKUP($A29,'基準点成果表 (側壁fit) '!$B$5:$I$323,3,FALSE)</f>
        <v>263270.31899999996</v>
      </c>
      <c r="G29" s="30">
        <f>VLOOKUP($A29,'基準点成果表 (側壁fit) '!$B$5:$I$323,4,FALSE)</f>
        <v>149800.39150000003</v>
      </c>
      <c r="H29" s="30">
        <f>VLOOKUP($A29,'基準点成果表 (側壁fit) '!$B$5:$I$323,5,FALSE)</f>
        <v>-625.29</v>
      </c>
      <c r="I29" s="30">
        <f t="shared" si="0"/>
        <v>0.20658499997807667</v>
      </c>
      <c r="J29" s="30">
        <f t="shared" si="0"/>
        <v>-1.4705509999766946</v>
      </c>
      <c r="K29" s="30">
        <f t="shared" si="0"/>
        <v>1.3700000000000045</v>
      </c>
      <c r="L29" s="31">
        <f>RADIANS(180+DEGREES(ATAN((D31-D29)/(C31-C29))))</f>
        <v>3.5614500744514657</v>
      </c>
      <c r="M29" s="29">
        <f t="shared" si="1"/>
        <v>0.41079860137824609</v>
      </c>
      <c r="N29" s="29">
        <f t="shared" si="2"/>
        <v>1.4270396332457187</v>
      </c>
      <c r="O29" s="24">
        <f t="shared" si="3"/>
        <v>1.3700000000000045</v>
      </c>
    </row>
    <row r="30" spans="1:15" ht="12.95" customHeight="1" x14ac:dyDescent="0.15">
      <c r="A30" s="28">
        <v>21036</v>
      </c>
      <c r="B30" s="28" t="s">
        <v>457</v>
      </c>
      <c r="C30" s="45">
        <v>263486.15645299997</v>
      </c>
      <c r="D30" s="45">
        <v>149317.89410500001</v>
      </c>
      <c r="E30" s="29">
        <v>-626.66</v>
      </c>
      <c r="F30" s="30">
        <f>VLOOKUP($A30,'基準点成果表 (側壁fit) '!$B$5:$I$323,3,FALSE)</f>
        <v>263486.49924999999</v>
      </c>
      <c r="G30" s="30">
        <f>VLOOKUP($A30,'基準点成果表 (側壁fit) '!$B$5:$I$323,4,FALSE)</f>
        <v>149316.49400000001</v>
      </c>
      <c r="H30" s="30">
        <f>VLOOKUP($A30,'基準点成果表 (側壁fit) '!$B$5:$I$323,5,FALSE)</f>
        <v>-625.26199999999994</v>
      </c>
      <c r="I30" s="30">
        <f t="shared" si="0"/>
        <v>0.34279700001934543</v>
      </c>
      <c r="J30" s="30">
        <f t="shared" si="0"/>
        <v>-1.4001050000078976</v>
      </c>
      <c r="K30" s="30">
        <f t="shared" si="0"/>
        <v>1.3980000000000246</v>
      </c>
      <c r="L30" s="31">
        <f>RADIANS(180+DEGREES(ATAN((D32-D30)/(C32-C30))))</f>
        <v>3.5614500748863005</v>
      </c>
      <c r="M30" s="29">
        <f t="shared" si="1"/>
        <v>0.25770109198456298</v>
      </c>
      <c r="N30" s="29">
        <f t="shared" si="2"/>
        <v>1.4182362079214246</v>
      </c>
      <c r="O30" s="24">
        <f t="shared" si="3"/>
        <v>1.3980000000000246</v>
      </c>
    </row>
    <row r="31" spans="1:15" ht="12.95" customHeight="1" x14ac:dyDescent="0.15">
      <c r="A31" s="28">
        <v>21037</v>
      </c>
      <c r="B31" s="28" t="s">
        <v>458</v>
      </c>
      <c r="C31" s="45">
        <v>261352.50357</v>
      </c>
      <c r="D31" s="45">
        <v>148945.838502</v>
      </c>
      <c r="E31" s="29">
        <v>-626.66</v>
      </c>
      <c r="F31" s="30">
        <f>VLOOKUP($A31,'基準点成果表 (側壁fit) '!$B$5:$I$323,3,FALSE)</f>
        <v>261352.87900000002</v>
      </c>
      <c r="G31" s="30">
        <f>VLOOKUP($A31,'基準点成果表 (側壁fit) '!$B$5:$I$323,4,FALSE)</f>
        <v>148944.497</v>
      </c>
      <c r="H31" s="30">
        <f>VLOOKUP($A31,'基準点成果表 (側壁fit) '!$B$5:$I$323,5,FALSE)</f>
        <v>-625.55425000000002</v>
      </c>
      <c r="I31" s="30">
        <f t="shared" si="0"/>
        <v>0.37543000001460314</v>
      </c>
      <c r="J31" s="30">
        <f t="shared" si="0"/>
        <v>-1.3415019999956712</v>
      </c>
      <c r="K31" s="30">
        <f t="shared" si="0"/>
        <v>1.1057499999999436</v>
      </c>
      <c r="L31" s="31">
        <f>L29</f>
        <v>3.5614500744514657</v>
      </c>
      <c r="M31" s="29">
        <f t="shared" si="1"/>
        <v>0.20401400684557125</v>
      </c>
      <c r="N31" s="29">
        <f t="shared" si="2"/>
        <v>1.3780252486490101</v>
      </c>
      <c r="O31" s="24">
        <f t="shared" si="3"/>
        <v>1.1057499999999436</v>
      </c>
    </row>
    <row r="32" spans="1:15" ht="12.95" customHeight="1" x14ac:dyDescent="0.15">
      <c r="A32" s="28">
        <v>21038</v>
      </c>
      <c r="B32" s="28" t="s">
        <v>459</v>
      </c>
      <c r="C32" s="45">
        <v>261568.54760799999</v>
      </c>
      <c r="D32" s="45">
        <v>148461.870555</v>
      </c>
      <c r="E32" s="29">
        <v>-626.66</v>
      </c>
      <c r="F32" s="30">
        <f>VLOOKUP($A32,'基準点成果表 (側壁fit) '!$B$5:$I$323,3,FALSE)</f>
        <v>261568.88025000002</v>
      </c>
      <c r="G32" s="30">
        <f>VLOOKUP($A32,'基準点成果表 (側壁fit) '!$B$5:$I$323,4,FALSE)</f>
        <v>148460.56225000002</v>
      </c>
      <c r="H32" s="30">
        <f>VLOOKUP($A32,'基準点成果表 (側壁fit) '!$B$5:$I$323,5,FALSE)</f>
        <v>-625.25250000000005</v>
      </c>
      <c r="I32" s="30">
        <f t="shared" si="0"/>
        <v>0.33264200002304278</v>
      </c>
      <c r="J32" s="30">
        <f t="shared" si="0"/>
        <v>-1.3083049999841023</v>
      </c>
      <c r="K32" s="30">
        <f t="shared" si="0"/>
        <v>1.4074999999999136</v>
      </c>
      <c r="L32" s="31">
        <f>L30</f>
        <v>3.5614500748863005</v>
      </c>
      <c r="M32" s="29">
        <f t="shared" si="1"/>
        <v>0.22955364241664855</v>
      </c>
      <c r="N32" s="29">
        <f t="shared" si="2"/>
        <v>1.3302698216587421</v>
      </c>
      <c r="O32" s="24">
        <f t="shared" si="3"/>
        <v>1.4074999999999136</v>
      </c>
    </row>
    <row r="33" spans="1:15" ht="12.95" customHeight="1" x14ac:dyDescent="0.15">
      <c r="A33" s="28">
        <v>22031</v>
      </c>
      <c r="B33" s="28" t="s">
        <v>460</v>
      </c>
      <c r="C33" s="45">
        <v>259540.53146900001</v>
      </c>
      <c r="D33" s="45">
        <v>148085.68283000001</v>
      </c>
      <c r="E33" s="29">
        <v>-551.66</v>
      </c>
      <c r="F33" s="30">
        <f>VLOOKUP($A33,'基準点成果表 (側壁fit) '!$B$5:$I$323,3,FALSE)</f>
        <v>259539.8645</v>
      </c>
      <c r="G33" s="30">
        <f>VLOOKUP($A33,'基準点成果表 (側壁fit) '!$B$5:$I$323,4,FALSE)</f>
        <v>148084.83100000001</v>
      </c>
      <c r="H33" s="30">
        <f>VLOOKUP($A33,'基準点成果表 (側壁fit) '!$B$5:$I$323,5,FALSE)</f>
        <v>-550.51724999999999</v>
      </c>
      <c r="I33" s="30">
        <f t="shared" si="0"/>
        <v>-0.66696900001261383</v>
      </c>
      <c r="J33" s="30">
        <f t="shared" si="0"/>
        <v>-0.85182999999960884</v>
      </c>
      <c r="K33" s="30">
        <f t="shared" si="0"/>
        <v>1.1427499999999782</v>
      </c>
      <c r="L33" s="31">
        <f>RADIANS(270+DEGREES(ATAN((D34-D33)/(C34-C33))))</f>
        <v>3.5872907608162614</v>
      </c>
      <c r="M33" s="29">
        <f t="shared" si="1"/>
        <v>0.96902635926942626</v>
      </c>
      <c r="N33" s="29">
        <f t="shared" si="2"/>
        <v>0.48109241411417059</v>
      </c>
      <c r="O33" s="24">
        <f t="shared" si="3"/>
        <v>1.1427499999999782</v>
      </c>
    </row>
    <row r="34" spans="1:15" ht="12.95" customHeight="1" x14ac:dyDescent="0.15">
      <c r="A34" s="28">
        <v>22032</v>
      </c>
      <c r="B34" s="28" t="s">
        <v>461</v>
      </c>
      <c r="C34" s="45">
        <v>259769.008053</v>
      </c>
      <c r="D34" s="45">
        <v>147607.45856200001</v>
      </c>
      <c r="E34" s="29">
        <v>-551.66</v>
      </c>
      <c r="F34" s="30">
        <f>VLOOKUP($A34,'基準点成果表 (側壁fit) '!$B$5:$I$323,3,FALSE)</f>
        <v>259768.58799999999</v>
      </c>
      <c r="G34" s="30">
        <f>VLOOKUP($A34,'基準点成果表 (側壁fit) '!$B$5:$I$323,4,FALSE)</f>
        <v>147606.21724999999</v>
      </c>
      <c r="H34" s="30">
        <f>VLOOKUP($A34,'基準点成果表 (側壁fit) '!$B$5:$I$323,5,FALSE)</f>
        <v>-550.23475000000008</v>
      </c>
      <c r="I34" s="30">
        <f t="shared" si="0"/>
        <v>-0.42005300000892021</v>
      </c>
      <c r="J34" s="30">
        <f t="shared" si="0"/>
        <v>-1.2413120000273921</v>
      </c>
      <c r="K34" s="30">
        <f t="shared" si="0"/>
        <v>1.4252499999998918</v>
      </c>
      <c r="L34" s="31">
        <f>L33</f>
        <v>3.5872907608162614</v>
      </c>
      <c r="M34" s="29">
        <f t="shared" si="1"/>
        <v>0.91413257348356702</v>
      </c>
      <c r="N34" s="29">
        <f t="shared" si="2"/>
        <v>0.93896839261223763</v>
      </c>
      <c r="O34" s="24">
        <f t="shared" si="3"/>
        <v>1.4252499999998918</v>
      </c>
    </row>
    <row r="35" spans="1:15" ht="12.95" customHeight="1" x14ac:dyDescent="0.15">
      <c r="A35" s="28">
        <v>21041</v>
      </c>
      <c r="B35" s="28" t="s">
        <v>462</v>
      </c>
      <c r="C35" s="45">
        <v>257732.828282</v>
      </c>
      <c r="D35" s="45">
        <v>147216.22506900001</v>
      </c>
      <c r="E35" s="29">
        <v>-626.66</v>
      </c>
      <c r="F35" s="30">
        <f>VLOOKUP($A35,'基準点成果表 (側壁fit) '!$B$5:$I$323,3,FALSE)</f>
        <v>257733.17199999999</v>
      </c>
      <c r="G35" s="30">
        <f>VLOOKUP($A35,'基準点成果表 (側壁fit) '!$B$5:$I$323,4,FALSE)</f>
        <v>147214.96724999999</v>
      </c>
      <c r="H35" s="30">
        <f>VLOOKUP($A35,'基準点成果表 (側壁fit) '!$B$5:$I$323,5,FALSE)</f>
        <v>-625.37675000000002</v>
      </c>
      <c r="I35" s="30">
        <f t="shared" si="0"/>
        <v>0.34371799998916686</v>
      </c>
      <c r="J35" s="30">
        <f t="shared" si="0"/>
        <v>-1.2578190000203904</v>
      </c>
      <c r="K35" s="30">
        <f t="shared" si="0"/>
        <v>1.2832499999999527</v>
      </c>
      <c r="L35" s="31">
        <f>RADIANS(180+DEGREES(ATAN((D37-D35)/(C37-C35))))</f>
        <v>3.6117351838486909</v>
      </c>
      <c r="M35" s="29">
        <f t="shared" si="1"/>
        <v>0.26338292797554452</v>
      </c>
      <c r="N35" s="29">
        <f t="shared" si="2"/>
        <v>1.2770591738756183</v>
      </c>
      <c r="O35" s="24">
        <f t="shared" si="3"/>
        <v>1.2832499999999527</v>
      </c>
    </row>
    <row r="36" spans="1:15" ht="12.95" customHeight="1" x14ac:dyDescent="0.15">
      <c r="A36" s="28">
        <v>21042</v>
      </c>
      <c r="B36" s="28" t="s">
        <v>463</v>
      </c>
      <c r="C36" s="45">
        <v>257972.925361</v>
      </c>
      <c r="D36" s="45">
        <v>146743.72809300001</v>
      </c>
      <c r="E36" s="29">
        <v>-626.66</v>
      </c>
      <c r="F36" s="30">
        <f>VLOOKUP($A36,'基準点成果表 (側壁fit) '!$B$5:$I$323,3,FALSE)</f>
        <v>257973.22300000003</v>
      </c>
      <c r="G36" s="30">
        <f>VLOOKUP($A36,'基準点成果表 (側壁fit) '!$B$5:$I$323,4,FALSE)</f>
        <v>146742.37025000001</v>
      </c>
      <c r="H36" s="30">
        <f>VLOOKUP($A36,'基準点成果表 (側壁fit) '!$B$5:$I$323,5,FALSE)</f>
        <v>-625.37374999999997</v>
      </c>
      <c r="I36" s="30">
        <f t="shared" si="0"/>
        <v>0.29763900002581067</v>
      </c>
      <c r="J36" s="30">
        <f t="shared" si="0"/>
        <v>-1.3578430000052322</v>
      </c>
      <c r="K36" s="30">
        <f t="shared" si="0"/>
        <v>1.2862499999999955</v>
      </c>
      <c r="L36" s="31">
        <f>RADIANS(180+DEGREES(ATAN((D38-D36)/(C38-C36))))</f>
        <v>3.6117351838487033</v>
      </c>
      <c r="M36" s="29">
        <f t="shared" si="1"/>
        <v>0.34977473621535932</v>
      </c>
      <c r="N36" s="29">
        <f t="shared" si="2"/>
        <v>1.3453565404401351</v>
      </c>
      <c r="O36" s="24">
        <f t="shared" si="3"/>
        <v>1.2862499999999955</v>
      </c>
    </row>
    <row r="37" spans="1:15" ht="12.95" customHeight="1" x14ac:dyDescent="0.15">
      <c r="A37" s="28">
        <v>21043</v>
      </c>
      <c r="B37" s="28" t="s">
        <v>464</v>
      </c>
      <c r="C37" s="45">
        <v>255860.67045100001</v>
      </c>
      <c r="D37" s="45">
        <v>146264.89702100001</v>
      </c>
      <c r="E37" s="29">
        <v>-626.66</v>
      </c>
      <c r="F37" s="30">
        <f>VLOOKUP($A37,'基準点成果表 (側壁fit) '!$B$5:$I$323,3,FALSE)</f>
        <v>255861.04924999998</v>
      </c>
      <c r="G37" s="30">
        <f>VLOOKUP($A37,'基準点成果表 (側壁fit) '!$B$5:$I$323,4,FALSE)</f>
        <v>146263.72349999999</v>
      </c>
      <c r="H37" s="30">
        <f>VLOOKUP($A37,'基準点成果表 (側壁fit) '!$B$5:$I$323,5,FALSE)</f>
        <v>-625.42975000000001</v>
      </c>
      <c r="I37" s="30">
        <f t="shared" si="0"/>
        <v>0.37879899996914901</v>
      </c>
      <c r="J37" s="30">
        <f t="shared" si="0"/>
        <v>-1.173521000018809</v>
      </c>
      <c r="K37" s="30">
        <f t="shared" si="0"/>
        <v>1.2302499999999554</v>
      </c>
      <c r="L37" s="31">
        <f>L35</f>
        <v>3.6117351838486909</v>
      </c>
      <c r="M37" s="29">
        <f t="shared" si="1"/>
        <v>0.19391996576661252</v>
      </c>
      <c r="N37" s="29">
        <f t="shared" si="2"/>
        <v>1.2177993540562619</v>
      </c>
      <c r="O37" s="24">
        <f t="shared" si="3"/>
        <v>1.2302499999999554</v>
      </c>
    </row>
    <row r="38" spans="1:15" ht="12.95" customHeight="1" x14ac:dyDescent="0.15">
      <c r="A38" s="28">
        <v>21044</v>
      </c>
      <c r="B38" s="28" t="s">
        <v>465</v>
      </c>
      <c r="C38" s="45">
        <v>256100.76753000001</v>
      </c>
      <c r="D38" s="45">
        <v>145792.40004499999</v>
      </c>
      <c r="E38" s="29">
        <v>-626.66</v>
      </c>
      <c r="F38" s="30">
        <f>VLOOKUP($A38,'基準点成果表 (側壁fit) '!$B$5:$I$323,3,FALSE)</f>
        <v>256101.05775000001</v>
      </c>
      <c r="G38" s="30">
        <f>VLOOKUP($A38,'基準点成果表 (側壁fit) '!$B$5:$I$323,4,FALSE)</f>
        <v>145791.22099999999</v>
      </c>
      <c r="H38" s="30">
        <f>VLOOKUP($A38,'基準点成果表 (側壁fit) '!$B$5:$I$323,5,FALSE)</f>
        <v>-625.41650000000004</v>
      </c>
      <c r="I38" s="30">
        <f t="shared" si="0"/>
        <v>0.29021999999531545</v>
      </c>
      <c r="J38" s="30">
        <f t="shared" si="0"/>
        <v>-1.1790449999971315</v>
      </c>
      <c r="K38" s="30">
        <f t="shared" si="0"/>
        <v>1.2434999999999263</v>
      </c>
      <c r="L38" s="31">
        <f>L36</f>
        <v>3.6117351838487033</v>
      </c>
      <c r="M38" s="29">
        <f t="shared" si="1"/>
        <v>0.27539092033682638</v>
      </c>
      <c r="N38" s="29">
        <f t="shared" si="2"/>
        <v>1.182596550566402</v>
      </c>
      <c r="O38" s="24">
        <f t="shared" si="3"/>
        <v>1.2434999999999263</v>
      </c>
    </row>
    <row r="39" spans="1:15" ht="12.95" customHeight="1" x14ac:dyDescent="0.15">
      <c r="A39" s="28">
        <v>21045</v>
      </c>
      <c r="B39" s="28" t="s">
        <v>466</v>
      </c>
      <c r="C39" s="45">
        <v>253822.577368</v>
      </c>
      <c r="D39" s="45">
        <v>145166.044391</v>
      </c>
      <c r="E39" s="29">
        <v>-626.66</v>
      </c>
      <c r="F39" s="30">
        <f>VLOOKUP($A39,'基準点成果表 (側壁fit) '!$B$5:$I$323,3,FALSE)</f>
        <v>253822.74374999997</v>
      </c>
      <c r="G39" s="30">
        <f>VLOOKUP($A39,'基準点成果表 (側壁fit) '!$B$5:$I$323,4,FALSE)</f>
        <v>145164.96575</v>
      </c>
      <c r="H39" s="30">
        <f>VLOOKUP($A39,'基準点成果表 (側壁fit) '!$B$5:$I$323,5,FALSE)</f>
        <v>-625.29224999999997</v>
      </c>
      <c r="I39" s="30">
        <f t="shared" ref="I39:K71" si="4">F39-C39</f>
        <v>0.16638199996668845</v>
      </c>
      <c r="J39" s="30">
        <f t="shared" si="4"/>
        <v>-1.0786410000000615</v>
      </c>
      <c r="K39" s="30">
        <f t="shared" si="4"/>
        <v>1.3677500000000009</v>
      </c>
      <c r="L39" s="31">
        <f>RADIANS(180+DEGREES(ATAN((D41-D39)/(C41-C39))))</f>
        <v>3.6620202927025769</v>
      </c>
      <c r="M39" s="29">
        <f t="shared" si="1"/>
        <v>0.39200141412014211</v>
      </c>
      <c r="N39" s="29">
        <f t="shared" si="2"/>
        <v>1.0185697168686376</v>
      </c>
      <c r="O39" s="24">
        <f t="shared" si="3"/>
        <v>1.3677500000000009</v>
      </c>
    </row>
    <row r="40" spans="1:15" ht="12.95" customHeight="1" x14ac:dyDescent="0.15">
      <c r="A40" s="28">
        <v>21046</v>
      </c>
      <c r="B40" s="28" t="s">
        <v>467</v>
      </c>
      <c r="C40" s="45">
        <v>254086.12050700001</v>
      </c>
      <c r="D40" s="45">
        <v>144706.21288499999</v>
      </c>
      <c r="E40" s="29">
        <v>-626.66</v>
      </c>
      <c r="F40" s="30">
        <f>VLOOKUP($A40,'基準点成果表 (側壁fit) '!$B$5:$I$323,3,FALSE)</f>
        <v>254086.2175</v>
      </c>
      <c r="G40" s="30">
        <f>VLOOKUP($A40,'基準点成果表 (側壁fit) '!$B$5:$I$323,4,FALSE)</f>
        <v>144705.08425000001</v>
      </c>
      <c r="H40" s="30">
        <f>VLOOKUP($A40,'基準点成果表 (側壁fit) '!$B$5:$I$323,5,FALSE)</f>
        <v>-625.34675000000004</v>
      </c>
      <c r="I40" s="30">
        <f t="shared" si="4"/>
        <v>9.6992999984649941E-2</v>
      </c>
      <c r="J40" s="30">
        <f t="shared" si="4"/>
        <v>-1.1286349999718368</v>
      </c>
      <c r="K40" s="30">
        <f t="shared" si="4"/>
        <v>1.3132499999999254</v>
      </c>
      <c r="L40" s="31">
        <f>RADIANS(180+DEGREES(ATAN((D42-D40)/(C42-C40))))</f>
        <v>3.6620202927025769</v>
      </c>
      <c r="M40" s="29">
        <f t="shared" si="1"/>
        <v>0.47706334627930697</v>
      </c>
      <c r="N40" s="29">
        <f t="shared" si="2"/>
        <v>1.0274410780401184</v>
      </c>
      <c r="O40" s="24">
        <f t="shared" si="3"/>
        <v>1.3132499999999254</v>
      </c>
    </row>
    <row r="41" spans="1:15" ht="12.95" customHeight="1" x14ac:dyDescent="0.15">
      <c r="A41" s="28">
        <v>21047</v>
      </c>
      <c r="B41" s="28" t="s">
        <v>468</v>
      </c>
      <c r="C41" s="45">
        <v>252000.603477</v>
      </c>
      <c r="D41" s="45">
        <v>144121.81685900001</v>
      </c>
      <c r="E41" s="29">
        <v>-626.66</v>
      </c>
      <c r="F41" s="30">
        <f>VLOOKUP($A41,'基準点成果表 (側壁fit) '!$B$5:$I$323,3,FALSE)</f>
        <v>252000.7555</v>
      </c>
      <c r="G41" s="30">
        <f>VLOOKUP($A41,'基準点成果表 (側壁fit) '!$B$5:$I$323,4,FALSE)</f>
        <v>144120.94825000002</v>
      </c>
      <c r="H41" s="30">
        <f>VLOOKUP($A41,'基準点成果表 (側壁fit) '!$B$5:$I$323,5,FALSE)</f>
        <v>-625.38774999999987</v>
      </c>
      <c r="I41" s="30">
        <f t="shared" si="4"/>
        <v>0.15202300000237301</v>
      </c>
      <c r="J41" s="30">
        <f t="shared" si="4"/>
        <v>-0.8686089999973774</v>
      </c>
      <c r="K41" s="30">
        <f t="shared" si="4"/>
        <v>1.2722500000000991</v>
      </c>
      <c r="L41" s="31">
        <f>L39</f>
        <v>3.6620202927025769</v>
      </c>
      <c r="M41" s="29">
        <f t="shared" si="1"/>
        <v>0.30002071221053023</v>
      </c>
      <c r="N41" s="29">
        <f t="shared" si="2"/>
        <v>0.82920453426814533</v>
      </c>
      <c r="O41" s="24">
        <f t="shared" si="3"/>
        <v>1.2722500000000991</v>
      </c>
    </row>
    <row r="42" spans="1:15" ht="12.95" customHeight="1" x14ac:dyDescent="0.15">
      <c r="A42" s="28">
        <v>21048</v>
      </c>
      <c r="B42" s="28" t="s">
        <v>469</v>
      </c>
      <c r="C42" s="45">
        <v>252264.14661600001</v>
      </c>
      <c r="D42" s="45">
        <v>143661.985353</v>
      </c>
      <c r="E42" s="29">
        <v>-626.66</v>
      </c>
      <c r="F42" s="30">
        <f>VLOOKUP($A42,'基準点成果表 (側壁fit) '!$B$5:$I$323,3,FALSE)</f>
        <v>252264.12875</v>
      </c>
      <c r="G42" s="30">
        <f>VLOOKUP($A42,'基準点成果表 (側壁fit) '!$B$5:$I$323,4,FALSE)</f>
        <v>143661.01374999998</v>
      </c>
      <c r="H42" s="30">
        <f>VLOOKUP($A42,'基準点成果表 (側壁fit) '!$B$5:$I$323,5,FALSE)</f>
        <v>-625.23800000000006</v>
      </c>
      <c r="I42" s="30">
        <f t="shared" si="4"/>
        <v>-1.7866000009234995E-2</v>
      </c>
      <c r="J42" s="30">
        <f t="shared" si="4"/>
        <v>-0.97160300001269206</v>
      </c>
      <c r="K42" s="30">
        <f t="shared" si="4"/>
        <v>1.4219999999999118</v>
      </c>
      <c r="L42" s="31">
        <f>L40</f>
        <v>3.6620202927025769</v>
      </c>
      <c r="M42" s="29">
        <f t="shared" si="1"/>
        <v>0.49863142312824305</v>
      </c>
      <c r="N42" s="29">
        <f t="shared" si="2"/>
        <v>0.83408529986992108</v>
      </c>
      <c r="O42" s="24">
        <f t="shared" si="3"/>
        <v>1.4219999999999118</v>
      </c>
    </row>
    <row r="43" spans="1:15" ht="12.95" customHeight="1" x14ac:dyDescent="0.15">
      <c r="A43" s="28">
        <v>22041</v>
      </c>
      <c r="B43" s="28" t="s">
        <v>470</v>
      </c>
      <c r="C43" s="45">
        <v>250284.147424</v>
      </c>
      <c r="D43" s="45">
        <v>143084.08409300001</v>
      </c>
      <c r="E43" s="29">
        <v>-551.66</v>
      </c>
      <c r="F43" s="30">
        <f>VLOOKUP($A43,'基準点成果表 (側壁fit) '!$B$5:$I$323,3,FALSE)</f>
        <v>250284.24100000001</v>
      </c>
      <c r="G43" s="30">
        <f>VLOOKUP($A43,'基準点成果表 (側壁fit) '!$B$5:$I$323,4,FALSE)</f>
        <v>143083.26725</v>
      </c>
      <c r="H43" s="30">
        <f>VLOOKUP($A43,'基準点成果表 (側壁fit) '!$B$5:$I$323,5,FALSE)</f>
        <v>-550.10050000000001</v>
      </c>
      <c r="I43" s="30">
        <f t="shared" si="4"/>
        <v>9.3576000013854355E-2</v>
      </c>
      <c r="J43" s="30">
        <f t="shared" si="4"/>
        <v>-0.81684300000779331</v>
      </c>
      <c r="K43" s="30">
        <f t="shared" si="4"/>
        <v>1.5594999999999573</v>
      </c>
      <c r="L43" s="31">
        <f>RADIANS(270+DEGREES(ATAN((D44-D43)/(C44-C43))))</f>
        <v>3.6878609794906123</v>
      </c>
      <c r="M43" s="29">
        <f t="shared" si="1"/>
        <v>0.34439398047159941</v>
      </c>
      <c r="N43" s="29">
        <f t="shared" si="2"/>
        <v>0.74658002963865322</v>
      </c>
      <c r="O43" s="24">
        <f t="shared" si="3"/>
        <v>1.5594999999999573</v>
      </c>
    </row>
    <row r="44" spans="1:15" ht="12.95" customHeight="1" x14ac:dyDescent="0.15">
      <c r="A44" s="28">
        <v>22042</v>
      </c>
      <c r="B44" s="28" t="s">
        <v>471</v>
      </c>
      <c r="C44" s="45">
        <v>250559.483618</v>
      </c>
      <c r="D44" s="45">
        <v>142631.21548099999</v>
      </c>
      <c r="E44" s="29">
        <v>-551.66</v>
      </c>
      <c r="F44" s="30">
        <f>VLOOKUP($A44,'基準点成果表 (側壁fit) '!$B$5:$I$323,3,FALSE)</f>
        <v>250559.63524999999</v>
      </c>
      <c r="G44" s="30">
        <f>VLOOKUP($A44,'基準点成果表 (側壁fit) '!$B$5:$I$323,4,FALSE)</f>
        <v>142630.77249999999</v>
      </c>
      <c r="H44" s="30">
        <f>VLOOKUP($A44,'基準点成果表 (側壁fit) '!$B$5:$I$323,5,FALSE)</f>
        <v>-549.96574999999996</v>
      </c>
      <c r="I44" s="30">
        <f t="shared" si="4"/>
        <v>0.15163199999369681</v>
      </c>
      <c r="J44" s="30">
        <f t="shared" si="4"/>
        <v>-0.44298100000014529</v>
      </c>
      <c r="K44" s="30">
        <f t="shared" si="4"/>
        <v>1.6942500000000109</v>
      </c>
      <c r="L44" s="31">
        <f>L43</f>
        <v>3.6878609794906123</v>
      </c>
      <c r="M44" s="29">
        <f t="shared" si="1"/>
        <v>0.1005647721387489</v>
      </c>
      <c r="N44" s="29">
        <f t="shared" si="2"/>
        <v>0.45728673322970859</v>
      </c>
      <c r="O44" s="24">
        <f t="shared" si="3"/>
        <v>1.6942500000000109</v>
      </c>
    </row>
    <row r="45" spans="1:15" ht="12.95" customHeight="1" x14ac:dyDescent="0.15">
      <c r="A45" s="28">
        <v>21051</v>
      </c>
      <c r="B45" s="28" t="s">
        <v>472</v>
      </c>
      <c r="C45" s="45">
        <v>248572.87265100001</v>
      </c>
      <c r="D45" s="45">
        <v>142037.524844</v>
      </c>
      <c r="E45" s="29">
        <v>-626.66</v>
      </c>
      <c r="F45" s="30">
        <f>VLOOKUP($A45,'基準点成果表 (側壁fit) '!$B$5:$I$323,3,FALSE)</f>
        <v>248573.01949999999</v>
      </c>
      <c r="G45" s="30">
        <f>VLOOKUP($A45,'基準点成果表 (側壁fit) '!$B$5:$I$323,4,FALSE)</f>
        <v>142036.66250000001</v>
      </c>
      <c r="H45" s="30">
        <f>VLOOKUP($A45,'基準点成果表 (側壁fit) '!$B$5:$I$323,5,FALSE)</f>
        <v>-625.06550000000004</v>
      </c>
      <c r="I45" s="30">
        <f t="shared" si="4"/>
        <v>0.14684899998246692</v>
      </c>
      <c r="J45" s="30">
        <f t="shared" si="4"/>
        <v>-0.86234399999375455</v>
      </c>
      <c r="K45" s="30">
        <f t="shared" si="4"/>
        <v>1.5944999999999254</v>
      </c>
      <c r="L45" s="31">
        <f>RADIANS(180+DEGREES(ATAN((D47-D45)/(C47-C45))))</f>
        <v>3.7123054016022232</v>
      </c>
      <c r="M45" s="29">
        <f t="shared" si="1"/>
        <v>0.34228999854513348</v>
      </c>
      <c r="N45" s="29">
        <f t="shared" si="2"/>
        <v>0.80500891921583806</v>
      </c>
      <c r="O45" s="24">
        <f t="shared" si="3"/>
        <v>1.5944999999999254</v>
      </c>
    </row>
    <row r="46" spans="1:15" ht="12.95" customHeight="1" x14ac:dyDescent="0.15">
      <c r="A46" s="28">
        <v>21052</v>
      </c>
      <c r="B46" s="28" t="s">
        <v>473</v>
      </c>
      <c r="C46" s="45">
        <v>248859.19559799999</v>
      </c>
      <c r="D46" s="45">
        <v>141591.52129</v>
      </c>
      <c r="E46" s="29">
        <v>-626.66</v>
      </c>
      <c r="F46" s="30">
        <f>VLOOKUP($A46,'基準点成果表 (側壁fit) '!$B$5:$I$323,3,FALSE)</f>
        <v>248859.35375000001</v>
      </c>
      <c r="G46" s="30">
        <f>VLOOKUP($A46,'基準点成果表 (側壁fit) '!$B$5:$I$323,4,FALSE)</f>
        <v>141590.62774999999</v>
      </c>
      <c r="H46" s="30">
        <f>VLOOKUP($A46,'基準点成果表 (側壁fit) '!$B$5:$I$323,5,FALSE)</f>
        <v>-625.09275000000002</v>
      </c>
      <c r="I46" s="30">
        <f t="shared" si="4"/>
        <v>0.15815200001816265</v>
      </c>
      <c r="J46" s="30">
        <f t="shared" si="4"/>
        <v>-0.89354000001912937</v>
      </c>
      <c r="K46" s="30">
        <f t="shared" si="4"/>
        <v>1.5672499999999445</v>
      </c>
      <c r="L46" s="31">
        <f>RADIANS(180+DEGREES(ATAN((D48-D46)/(C48-C46))))</f>
        <v>3.7123054016022303</v>
      </c>
      <c r="M46" s="29">
        <f t="shared" si="1"/>
        <v>0.34963141828978661</v>
      </c>
      <c r="N46" s="29">
        <f t="shared" si="2"/>
        <v>0.83736709876170967</v>
      </c>
      <c r="O46" s="24">
        <f t="shared" si="3"/>
        <v>1.5672499999999445</v>
      </c>
    </row>
    <row r="47" spans="1:15" ht="12.95" customHeight="1" x14ac:dyDescent="0.15">
      <c r="A47" s="28">
        <v>21053</v>
      </c>
      <c r="B47" s="28" t="s">
        <v>474</v>
      </c>
      <c r="C47" s="45">
        <v>246805.688758</v>
      </c>
      <c r="D47" s="45">
        <v>140903.03769699999</v>
      </c>
      <c r="E47" s="29">
        <v>-626.66</v>
      </c>
      <c r="F47" s="30">
        <f>VLOOKUP($A47,'基準点成果表 (側壁fit) '!$B$5:$I$323,3,FALSE)</f>
        <v>246805.74024999997</v>
      </c>
      <c r="G47" s="30">
        <f>VLOOKUP($A47,'基準点成果表 (側壁fit) '!$B$5:$I$323,4,FALSE)</f>
        <v>140902.17624999999</v>
      </c>
      <c r="H47" s="30">
        <f>VLOOKUP($A47,'基準点成果表 (側壁fit) '!$B$5:$I$323,5,FALSE)</f>
        <v>-625.12950000000001</v>
      </c>
      <c r="I47" s="30">
        <f t="shared" si="4"/>
        <v>5.1491999969584867E-2</v>
      </c>
      <c r="J47" s="30">
        <f t="shared" si="4"/>
        <v>-0.86144700000295416</v>
      </c>
      <c r="K47" s="30">
        <f t="shared" si="4"/>
        <v>1.5304999999999609</v>
      </c>
      <c r="L47" s="31">
        <f>L45</f>
        <v>3.7123054016022232</v>
      </c>
      <c r="M47" s="29">
        <f t="shared" si="1"/>
        <v>0.42204986501074221</v>
      </c>
      <c r="N47" s="29">
        <f t="shared" si="2"/>
        <v>0.75273917881253649</v>
      </c>
      <c r="O47" s="24">
        <f t="shared" si="3"/>
        <v>1.5304999999999609</v>
      </c>
    </row>
    <row r="48" spans="1:15" ht="12.95" customHeight="1" x14ac:dyDescent="0.15">
      <c r="A48" s="28">
        <v>21054</v>
      </c>
      <c r="B48" s="28" t="s">
        <v>475</v>
      </c>
      <c r="C48" s="45">
        <v>247092.01170500001</v>
      </c>
      <c r="D48" s="45">
        <v>140457.034143</v>
      </c>
      <c r="E48" s="29">
        <v>-626.66</v>
      </c>
      <c r="F48" s="30">
        <f>VLOOKUP($A48,'基準点成果表 (側壁fit) '!$B$5:$I$323,3,FALSE)</f>
        <v>247092.12375</v>
      </c>
      <c r="G48" s="30">
        <f>VLOOKUP($A48,'基準点成果表 (側壁fit) '!$B$5:$I$323,4,FALSE)</f>
        <v>140456.17525</v>
      </c>
      <c r="H48" s="30">
        <f>VLOOKUP($A48,'基準点成果表 (側壁fit) '!$B$5:$I$323,5,FALSE)</f>
        <v>-624.98149999999998</v>
      </c>
      <c r="I48" s="30">
        <f t="shared" si="4"/>
        <v>0.11204499998711981</v>
      </c>
      <c r="J48" s="30">
        <f t="shared" si="4"/>
        <v>-0.85889299999689683</v>
      </c>
      <c r="K48" s="30">
        <f t="shared" si="4"/>
        <v>1.6784999999999854</v>
      </c>
      <c r="L48" s="31">
        <f>L46</f>
        <v>3.7123054016022303</v>
      </c>
      <c r="M48" s="29">
        <f t="shared" si="1"/>
        <v>0.36971378572302011</v>
      </c>
      <c r="N48" s="29">
        <f t="shared" si="2"/>
        <v>0.78330261336991325</v>
      </c>
      <c r="O48" s="24">
        <f t="shared" si="3"/>
        <v>1.6784999999999854</v>
      </c>
    </row>
    <row r="49" spans="1:15" ht="12.95" customHeight="1" x14ac:dyDescent="0.15">
      <c r="A49" s="28">
        <v>21055</v>
      </c>
      <c r="B49" s="28" t="s">
        <v>476</v>
      </c>
      <c r="C49" s="45">
        <v>244888.21965300001</v>
      </c>
      <c r="D49" s="45">
        <v>139605.11137</v>
      </c>
      <c r="E49" s="29">
        <v>-626.66</v>
      </c>
      <c r="F49" s="30">
        <f>VLOOKUP($A49,'基準点成果表 (側壁fit) '!$B$5:$I$323,3,FALSE)</f>
        <v>244888.48749999999</v>
      </c>
      <c r="G49" s="30">
        <f>VLOOKUP($A49,'基準点成果表 (側壁fit) '!$B$5:$I$323,4,FALSE)</f>
        <v>139604.38875000001</v>
      </c>
      <c r="H49" s="30">
        <f>VLOOKUP($A49,'基準点成果表 (側壁fit) '!$B$5:$I$323,5,FALSE)</f>
        <v>-625.07074999999998</v>
      </c>
      <c r="I49" s="30">
        <f t="shared" si="4"/>
        <v>0.26784699998097494</v>
      </c>
      <c r="J49" s="30">
        <f t="shared" si="4"/>
        <v>-0.72261999998590909</v>
      </c>
      <c r="K49" s="30">
        <f t="shared" si="4"/>
        <v>1.5892499999999927</v>
      </c>
      <c r="L49" s="31">
        <f>RADIANS(180+DEGREES(ATAN((D51-D49)/(C51-C49))))</f>
        <v>3.7625905111630082</v>
      </c>
      <c r="M49" s="29">
        <f t="shared" si="1"/>
        <v>0.20261478404341415</v>
      </c>
      <c r="N49" s="29">
        <f t="shared" si="2"/>
        <v>0.7435515644966959</v>
      </c>
      <c r="O49" s="24">
        <f t="shared" si="3"/>
        <v>1.5892499999999927</v>
      </c>
    </row>
    <row r="50" spans="1:15" ht="12.95" customHeight="1" x14ac:dyDescent="0.15">
      <c r="A50" s="28">
        <v>21056</v>
      </c>
      <c r="B50" s="28" t="s">
        <v>477</v>
      </c>
      <c r="C50" s="45">
        <v>245196.59856700001</v>
      </c>
      <c r="D50" s="45">
        <v>139174.06329200001</v>
      </c>
      <c r="E50" s="29">
        <v>-626.66</v>
      </c>
      <c r="F50" s="30">
        <f>VLOOKUP($A50,'基準点成果表 (側壁fit) '!$B$5:$I$323,3,FALSE)</f>
        <v>245196.91450000001</v>
      </c>
      <c r="G50" s="30">
        <f>VLOOKUP($A50,'基準点成果表 (側壁fit) '!$B$5:$I$323,4,FALSE)</f>
        <v>139173.36275000003</v>
      </c>
      <c r="H50" s="30">
        <f>VLOOKUP($A50,'基準点成果表 (側壁fit) '!$B$5:$I$323,5,FALSE)</f>
        <v>-625.08100000000013</v>
      </c>
      <c r="I50" s="30">
        <f t="shared" si="4"/>
        <v>0.31593300000531599</v>
      </c>
      <c r="J50" s="30">
        <f t="shared" si="4"/>
        <v>-0.70054199997684918</v>
      </c>
      <c r="K50" s="30">
        <f t="shared" si="4"/>
        <v>1.5789999999998372</v>
      </c>
      <c r="L50" s="31">
        <f>RADIANS(180+DEGREES(ATAN((D52-D50)/(C52-C50))))</f>
        <v>3.7625905108859365</v>
      </c>
      <c r="M50" s="29">
        <f t="shared" si="1"/>
        <v>0.15066050542374931</v>
      </c>
      <c r="N50" s="29">
        <f t="shared" si="2"/>
        <v>0.75357426066007793</v>
      </c>
      <c r="O50" s="24">
        <f t="shared" si="3"/>
        <v>1.5789999999998372</v>
      </c>
    </row>
    <row r="51" spans="1:15" ht="12.95" customHeight="1" x14ac:dyDescent="0.15">
      <c r="A51" s="28">
        <v>21057</v>
      </c>
      <c r="B51" s="28" t="s">
        <v>478</v>
      </c>
      <c r="C51" s="45">
        <v>243180.293305</v>
      </c>
      <c r="D51" s="45">
        <v>138383.23265799999</v>
      </c>
      <c r="E51" s="29">
        <v>-626.66</v>
      </c>
      <c r="F51" s="30">
        <f>VLOOKUP($A51,'基準点成果表 (側壁fit) '!$B$5:$I$323,3,FALSE)</f>
        <v>243180.53324999998</v>
      </c>
      <c r="G51" s="30">
        <f>VLOOKUP($A51,'基準点成果表 (側壁fit) '!$B$5:$I$323,4,FALSE)</f>
        <v>138382.54274999999</v>
      </c>
      <c r="H51" s="30">
        <f>VLOOKUP($A51,'基準点成果表 (側壁fit) '!$B$5:$I$323,5,FALSE)</f>
        <v>-625.05600000000004</v>
      </c>
      <c r="I51" s="30">
        <f t="shared" si="4"/>
        <v>0.23994499997934327</v>
      </c>
      <c r="J51" s="30">
        <f t="shared" si="4"/>
        <v>-0.68990800000028685</v>
      </c>
      <c r="K51" s="30">
        <f t="shared" si="4"/>
        <v>1.6039999999999281</v>
      </c>
      <c r="L51" s="31">
        <f>L49</f>
        <v>3.7625905111630082</v>
      </c>
      <c r="M51" s="29">
        <f t="shared" si="1"/>
        <v>0.2062740528805061</v>
      </c>
      <c r="N51" s="29">
        <f t="shared" si="2"/>
        <v>0.70071225662730707</v>
      </c>
      <c r="O51" s="24">
        <f t="shared" si="3"/>
        <v>1.6039999999999281</v>
      </c>
    </row>
    <row r="52" spans="1:15" ht="12.95" customHeight="1" x14ac:dyDescent="0.15">
      <c r="A52" s="28">
        <v>21058</v>
      </c>
      <c r="B52" s="28" t="s">
        <v>479</v>
      </c>
      <c r="C52" s="45">
        <v>243488.67221799999</v>
      </c>
      <c r="D52" s="45">
        <v>137952.18458</v>
      </c>
      <c r="E52" s="29">
        <v>-626.66</v>
      </c>
      <c r="F52" s="30">
        <f>VLOOKUP($A52,'基準点成果表 (側壁fit) '!$B$5:$I$323,3,FALSE)</f>
        <v>243488.96000000002</v>
      </c>
      <c r="G52" s="30">
        <f>VLOOKUP($A52,'基準点成果表 (側壁fit) '!$B$5:$I$323,4,FALSE)</f>
        <v>137951.46675000002</v>
      </c>
      <c r="H52" s="30">
        <f>VLOOKUP($A52,'基準点成果表 (側壁fit) '!$B$5:$I$323,5,FALSE)</f>
        <v>-624.91600000000005</v>
      </c>
      <c r="I52" s="30">
        <f t="shared" si="4"/>
        <v>0.28778200002852827</v>
      </c>
      <c r="J52" s="30">
        <f t="shared" si="4"/>
        <v>-0.71782999997958541</v>
      </c>
      <c r="K52" s="30">
        <f t="shared" si="4"/>
        <v>1.7439999999999145</v>
      </c>
      <c r="L52" s="31">
        <f>L50</f>
        <v>3.7625905108859365</v>
      </c>
      <c r="M52" s="29">
        <f t="shared" si="1"/>
        <v>0.18361463579705609</v>
      </c>
      <c r="N52" s="29">
        <f t="shared" si="2"/>
        <v>0.75125498596164142</v>
      </c>
      <c r="O52" s="24">
        <f t="shared" si="3"/>
        <v>1.7439999999999145</v>
      </c>
    </row>
    <row r="53" spans="1:15" ht="12.95" customHeight="1" x14ac:dyDescent="0.15">
      <c r="A53" s="28">
        <v>22052</v>
      </c>
      <c r="B53" s="28" t="s">
        <v>606</v>
      </c>
      <c r="C53" s="55"/>
      <c r="D53" s="55"/>
      <c r="E53" s="56"/>
      <c r="F53" s="57"/>
      <c r="G53" s="57"/>
      <c r="H53" s="57"/>
      <c r="I53" s="57"/>
      <c r="J53" s="57"/>
      <c r="K53" s="57"/>
      <c r="L53" s="58"/>
      <c r="M53" s="56"/>
      <c r="N53" s="56"/>
      <c r="O53" s="54"/>
    </row>
    <row r="54" spans="1:15" ht="12.95" customHeight="1" x14ac:dyDescent="0.15">
      <c r="A54" s="28">
        <v>21061</v>
      </c>
      <c r="B54" s="28" t="s">
        <v>480</v>
      </c>
      <c r="C54" s="45">
        <v>239979.14706300001</v>
      </c>
      <c r="D54" s="45">
        <v>135965.325598</v>
      </c>
      <c r="E54" s="29">
        <v>-626.66</v>
      </c>
      <c r="F54" s="30">
        <f>VLOOKUP($A54,'基準点成果表 (側壁fit) '!$B$5:$I$323,3,FALSE)</f>
        <v>239978.83800000002</v>
      </c>
      <c r="G54" s="30">
        <f>VLOOKUP($A54,'基準点成果表 (側壁fit) '!$B$5:$I$323,4,FALSE)</f>
        <v>135964.53025000001</v>
      </c>
      <c r="H54" s="30">
        <f>VLOOKUP($A54,'基準点成果表 (側壁fit) '!$B$5:$I$323,5,FALSE)</f>
        <v>-624.96249999999998</v>
      </c>
      <c r="I54" s="30">
        <f t="shared" si="4"/>
        <v>-0.30906299999332987</v>
      </c>
      <c r="J54" s="30">
        <f t="shared" si="4"/>
        <v>-0.79534799998509698</v>
      </c>
      <c r="K54" s="30">
        <f t="shared" si="4"/>
        <v>1.6974999999999909</v>
      </c>
      <c r="L54" s="31">
        <f>RADIANS(180+DEGREES(ATAN((D56-D54)/(C56-C54))))</f>
        <v>3.8128756199762854</v>
      </c>
      <c r="M54" s="29">
        <f t="shared" si="1"/>
        <v>0.7367032158973813</v>
      </c>
      <c r="N54" s="29">
        <f t="shared" si="2"/>
        <v>0.43054239132938715</v>
      </c>
      <c r="O54" s="24">
        <f t="shared" si="3"/>
        <v>1.6974999999999909</v>
      </c>
    </row>
    <row r="55" spans="1:15" ht="12.95" customHeight="1" x14ac:dyDescent="0.15">
      <c r="A55" s="28">
        <v>21062</v>
      </c>
      <c r="B55" s="28" t="s">
        <v>481</v>
      </c>
      <c r="C55" s="45">
        <v>240308.80234200001</v>
      </c>
      <c r="D55" s="45">
        <v>135550.32271000001</v>
      </c>
      <c r="E55" s="29">
        <v>-626.66</v>
      </c>
      <c r="F55" s="30">
        <f>VLOOKUP($A55,'基準点成果表 (側壁fit) '!$B$5:$I$323,3,FALSE)</f>
        <v>240308.45924999999</v>
      </c>
      <c r="G55" s="30">
        <f>VLOOKUP($A55,'基準点成果表 (側壁fit) '!$B$5:$I$323,4,FALSE)</f>
        <v>135549.45150000002</v>
      </c>
      <c r="H55" s="30">
        <f>VLOOKUP($A55,'基準点成果表 (側壁fit) '!$B$5:$I$323,5,FALSE)</f>
        <v>-625.07174999999995</v>
      </c>
      <c r="I55" s="30">
        <f t="shared" si="4"/>
        <v>-0.34309200002462603</v>
      </c>
      <c r="J55" s="30">
        <f t="shared" si="4"/>
        <v>-0.87120999998296611</v>
      </c>
      <c r="K55" s="30">
        <f t="shared" si="4"/>
        <v>1.5882500000000164</v>
      </c>
      <c r="L55" s="31">
        <f>RADIANS(180+DEGREES(ATAN((D57-D55)/(C57-C55))))</f>
        <v>3.8128756199762854</v>
      </c>
      <c r="M55" s="29">
        <f t="shared" si="1"/>
        <v>0.81053423866134788</v>
      </c>
      <c r="N55" s="29">
        <f t="shared" si="2"/>
        <v>0.46877844714628963</v>
      </c>
      <c r="O55" s="24">
        <f t="shared" si="3"/>
        <v>1.5882500000000164</v>
      </c>
    </row>
    <row r="56" spans="1:15" ht="12.95" customHeight="1" x14ac:dyDescent="0.15">
      <c r="A56" s="28">
        <v>21063</v>
      </c>
      <c r="B56" s="28" t="s">
        <v>482</v>
      </c>
      <c r="C56" s="45">
        <v>238334.79599799999</v>
      </c>
      <c r="D56" s="45">
        <v>134659.14430399999</v>
      </c>
      <c r="E56" s="29">
        <v>-626.66</v>
      </c>
      <c r="F56" s="30">
        <f>VLOOKUP($A56,'基準点成果表 (側壁fit) '!$B$5:$I$323,3,FALSE)</f>
        <v>238334.49249999999</v>
      </c>
      <c r="G56" s="30">
        <f>VLOOKUP($A56,'基準点成果表 (側壁fit) '!$B$5:$I$323,4,FALSE)</f>
        <v>134658.34075</v>
      </c>
      <c r="H56" s="30">
        <f>VLOOKUP($A56,'基準点成果表 (側壁fit) '!$B$5:$I$323,5,FALSE)</f>
        <v>-625.32124999999996</v>
      </c>
      <c r="I56" s="30">
        <f t="shared" si="4"/>
        <v>-0.30349799999385141</v>
      </c>
      <c r="J56" s="30">
        <f t="shared" si="4"/>
        <v>-0.80355399998370558</v>
      </c>
      <c r="K56" s="30">
        <f t="shared" si="4"/>
        <v>1.3387500000000045</v>
      </c>
      <c r="L56" s="31">
        <f>L54</f>
        <v>3.8128756199762854</v>
      </c>
      <c r="M56" s="29">
        <f t="shared" si="1"/>
        <v>0.73744974447894174</v>
      </c>
      <c r="N56" s="29">
        <f t="shared" si="2"/>
        <v>0.44042926930214849</v>
      </c>
      <c r="O56" s="24">
        <f t="shared" si="3"/>
        <v>1.3387500000000045</v>
      </c>
    </row>
    <row r="57" spans="1:15" ht="12.95" customHeight="1" x14ac:dyDescent="0.15">
      <c r="A57" s="28">
        <v>21064</v>
      </c>
      <c r="B57" s="28" t="s">
        <v>483</v>
      </c>
      <c r="C57" s="45">
        <v>238664.45127699999</v>
      </c>
      <c r="D57" s="45">
        <v>134244.141416</v>
      </c>
      <c r="E57" s="29">
        <v>-626.66</v>
      </c>
      <c r="F57" s="30">
        <f>VLOOKUP($A57,'基準点成果表 (側壁fit) '!$B$5:$I$323,3,FALSE)</f>
        <v>238664.14874999999</v>
      </c>
      <c r="G57" s="30">
        <f>VLOOKUP($A57,'基準点成果表 (側壁fit) '!$B$5:$I$323,4,FALSE)</f>
        <v>134243.28524999999</v>
      </c>
      <c r="H57" s="30">
        <f>VLOOKUP($A57,'基準点成果表 (側壁fit) '!$B$5:$I$323,5,FALSE)</f>
        <v>-625.09649999999999</v>
      </c>
      <c r="I57" s="30">
        <f t="shared" si="4"/>
        <v>-0.30252699999255128</v>
      </c>
      <c r="J57" s="30">
        <f t="shared" si="4"/>
        <v>-0.85616600001230836</v>
      </c>
      <c r="K57" s="30">
        <f t="shared" si="4"/>
        <v>1.5634999999999764</v>
      </c>
      <c r="L57" s="31">
        <f>L55</f>
        <v>3.8128756199762854</v>
      </c>
      <c r="M57" s="29">
        <f t="shared" si="1"/>
        <v>0.76941362324468765</v>
      </c>
      <c r="N57" s="29">
        <f t="shared" si="2"/>
        <v>0.48222969803512838</v>
      </c>
      <c r="O57" s="24">
        <f t="shared" si="3"/>
        <v>1.5634999999999764</v>
      </c>
    </row>
    <row r="58" spans="1:15" ht="12.95" customHeight="1" x14ac:dyDescent="0.15">
      <c r="A58" s="28">
        <v>21065</v>
      </c>
      <c r="B58" s="28" t="s">
        <v>484</v>
      </c>
      <c r="C58" s="45">
        <v>236557.328519</v>
      </c>
      <c r="D58" s="45">
        <v>133175.26092500001</v>
      </c>
      <c r="E58" s="29">
        <v>-626.66</v>
      </c>
      <c r="F58" s="30">
        <f>VLOOKUP($A58,'基準点成果表 (側壁fit) '!$B$5:$I$323,3,FALSE)</f>
        <v>236556.90950000001</v>
      </c>
      <c r="G58" s="30">
        <f>VLOOKUP($A58,'基準点成果表 (側壁fit) '!$B$5:$I$323,4,FALSE)</f>
        <v>133174.26024999999</v>
      </c>
      <c r="H58" s="30">
        <f>VLOOKUP($A58,'基準点成果表 (側壁fit) '!$B$5:$I$323,5,FALSE)</f>
        <v>-625.35825</v>
      </c>
      <c r="I58" s="30">
        <f t="shared" si="4"/>
        <v>-0.41901899999356829</v>
      </c>
      <c r="J58" s="30">
        <f t="shared" si="4"/>
        <v>-1.0006750000175089</v>
      </c>
      <c r="K58" s="30">
        <f t="shared" si="4"/>
        <v>1.30174999999997</v>
      </c>
      <c r="L58" s="31">
        <f>RADIANS(180+DEGREES(ATAN((D60-D58)/(C60-C58))))</f>
        <v>3.863160729364616</v>
      </c>
      <c r="M58" s="29">
        <f t="shared" si="1"/>
        <v>0.97559587569950534</v>
      </c>
      <c r="N58" s="29">
        <f t="shared" si="2"/>
        <v>0.47448926788049345</v>
      </c>
      <c r="O58" s="24">
        <f t="shared" si="3"/>
        <v>1.30174999999997</v>
      </c>
    </row>
    <row r="59" spans="1:15" ht="12.95" customHeight="1" x14ac:dyDescent="0.15">
      <c r="A59" s="28">
        <v>21066</v>
      </c>
      <c r="B59" s="28" t="s">
        <v>485</v>
      </c>
      <c r="C59" s="45">
        <v>236907.42677600001</v>
      </c>
      <c r="D59" s="45">
        <v>132777.35238</v>
      </c>
      <c r="E59" s="29">
        <v>-626.66</v>
      </c>
      <c r="F59" s="30">
        <f>VLOOKUP($A59,'基準点成果表 (側壁fit) '!$B$5:$I$323,3,FALSE)</f>
        <v>236907.05174999998</v>
      </c>
      <c r="G59" s="30">
        <f>VLOOKUP($A59,'基準点成果表 (側壁fit) '!$B$5:$I$323,4,FALSE)</f>
        <v>132776.38425</v>
      </c>
      <c r="H59" s="30">
        <f>VLOOKUP($A59,'基準点成果表 (側壁fit) '!$B$5:$I$323,5,FALSE)</f>
        <v>-625.32524999999998</v>
      </c>
      <c r="I59" s="30">
        <f t="shared" si="4"/>
        <v>-0.37502600002335384</v>
      </c>
      <c r="J59" s="30">
        <f t="shared" si="4"/>
        <v>-0.96812999999383464</v>
      </c>
      <c r="K59" s="30">
        <f t="shared" si="4"/>
        <v>1.3347499999999854</v>
      </c>
      <c r="L59" s="31">
        <f>RADIANS(180+DEGREES(ATAN((D61-D59)/(C61-C59))))</f>
        <v>3.8631607293646057</v>
      </c>
      <c r="M59" s="29">
        <f t="shared" si="1"/>
        <v>0.92106919946408894</v>
      </c>
      <c r="N59" s="29">
        <f t="shared" si="2"/>
        <v>0.47911556787497622</v>
      </c>
      <c r="O59" s="24">
        <f t="shared" si="3"/>
        <v>1.3347499999999854</v>
      </c>
    </row>
    <row r="60" spans="1:15" ht="12.95" customHeight="1" x14ac:dyDescent="0.15">
      <c r="A60" s="28">
        <v>21067</v>
      </c>
      <c r="B60" s="28" t="s">
        <v>486</v>
      </c>
      <c r="C60" s="45">
        <v>234980.70975499999</v>
      </c>
      <c r="D60" s="45">
        <v>131788.07915199999</v>
      </c>
      <c r="E60" s="29">
        <v>-626.66</v>
      </c>
      <c r="F60" s="30">
        <f>VLOOKUP($A60,'基準点成果表 (側壁fit) '!$B$5:$I$323,3,FALSE)</f>
        <v>234980.38199999998</v>
      </c>
      <c r="G60" s="30">
        <f>VLOOKUP($A60,'基準点成果表 (側壁fit) '!$B$5:$I$323,4,FALSE)</f>
        <v>131787.12774999999</v>
      </c>
      <c r="H60" s="30">
        <f>VLOOKUP($A60,'基準点成果表 (側壁fit) '!$B$5:$I$323,5,FALSE)</f>
        <v>-625.35424999999998</v>
      </c>
      <c r="I60" s="30">
        <f t="shared" si="4"/>
        <v>-0.32775500000570901</v>
      </c>
      <c r="J60" s="30">
        <f t="shared" si="4"/>
        <v>-0.95140200000605546</v>
      </c>
      <c r="K60" s="30">
        <f t="shared" si="4"/>
        <v>1.3057499999999891</v>
      </c>
      <c r="L60" s="31">
        <f>L58</f>
        <v>3.863160729364616</v>
      </c>
      <c r="M60" s="29">
        <f t="shared" si="1"/>
        <v>0.8745296174064533</v>
      </c>
      <c r="N60" s="29">
        <f t="shared" si="2"/>
        <v>0.49778213499802015</v>
      </c>
      <c r="O60" s="24">
        <f t="shared" si="3"/>
        <v>1.3057499999999891</v>
      </c>
    </row>
    <row r="61" spans="1:15" ht="12.95" customHeight="1" x14ac:dyDescent="0.15">
      <c r="A61" s="28">
        <v>21068</v>
      </c>
      <c r="B61" s="28" t="s">
        <v>487</v>
      </c>
      <c r="C61" s="45">
        <v>235330.80801199999</v>
      </c>
      <c r="D61" s="45">
        <v>131390.17060700001</v>
      </c>
      <c r="E61" s="29">
        <v>-626.66</v>
      </c>
      <c r="F61" s="30">
        <f>VLOOKUP($A61,'基準点成果表 (側壁fit) '!$B$5:$I$323,3,FALSE)</f>
        <v>235330.43475000001</v>
      </c>
      <c r="G61" s="30">
        <f>VLOOKUP($A61,'基準点成果表 (側壁fit) '!$B$5:$I$323,4,FALSE)</f>
        <v>131389.23674999998</v>
      </c>
      <c r="H61" s="30">
        <f>VLOOKUP($A61,'基準点成果表 (側壁fit) '!$B$5:$I$323,5,FALSE)</f>
        <v>-625.38925000000006</v>
      </c>
      <c r="I61" s="30">
        <f t="shared" si="4"/>
        <v>-0.37326199997914955</v>
      </c>
      <c r="J61" s="30">
        <f t="shared" si="4"/>
        <v>-0.93385700002545491</v>
      </c>
      <c r="K61" s="30">
        <f t="shared" si="4"/>
        <v>1.2707499999999072</v>
      </c>
      <c r="L61" s="31">
        <f>L59</f>
        <v>3.8631607293646057</v>
      </c>
      <c r="M61" s="29">
        <f t="shared" si="1"/>
        <v>0.89710537258741074</v>
      </c>
      <c r="N61" s="29">
        <f t="shared" si="2"/>
        <v>0.45454963161329265</v>
      </c>
      <c r="O61" s="24">
        <f t="shared" si="3"/>
        <v>1.2707499999999072</v>
      </c>
    </row>
    <row r="62" spans="1:15" ht="12.95" customHeight="1" x14ac:dyDescent="0.15">
      <c r="A62" s="28">
        <v>22061</v>
      </c>
      <c r="B62" s="28" t="s">
        <v>488</v>
      </c>
      <c r="C62" s="45">
        <v>233506.183953</v>
      </c>
      <c r="D62" s="45">
        <v>130428.34229</v>
      </c>
      <c r="E62" s="29">
        <v>-551.66</v>
      </c>
      <c r="F62" s="30">
        <f>VLOOKUP($A62,'基準点成果表 (側壁fit) '!$B$5:$I$323,3,FALSE)</f>
        <v>233505.948</v>
      </c>
      <c r="G62" s="30">
        <f>VLOOKUP($A62,'基準点成果表 (側壁fit) '!$B$5:$I$323,4,FALSE)</f>
        <v>130427.629</v>
      </c>
      <c r="H62" s="30">
        <f>VLOOKUP($A62,'基準点成果表 (側壁fit) '!$B$5:$I$323,5,FALSE)</f>
        <v>-550.32100000000003</v>
      </c>
      <c r="I62" s="30">
        <f t="shared" si="4"/>
        <v>-0.23595299999578856</v>
      </c>
      <c r="J62" s="30">
        <f t="shared" si="4"/>
        <v>-0.71328999999968801</v>
      </c>
      <c r="K62" s="30">
        <f t="shared" si="4"/>
        <v>1.3389999999999418</v>
      </c>
      <c r="L62" s="31">
        <f>RADIANS(270+DEGREES(ATAN((D63-D62)/(C63-C62))))</f>
        <v>3.8890014150595662</v>
      </c>
      <c r="M62" s="29">
        <f t="shared" si="1"/>
        <v>0.65791246117526925</v>
      </c>
      <c r="N62" s="29">
        <f t="shared" si="2"/>
        <v>0.3627776670866984</v>
      </c>
      <c r="O62" s="24">
        <f t="shared" si="3"/>
        <v>1.3389999999999418</v>
      </c>
    </row>
    <row r="63" spans="1:15" ht="12.95" customHeight="1" x14ac:dyDescent="0.15">
      <c r="A63" s="28">
        <v>22062</v>
      </c>
      <c r="B63" s="28" t="s">
        <v>489</v>
      </c>
      <c r="C63" s="45">
        <v>233866.44641400001</v>
      </c>
      <c r="D63" s="45">
        <v>130039.61236</v>
      </c>
      <c r="E63" s="29">
        <v>-551.66</v>
      </c>
      <c r="F63" s="30">
        <f>VLOOKUP($A63,'基準点成果表 (側壁fit) '!$B$5:$I$323,3,FALSE)</f>
        <v>233866.07824999996</v>
      </c>
      <c r="G63" s="30">
        <f>VLOOKUP($A63,'基準点成果表 (側壁fit) '!$B$5:$I$323,4,FALSE)</f>
        <v>130038.79225</v>
      </c>
      <c r="H63" s="30">
        <f>VLOOKUP($A63,'基準点成果表 (側壁fit) '!$B$5:$I$323,5,FALSE)</f>
        <v>-550.298</v>
      </c>
      <c r="I63" s="30">
        <f t="shared" si="4"/>
        <v>-0.36816400004317984</v>
      </c>
      <c r="J63" s="30">
        <f t="shared" si="4"/>
        <v>-0.82011000000056811</v>
      </c>
      <c r="K63" s="30">
        <f t="shared" si="4"/>
        <v>1.3619999999999663</v>
      </c>
      <c r="L63" s="31">
        <f>L62</f>
        <v>3.8890014150595662</v>
      </c>
      <c r="M63" s="29">
        <f t="shared" si="1"/>
        <v>0.82749285550093554</v>
      </c>
      <c r="N63" s="29">
        <f t="shared" si="2"/>
        <v>0.35125591400520806</v>
      </c>
      <c r="O63" s="24">
        <f t="shared" si="3"/>
        <v>1.3619999999999663</v>
      </c>
    </row>
    <row r="64" spans="1:15" ht="12.95" customHeight="1" x14ac:dyDescent="0.15">
      <c r="A64" s="28">
        <v>21071</v>
      </c>
      <c r="B64" s="28" t="s">
        <v>490</v>
      </c>
      <c r="C64" s="45">
        <v>232038.49838999999</v>
      </c>
      <c r="D64" s="45">
        <v>129060.992044</v>
      </c>
      <c r="E64" s="29">
        <v>-626.66</v>
      </c>
      <c r="F64" s="30">
        <f>VLOOKUP($A64,'基準点成果表 (側壁fit) '!$B$5:$I$323,3,FALSE)</f>
        <v>232038.2525</v>
      </c>
      <c r="G64" s="30">
        <f>VLOOKUP($A64,'基準点成果表 (側壁fit) '!$B$5:$I$323,4,FALSE)</f>
        <v>129060.25725000001</v>
      </c>
      <c r="H64" s="30">
        <f>VLOOKUP($A64,'基準点成果表 (側壁fit) '!$B$5:$I$323,5,FALSE)</f>
        <v>-625.42349999999999</v>
      </c>
      <c r="I64" s="30">
        <f t="shared" si="4"/>
        <v>-0.24588999999104999</v>
      </c>
      <c r="J64" s="30">
        <f t="shared" si="4"/>
        <v>-0.73479399998905137</v>
      </c>
      <c r="K64" s="30">
        <f t="shared" si="4"/>
        <v>1.2364999999999782</v>
      </c>
      <c r="L64" s="31">
        <f>RADIANS(180+DEGREES(ATAN((D66-D64)/(C66-C64))))</f>
        <v>3.9134458380807917</v>
      </c>
      <c r="M64" s="29">
        <f t="shared" si="1"/>
        <v>0.68870223994741608</v>
      </c>
      <c r="N64" s="29">
        <f t="shared" si="2"/>
        <v>0.35506807686262126</v>
      </c>
      <c r="O64" s="24">
        <f t="shared" si="3"/>
        <v>1.2364999999999782</v>
      </c>
    </row>
    <row r="65" spans="1:15" ht="12.95" customHeight="1" x14ac:dyDescent="0.15">
      <c r="A65" s="28">
        <v>21072</v>
      </c>
      <c r="B65" s="28" t="s">
        <v>491</v>
      </c>
      <c r="C65" s="45">
        <v>232408.15455499999</v>
      </c>
      <c r="D65" s="45">
        <v>128681.18377800001</v>
      </c>
      <c r="E65" s="29">
        <v>-626.66</v>
      </c>
      <c r="F65" s="30">
        <f>VLOOKUP($A65,'基準点成果表 (側壁fit) '!$B$5:$I$323,3,FALSE)</f>
        <v>232407.93449999997</v>
      </c>
      <c r="G65" s="30">
        <f>VLOOKUP($A65,'基準点成果表 (側壁fit) '!$B$5:$I$323,4,FALSE)</f>
        <v>128680.50275</v>
      </c>
      <c r="H65" s="30">
        <f>VLOOKUP($A65,'基準点成果表 (側壁fit) '!$B$5:$I$323,5,FALSE)</f>
        <v>-625.41599999999994</v>
      </c>
      <c r="I65" s="30">
        <f t="shared" si="4"/>
        <v>-0.22005500001250766</v>
      </c>
      <c r="J65" s="30">
        <f t="shared" si="4"/>
        <v>-0.68102800000633579</v>
      </c>
      <c r="K65" s="30">
        <f t="shared" si="4"/>
        <v>1.2440000000000282</v>
      </c>
      <c r="L65" s="31">
        <f>RADIANS(180+DEGREES(ATAN((D67-D65)/(C67-C65))))</f>
        <v>3.9134458384220512</v>
      </c>
      <c r="M65" s="29">
        <f t="shared" si="1"/>
        <v>0.63268850431031243</v>
      </c>
      <c r="N65" s="29">
        <f t="shared" si="2"/>
        <v>0.33455731397880728</v>
      </c>
      <c r="O65" s="24">
        <f t="shared" si="3"/>
        <v>1.2440000000000282</v>
      </c>
    </row>
    <row r="66" spans="1:15" ht="12.95" customHeight="1" x14ac:dyDescent="0.15">
      <c r="A66" s="28">
        <v>21073</v>
      </c>
      <c r="B66" s="28" t="s">
        <v>492</v>
      </c>
      <c r="C66" s="45">
        <v>230533.59771199999</v>
      </c>
      <c r="D66" s="45">
        <v>127596.31667099999</v>
      </c>
      <c r="E66" s="29">
        <v>-626.66</v>
      </c>
      <c r="F66" s="30">
        <f>VLOOKUP($A66,'基準点成果表 (側壁fit) '!$B$5:$I$323,3,FALSE)</f>
        <v>230533.3315</v>
      </c>
      <c r="G66" s="30">
        <f>VLOOKUP($A66,'基準点成果表 (側壁fit) '!$B$5:$I$323,4,FALSE)</f>
        <v>127595.53724999999</v>
      </c>
      <c r="H66" s="30">
        <f>VLOOKUP($A66,'基準点成果表 (側壁fit) '!$B$5:$I$323,5,FALSE)</f>
        <v>-625.56124999999997</v>
      </c>
      <c r="I66" s="30">
        <f t="shared" si="4"/>
        <v>-0.26621199998771772</v>
      </c>
      <c r="J66" s="30">
        <f t="shared" si="4"/>
        <v>-0.7794209999992745</v>
      </c>
      <c r="K66" s="30">
        <f t="shared" si="4"/>
        <v>1.0987499999999955</v>
      </c>
      <c r="L66" s="31">
        <f>L64</f>
        <v>3.9134458380807917</v>
      </c>
      <c r="M66" s="29">
        <f t="shared" si="1"/>
        <v>0.73439112540975948</v>
      </c>
      <c r="N66" s="29">
        <f t="shared" si="2"/>
        <v>0.37287477669683788</v>
      </c>
      <c r="O66" s="24">
        <f t="shared" si="3"/>
        <v>1.0987499999999955</v>
      </c>
    </row>
    <row r="67" spans="1:15" ht="12.95" customHeight="1" x14ac:dyDescent="0.15">
      <c r="A67" s="28">
        <v>21074</v>
      </c>
      <c r="B67" s="28" t="s">
        <v>493</v>
      </c>
      <c r="C67" s="45">
        <v>230903.25387700001</v>
      </c>
      <c r="D67" s="45">
        <v>127216.50840399999</v>
      </c>
      <c r="E67" s="29">
        <v>-626.66</v>
      </c>
      <c r="F67" s="30">
        <f>VLOOKUP($A67,'基準点成果表 (側壁fit) '!$B$5:$I$323,3,FALSE)</f>
        <v>230903.05125000002</v>
      </c>
      <c r="G67" s="30">
        <f>VLOOKUP($A67,'基準点成果表 (側壁fit) '!$B$5:$I$323,4,FALSE)</f>
        <v>127215.76274999999</v>
      </c>
      <c r="H67" s="30">
        <f>VLOOKUP($A67,'基準点成果表 (側壁fit) '!$B$5:$I$323,5,FALSE)</f>
        <v>-625.39774999999997</v>
      </c>
      <c r="I67" s="30">
        <f t="shared" si="4"/>
        <v>-0.20262699999148026</v>
      </c>
      <c r="J67" s="30">
        <f t="shared" si="4"/>
        <v>-0.74565399999846704</v>
      </c>
      <c r="K67" s="30">
        <f t="shared" si="4"/>
        <v>1.2622499999999945</v>
      </c>
      <c r="L67" s="31">
        <f>L65</f>
        <v>3.9134458384220512</v>
      </c>
      <c r="M67" s="29">
        <f t="shared" si="1"/>
        <v>0.66527360033242822</v>
      </c>
      <c r="N67" s="29">
        <f t="shared" si="2"/>
        <v>0.3930249680872574</v>
      </c>
      <c r="O67" s="24">
        <f t="shared" si="3"/>
        <v>1.2622499999999945</v>
      </c>
    </row>
    <row r="68" spans="1:15" ht="12.95" customHeight="1" x14ac:dyDescent="0.15">
      <c r="A68" s="28">
        <v>21075</v>
      </c>
      <c r="B68" s="28" t="s">
        <v>494</v>
      </c>
      <c r="C68" s="45">
        <v>228914.09467399999</v>
      </c>
      <c r="D68" s="45">
        <v>125941.472138</v>
      </c>
      <c r="E68" s="29">
        <v>-626.66</v>
      </c>
      <c r="F68" s="30">
        <f>VLOOKUP($A68,'基準点成果表 (側壁fit) '!$B$5:$I$323,3,FALSE)</f>
        <v>228913.91575000001</v>
      </c>
      <c r="G68" s="30">
        <f>VLOOKUP($A68,'基準点成果表 (側壁fit) '!$B$5:$I$323,4,FALSE)</f>
        <v>125940.761</v>
      </c>
      <c r="H68" s="30">
        <f>VLOOKUP($A68,'基準点成果表 (側壁fit) '!$B$5:$I$323,5,FALSE)</f>
        <v>-625.50300000000004</v>
      </c>
      <c r="I68" s="30">
        <f t="shared" si="4"/>
        <v>-0.17892399997799657</v>
      </c>
      <c r="J68" s="30">
        <f t="shared" si="4"/>
        <v>-0.71113799999875482</v>
      </c>
      <c r="K68" s="30">
        <f t="shared" si="4"/>
        <v>1.1569999999999254</v>
      </c>
      <c r="L68" s="31">
        <f>RADIANS(180+DEGREES(ATAN((D70-D68)/(C70-C68))))</f>
        <v>3.9637309474692337</v>
      </c>
      <c r="M68" s="29">
        <f t="shared" si="1"/>
        <v>0.64276753201090353</v>
      </c>
      <c r="N68" s="29">
        <f t="shared" si="2"/>
        <v>0.3529602705730025</v>
      </c>
      <c r="O68" s="24">
        <f t="shared" si="3"/>
        <v>1.1569999999999254</v>
      </c>
    </row>
    <row r="69" spans="1:15" ht="12.95" customHeight="1" x14ac:dyDescent="0.15">
      <c r="A69" s="28">
        <v>21076</v>
      </c>
      <c r="B69" s="28" t="s">
        <v>495</v>
      </c>
      <c r="C69" s="45">
        <v>229302.374236</v>
      </c>
      <c r="D69" s="45">
        <v>125580.724328</v>
      </c>
      <c r="E69" s="29">
        <v>-626.66</v>
      </c>
      <c r="F69" s="30">
        <f>VLOOKUP($A69,'基準点成果表 (側壁fit) '!$B$5:$I$323,3,FALSE)</f>
        <v>229302.19425</v>
      </c>
      <c r="G69" s="30">
        <f>VLOOKUP($A69,'基準点成果表 (側壁fit) '!$B$5:$I$323,4,FALSE)</f>
        <v>125580.05549999999</v>
      </c>
      <c r="H69" s="30">
        <f>VLOOKUP($A69,'基準点成果表 (側壁fit) '!$B$5:$I$323,5,FALSE)</f>
        <v>-625.49</v>
      </c>
      <c r="I69" s="30">
        <f t="shared" si="4"/>
        <v>-0.1799860000028275</v>
      </c>
      <c r="J69" s="30">
        <f t="shared" si="4"/>
        <v>-0.66882800000894349</v>
      </c>
      <c r="K69" s="30">
        <f t="shared" si="4"/>
        <v>1.1699999999999591</v>
      </c>
      <c r="L69" s="31">
        <f>RADIANS(180+DEGREES(ATAN((D71-D69)/(C71-C69))))</f>
        <v>3.9637309467962525</v>
      </c>
      <c r="M69" s="29">
        <f t="shared" si="1"/>
        <v>0.6124939580808979</v>
      </c>
      <c r="N69" s="29">
        <f t="shared" si="2"/>
        <v>0.32338368095402792</v>
      </c>
      <c r="O69" s="24">
        <f t="shared" si="3"/>
        <v>1.1699999999999591</v>
      </c>
    </row>
    <row r="70" spans="1:15" ht="12.95" customHeight="1" x14ac:dyDescent="0.15">
      <c r="A70" s="28">
        <v>21077</v>
      </c>
      <c r="B70" s="28" t="s">
        <v>496</v>
      </c>
      <c r="C70" s="45">
        <v>227484.71656100001</v>
      </c>
      <c r="D70" s="45">
        <v>124403.00595000001</v>
      </c>
      <c r="E70" s="29">
        <v>-626.66</v>
      </c>
      <c r="F70" s="30">
        <f>VLOOKUP($A70,'基準点成果表 (側壁fit) '!$B$5:$I$323,3,FALSE)</f>
        <v>227484.519</v>
      </c>
      <c r="G70" s="30">
        <f>VLOOKUP($A70,'基準点成果表 (側壁fit) '!$B$5:$I$323,4,FALSE)</f>
        <v>124402.31825000001</v>
      </c>
      <c r="H70" s="30">
        <f>VLOOKUP($A70,'基準点成果表 (側壁fit) '!$B$5:$I$323,5,FALSE)</f>
        <v>-625.47524999999996</v>
      </c>
      <c r="I70" s="30">
        <f t="shared" si="4"/>
        <v>-0.19756100000813603</v>
      </c>
      <c r="J70" s="30">
        <f t="shared" si="4"/>
        <v>-0.68769999999494758</v>
      </c>
      <c r="K70" s="30">
        <f t="shared" si="4"/>
        <v>1.1847500000000082</v>
      </c>
      <c r="L70" s="31">
        <f>L68</f>
        <v>3.9637309474692337</v>
      </c>
      <c r="M70" s="29">
        <f t="shared" ref="M70:M133" si="5">I70*COS(-L70)-J70*SIN(-L70)</f>
        <v>0.63828217459019299</v>
      </c>
      <c r="N70" s="29">
        <f t="shared" ref="N70:N133" si="6">I70*SIN(-L70)+J70*COS(-L70)</f>
        <v>0.32335352838291403</v>
      </c>
      <c r="O70" s="24">
        <f t="shared" si="3"/>
        <v>1.1847500000000082</v>
      </c>
    </row>
    <row r="71" spans="1:15" ht="12.95" customHeight="1" x14ac:dyDescent="0.15">
      <c r="A71" s="28">
        <v>21078</v>
      </c>
      <c r="B71" s="28" t="s">
        <v>497</v>
      </c>
      <c r="C71" s="45">
        <v>227872.99612200001</v>
      </c>
      <c r="D71" s="45">
        <v>124042.258141</v>
      </c>
      <c r="E71" s="29">
        <v>-626.66</v>
      </c>
      <c r="F71" s="30">
        <f>VLOOKUP($A71,'基準点成果表 (側壁fit) '!$B$5:$I$323,3,FALSE)</f>
        <v>227872.81</v>
      </c>
      <c r="G71" s="30">
        <f>VLOOKUP($A71,'基準点成果表 (側壁fit) '!$B$5:$I$323,4,FALSE)</f>
        <v>124041.48749999999</v>
      </c>
      <c r="H71" s="30">
        <f>VLOOKUP($A71,'基準点成果表 (側壁fit) '!$B$5:$I$323,5,FALSE)</f>
        <v>-625.45474999999999</v>
      </c>
      <c r="I71" s="30">
        <f t="shared" si="4"/>
        <v>-0.18612200001371093</v>
      </c>
      <c r="J71" s="30">
        <f t="shared" si="4"/>
        <v>-0.77064100001007318</v>
      </c>
      <c r="K71" s="30">
        <f t="shared" si="4"/>
        <v>1.2052499999999782</v>
      </c>
      <c r="L71" s="31">
        <f>L69</f>
        <v>3.9637309467962525</v>
      </c>
      <c r="M71" s="29">
        <f t="shared" si="5"/>
        <v>0.69125896855565516</v>
      </c>
      <c r="N71" s="29">
        <f t="shared" si="6"/>
        <v>0.38818808350721079</v>
      </c>
      <c r="O71" s="24">
        <f t="shared" si="3"/>
        <v>1.2052499999999782</v>
      </c>
    </row>
    <row r="72" spans="1:15" ht="12.95" customHeight="1" x14ac:dyDescent="0.15">
      <c r="A72" s="28">
        <v>22071</v>
      </c>
      <c r="B72" s="28" t="s">
        <v>498</v>
      </c>
      <c r="C72" s="45">
        <v>226154.16005199999</v>
      </c>
      <c r="D72" s="45">
        <v>122902.096209</v>
      </c>
      <c r="E72" s="29">
        <v>-551.66</v>
      </c>
      <c r="F72" s="30">
        <f>VLOOKUP($A72,'基準点成果表 (側壁fit) '!$B$5:$I$323,3,FALSE)</f>
        <v>226154.54775</v>
      </c>
      <c r="G72" s="30">
        <f>VLOOKUP($A72,'基準点成果表 (側壁fit) '!$B$5:$I$323,4,FALSE)</f>
        <v>122902.73974999999</v>
      </c>
      <c r="H72" s="30">
        <f>VLOOKUP($A72,'基準点成果表 (側壁fit) '!$B$5:$I$323,5,FALSE)</f>
        <v>-550.79724999999996</v>
      </c>
      <c r="I72" s="30">
        <f t="shared" ref="I72:K104" si="7">F72-C72</f>
        <v>0.38769800000591204</v>
      </c>
      <c r="J72" s="30">
        <f t="shared" si="7"/>
        <v>0.64354099999764003</v>
      </c>
      <c r="K72" s="30">
        <f t="shared" si="7"/>
        <v>0.86275000000000546</v>
      </c>
      <c r="L72" s="31">
        <f>RADIANS(270+DEGREES(ATAN((D73-D72)/(C73-C72))))</f>
        <v>3.9895716335717992</v>
      </c>
      <c r="M72" s="29">
        <f t="shared" si="5"/>
        <v>-0.73908266127014899</v>
      </c>
      <c r="N72" s="29">
        <f t="shared" si="6"/>
        <v>-0.13495027860801539</v>
      </c>
      <c r="O72" s="24">
        <f t="shared" si="3"/>
        <v>0.86275000000000546</v>
      </c>
    </row>
    <row r="73" spans="1:15" ht="12.95" customHeight="1" x14ac:dyDescent="0.15">
      <c r="A73" s="28">
        <v>22072</v>
      </c>
      <c r="B73" s="28" t="s">
        <v>499</v>
      </c>
      <c r="C73" s="45">
        <v>226551.63092</v>
      </c>
      <c r="D73" s="45">
        <v>122551.501129</v>
      </c>
      <c r="E73" s="29">
        <v>-551.66</v>
      </c>
      <c r="F73" s="30">
        <f>VLOOKUP($A73,'基準点成果表 (側壁fit) '!$B$5:$I$323,3,FALSE)</f>
        <v>226551.91274999999</v>
      </c>
      <c r="G73" s="30">
        <f>VLOOKUP($A73,'基準点成果表 (側壁fit) '!$B$5:$I$323,4,FALSE)</f>
        <v>122552.27250000001</v>
      </c>
      <c r="H73" s="30">
        <f>VLOOKUP($A73,'基準点成果表 (側壁fit) '!$B$5:$I$323,5,FALSE)</f>
        <v>-550.48175000000003</v>
      </c>
      <c r="I73" s="30">
        <f t="shared" si="7"/>
        <v>0.28182999999262393</v>
      </c>
      <c r="J73" s="30">
        <f t="shared" si="7"/>
        <v>0.77137100000982173</v>
      </c>
      <c r="K73" s="30">
        <f t="shared" si="7"/>
        <v>1.1782499999999345</v>
      </c>
      <c r="L73" s="31">
        <f>L72</f>
        <v>3.9895716335717992</v>
      </c>
      <c r="M73" s="29">
        <f t="shared" si="5"/>
        <v>-0.76491643693450428</v>
      </c>
      <c r="N73" s="29">
        <f t="shared" si="6"/>
        <v>-0.29890502347638365</v>
      </c>
      <c r="O73" s="24">
        <f t="shared" ref="O73:O138" si="8">H73-E73</f>
        <v>1.1782499999999345</v>
      </c>
    </row>
    <row r="74" spans="1:15" ht="12.95" customHeight="1" x14ac:dyDescent="0.15">
      <c r="A74" s="28">
        <v>21081</v>
      </c>
      <c r="B74" s="28" t="s">
        <v>500</v>
      </c>
      <c r="C74" s="45">
        <v>224831.17360899999</v>
      </c>
      <c r="D74" s="45">
        <v>121394.298318</v>
      </c>
      <c r="E74" s="29">
        <v>-626.66</v>
      </c>
      <c r="F74" s="30">
        <f>VLOOKUP($A74,'基準点成果表 (側壁fit) '!$B$5:$I$323,3,FALSE)</f>
        <v>224831.10100000002</v>
      </c>
      <c r="G74" s="30">
        <f>VLOOKUP($A74,'基準点成果表 (側壁fit) '!$B$5:$I$323,4,FALSE)</f>
        <v>121393.5545</v>
      </c>
      <c r="H74" s="30">
        <f>VLOOKUP($A74,'基準点成果表 (側壁fit) '!$B$5:$I$323,5,FALSE)</f>
        <v>-625.43875000000003</v>
      </c>
      <c r="I74" s="30">
        <f t="shared" si="7"/>
        <v>-7.2608999966178089E-2</v>
      </c>
      <c r="J74" s="30">
        <f t="shared" si="7"/>
        <v>-0.74381800000264775</v>
      </c>
      <c r="K74" s="30">
        <f t="shared" si="7"/>
        <v>1.2212499999999409</v>
      </c>
      <c r="L74" s="31">
        <f>RADIANS(180+DEGREES(ATAN((D76-D74)/(C76-C74))))</f>
        <v>4.0140160562666498</v>
      </c>
      <c r="M74" s="29">
        <f t="shared" si="5"/>
        <v>0.61636787747644839</v>
      </c>
      <c r="N74" s="29">
        <f t="shared" si="6"/>
        <v>0.42264396792005116</v>
      </c>
      <c r="O74" s="24">
        <f t="shared" si="8"/>
        <v>1.2212499999999409</v>
      </c>
    </row>
    <row r="75" spans="1:15" ht="12.95" customHeight="1" x14ac:dyDescent="0.15">
      <c r="A75" s="28">
        <v>21082</v>
      </c>
      <c r="B75" s="28" t="s">
        <v>501</v>
      </c>
      <c r="C75" s="45">
        <v>225237.094973</v>
      </c>
      <c r="D75" s="45">
        <v>121053.52295699999</v>
      </c>
      <c r="E75" s="29">
        <v>-626.66</v>
      </c>
      <c r="F75" s="30">
        <f>VLOOKUP($A75,'基準点成果表 (側壁fit) '!$B$5:$I$323,3,FALSE)</f>
        <v>225237.04300000001</v>
      </c>
      <c r="G75" s="30">
        <f>VLOOKUP($A75,'基準点成果表 (側壁fit) '!$B$5:$I$323,4,FALSE)</f>
        <v>121052.84550000001</v>
      </c>
      <c r="H75" s="30">
        <f>VLOOKUP($A75,'基準点成果表 (側壁fit) '!$B$5:$I$323,5,FALSE)</f>
        <v>-625.57950000000005</v>
      </c>
      <c r="I75" s="30">
        <f t="shared" si="7"/>
        <v>-5.1972999994177371E-2</v>
      </c>
      <c r="J75" s="30">
        <f t="shared" si="7"/>
        <v>-0.67745699998340569</v>
      </c>
      <c r="K75" s="30">
        <f t="shared" si="7"/>
        <v>1.0804999999999154</v>
      </c>
      <c r="L75" s="31">
        <f>RADIANS(180+DEGREES(ATAN((D77-D75)/(C77-C75))))</f>
        <v>4.0140160562666498</v>
      </c>
      <c r="M75" s="29">
        <f t="shared" si="5"/>
        <v>0.55227431528941973</v>
      </c>
      <c r="N75" s="29">
        <f t="shared" si="6"/>
        <v>0.39578057080472456</v>
      </c>
      <c r="O75" s="24">
        <f t="shared" si="8"/>
        <v>1.0804999999999154</v>
      </c>
    </row>
    <row r="76" spans="1:15" ht="12.95" customHeight="1" x14ac:dyDescent="0.15">
      <c r="A76" s="28">
        <v>21083</v>
      </c>
      <c r="B76" s="28" t="s">
        <v>502</v>
      </c>
      <c r="C76" s="45">
        <v>223480.931614</v>
      </c>
      <c r="D76" s="45">
        <v>119785.930651</v>
      </c>
      <c r="E76" s="29">
        <v>-626.66</v>
      </c>
      <c r="F76" s="30">
        <f>VLOOKUP($A76,'基準点成果表 (側壁fit) '!$B$5:$I$323,3,FALSE)</f>
        <v>223480.76024999999</v>
      </c>
      <c r="G76" s="30">
        <f>VLOOKUP($A76,'基準点成果表 (側壁fit) '!$B$5:$I$323,4,FALSE)</f>
        <v>119785.2225</v>
      </c>
      <c r="H76" s="30">
        <f>VLOOKUP($A76,'基準点成果表 (側壁fit) '!$B$5:$I$323,5,FALSE)</f>
        <v>-625.58875000000012</v>
      </c>
      <c r="I76" s="30">
        <f t="shared" si="7"/>
        <v>-0.17136400000890717</v>
      </c>
      <c r="J76" s="30">
        <f t="shared" si="7"/>
        <v>-0.70815099999890663</v>
      </c>
      <c r="K76" s="30">
        <f t="shared" si="7"/>
        <v>1.0712499999998499</v>
      </c>
      <c r="L76" s="31">
        <f>L74</f>
        <v>4.0140160562666498</v>
      </c>
      <c r="M76" s="29">
        <f t="shared" si="5"/>
        <v>0.65254763876795441</v>
      </c>
      <c r="N76" s="29">
        <f t="shared" si="6"/>
        <v>0.32407566776429142</v>
      </c>
      <c r="O76" s="24">
        <f t="shared" si="8"/>
        <v>1.0712499999998499</v>
      </c>
    </row>
    <row r="77" spans="1:15" ht="12.95" customHeight="1" x14ac:dyDescent="0.15">
      <c r="A77" s="28">
        <v>21084</v>
      </c>
      <c r="B77" s="28" t="s">
        <v>503</v>
      </c>
      <c r="C77" s="45">
        <v>223886.85297800001</v>
      </c>
      <c r="D77" s="45">
        <v>119445.15529</v>
      </c>
      <c r="E77" s="29">
        <v>-626.66</v>
      </c>
      <c r="F77" s="30">
        <f>VLOOKUP($A77,'基準点成果表 (側壁fit) '!$B$5:$I$323,3,FALSE)</f>
        <v>223886.7145</v>
      </c>
      <c r="G77" s="30">
        <f>VLOOKUP($A77,'基準点成果表 (側壁fit) '!$B$5:$I$323,4,FALSE)</f>
        <v>119444.497</v>
      </c>
      <c r="H77" s="30">
        <f>VLOOKUP($A77,'基準点成果表 (側壁fit) '!$B$5:$I$323,5,FALSE)</f>
        <v>-625.54849999999999</v>
      </c>
      <c r="I77" s="30">
        <f t="shared" si="7"/>
        <v>-0.13847800000803545</v>
      </c>
      <c r="J77" s="30">
        <f t="shared" si="7"/>
        <v>-0.65828999999212101</v>
      </c>
      <c r="K77" s="30">
        <f t="shared" si="7"/>
        <v>1.1114999999999782</v>
      </c>
      <c r="L77" s="31">
        <f>L75</f>
        <v>4.0140160562666498</v>
      </c>
      <c r="M77" s="29">
        <f t="shared" si="5"/>
        <v>0.59321483946228193</v>
      </c>
      <c r="N77" s="29">
        <f t="shared" si="6"/>
        <v>0.3172034596557724</v>
      </c>
      <c r="O77" s="24">
        <f t="shared" si="8"/>
        <v>1.1114999999999782</v>
      </c>
    </row>
    <row r="78" spans="1:15" ht="12.95" customHeight="1" x14ac:dyDescent="0.15">
      <c r="A78" s="28">
        <v>21085</v>
      </c>
      <c r="B78" s="28" t="s">
        <v>504</v>
      </c>
      <c r="C78" s="45">
        <v>222035.75946599999</v>
      </c>
      <c r="D78" s="45">
        <v>117976.848568</v>
      </c>
      <c r="E78" s="29">
        <v>-626.66</v>
      </c>
      <c r="F78" s="30">
        <f>VLOOKUP($A78,'基準点成果表 (側壁fit) '!$B$5:$I$323,3,FALSE)</f>
        <v>222035.63524999999</v>
      </c>
      <c r="G78" s="30">
        <f>VLOOKUP($A78,'基準点成果表 (側壁fit) '!$B$5:$I$323,4,FALSE)</f>
        <v>117976.14275</v>
      </c>
      <c r="H78" s="30">
        <f>VLOOKUP($A78,'基準点成果表 (側壁fit) '!$B$5:$I$323,5,FALSE)</f>
        <v>-625.51250000000005</v>
      </c>
      <c r="I78" s="30">
        <f t="shared" si="7"/>
        <v>-0.12421599999652244</v>
      </c>
      <c r="J78" s="30">
        <f t="shared" si="7"/>
        <v>-0.70581800000218209</v>
      </c>
      <c r="K78" s="30">
        <f t="shared" si="7"/>
        <v>1.1474999999999227</v>
      </c>
      <c r="L78" s="31">
        <f>RADIANS(180+DEGREES(ATAN((D80-D78)/(C80-C78))))</f>
        <v>4.0643011650322256</v>
      </c>
      <c r="M78" s="29">
        <f t="shared" si="5"/>
        <v>0.63769064753027316</v>
      </c>
      <c r="N78" s="29">
        <f t="shared" si="6"/>
        <v>0.32704632979845133</v>
      </c>
      <c r="O78" s="24">
        <f t="shared" si="8"/>
        <v>1.1474999999999227</v>
      </c>
    </row>
    <row r="79" spans="1:15" ht="12.95" customHeight="1" x14ac:dyDescent="0.15">
      <c r="A79" s="28">
        <v>21086</v>
      </c>
      <c r="B79" s="28" t="s">
        <v>505</v>
      </c>
      <c r="C79" s="45">
        <v>222458.29643799999</v>
      </c>
      <c r="D79" s="45">
        <v>117656.90715699999</v>
      </c>
      <c r="E79" s="29">
        <v>-626.66</v>
      </c>
      <c r="F79" s="30">
        <f>VLOOKUP($A79,'基準点成果表 (側壁fit) '!$B$5:$I$323,3,FALSE)</f>
        <v>222458.19099999999</v>
      </c>
      <c r="G79" s="30">
        <f>VLOOKUP($A79,'基準点成果表 (側壁fit) '!$B$5:$I$323,4,FALSE)</f>
        <v>117656.2135</v>
      </c>
      <c r="H79" s="30">
        <f>VLOOKUP($A79,'基準点成果表 (側壁fit) '!$B$5:$I$323,5,FALSE)</f>
        <v>-625.47974999999997</v>
      </c>
      <c r="I79" s="30">
        <f t="shared" si="7"/>
        <v>-0.10543799999868497</v>
      </c>
      <c r="J79" s="30">
        <f t="shared" si="7"/>
        <v>-0.69365699999616481</v>
      </c>
      <c r="K79" s="30">
        <f t="shared" si="7"/>
        <v>1.1802500000000009</v>
      </c>
      <c r="L79" s="31">
        <f>RADIANS(180+DEGREES(ATAN((D81-D79)/(C81-C79))))</f>
        <v>4.0643011656993115</v>
      </c>
      <c r="M79" s="29">
        <f t="shared" si="5"/>
        <v>0.6166598327477919</v>
      </c>
      <c r="N79" s="29">
        <f t="shared" si="6"/>
        <v>0.33467574779608283</v>
      </c>
      <c r="O79" s="24">
        <f t="shared" si="8"/>
        <v>1.1802500000000009</v>
      </c>
    </row>
    <row r="80" spans="1:15" ht="12.95" customHeight="1" x14ac:dyDescent="0.15">
      <c r="A80" s="28">
        <v>21087</v>
      </c>
      <c r="B80" s="28" t="s">
        <v>506</v>
      </c>
      <c r="C80" s="45">
        <v>220768.06708000001</v>
      </c>
      <c r="D80" s="45">
        <v>116302.64547</v>
      </c>
      <c r="E80" s="29">
        <v>-626.66</v>
      </c>
      <c r="F80" s="30">
        <f>VLOOKUP($A80,'基準点成果表 (側壁fit) '!$B$5:$I$323,3,FALSE)</f>
        <v>220767.851</v>
      </c>
      <c r="G80" s="30">
        <f>VLOOKUP($A80,'基準点成果表 (側壁fit) '!$B$5:$I$323,4,FALSE)</f>
        <v>116301.97325000001</v>
      </c>
      <c r="H80" s="30">
        <f>VLOOKUP($A80,'基準点成果表 (側壁fit) '!$B$5:$I$323,5,FALSE)</f>
        <v>-625.44425000000001</v>
      </c>
      <c r="I80" s="30">
        <f t="shared" si="7"/>
        <v>-0.21608000001288019</v>
      </c>
      <c r="J80" s="30">
        <f t="shared" si="7"/>
        <v>-0.67221999999310356</v>
      </c>
      <c r="K80" s="30">
        <f t="shared" si="7"/>
        <v>1.2157499999999573</v>
      </c>
      <c r="L80" s="31">
        <f>L78</f>
        <v>4.0643011650322256</v>
      </c>
      <c r="M80" s="29">
        <f t="shared" si="5"/>
        <v>0.666359894041756</v>
      </c>
      <c r="N80" s="29">
        <f t="shared" si="6"/>
        <v>0.23352684301586013</v>
      </c>
      <c r="O80" s="24">
        <f t="shared" si="8"/>
        <v>1.2157499999999573</v>
      </c>
    </row>
    <row r="81" spans="1:15" ht="12.95" customHeight="1" x14ac:dyDescent="0.15">
      <c r="A81" s="28">
        <v>21088</v>
      </c>
      <c r="B81" s="28" t="s">
        <v>507</v>
      </c>
      <c r="C81" s="45">
        <v>221190.60405299999</v>
      </c>
      <c r="D81" s="45">
        <v>115982.704058</v>
      </c>
      <c r="E81" s="29">
        <v>-626.66</v>
      </c>
      <c r="F81" s="30">
        <f>VLOOKUP($A81,'基準点成果表 (側壁fit) '!$B$5:$I$323,3,FALSE)</f>
        <v>221190.37974999999</v>
      </c>
      <c r="G81" s="30">
        <f>VLOOKUP($A81,'基準点成果表 (側壁fit) '!$B$5:$I$323,4,FALSE)</f>
        <v>115982.0555</v>
      </c>
      <c r="H81" s="30">
        <f>VLOOKUP($A81,'基準点成果表 (側壁fit) '!$B$5:$I$323,5,FALSE)</f>
        <v>-625.42875000000004</v>
      </c>
      <c r="I81" s="30">
        <f t="shared" si="7"/>
        <v>-0.22430299999541603</v>
      </c>
      <c r="J81" s="30">
        <f t="shared" si="7"/>
        <v>-0.64855800000077579</v>
      </c>
      <c r="K81" s="30">
        <f t="shared" si="7"/>
        <v>1.2312499999999318</v>
      </c>
      <c r="L81" s="31">
        <f>L79</f>
        <v>4.0643011656993115</v>
      </c>
      <c r="M81" s="29">
        <f t="shared" si="5"/>
        <v>0.65245953264658163</v>
      </c>
      <c r="N81" s="29">
        <f t="shared" si="6"/>
        <v>0.21268726673346952</v>
      </c>
      <c r="O81" s="24">
        <f t="shared" si="8"/>
        <v>1.2312499999999318</v>
      </c>
    </row>
    <row r="82" spans="1:15" ht="12.95" customHeight="1" x14ac:dyDescent="0.15">
      <c r="A82" s="28">
        <v>22081</v>
      </c>
      <c r="B82" s="28" t="s">
        <v>508</v>
      </c>
      <c r="C82" s="45">
        <v>219594.92626499999</v>
      </c>
      <c r="D82" s="45">
        <v>114675.73081199999</v>
      </c>
      <c r="E82" s="29">
        <v>-551.66</v>
      </c>
      <c r="F82" s="30">
        <f>VLOOKUP($A82,'基準点成果表 (側壁fit) '!$B$5:$I$323,3,FALSE)</f>
        <v>219593.73549999998</v>
      </c>
      <c r="G82" s="30">
        <f>VLOOKUP($A82,'基準点成果表 (側壁fit) '!$B$5:$I$323,4,FALSE)</f>
        <v>114674.81125</v>
      </c>
      <c r="H82" s="30">
        <f>VLOOKUP($A82,'基準点成果表 (側壁fit) '!$B$5:$I$323,5,FALSE)</f>
        <v>-550.25</v>
      </c>
      <c r="I82" s="30">
        <f t="shared" si="7"/>
        <v>-1.1907650000066496</v>
      </c>
      <c r="J82" s="30">
        <f t="shared" si="7"/>
        <v>-0.91956199999549426</v>
      </c>
      <c r="K82" s="30">
        <f t="shared" si="7"/>
        <v>1.4099999999999682</v>
      </c>
      <c r="L82" s="31">
        <f>RADIANS(270+DEGREES(ATAN((D83-D82)/(C83-C82))))</f>
        <v>4.0901418528542575</v>
      </c>
      <c r="M82" s="29">
        <f t="shared" si="5"/>
        <v>1.4412615382745537</v>
      </c>
      <c r="N82" s="29">
        <f t="shared" si="6"/>
        <v>-0.43160252011198463</v>
      </c>
      <c r="O82" s="24">
        <f t="shared" si="8"/>
        <v>1.4099999999999682</v>
      </c>
    </row>
    <row r="83" spans="1:15" ht="12.95" customHeight="1" x14ac:dyDescent="0.15">
      <c r="A83" s="28">
        <v>22082</v>
      </c>
      <c r="B83" s="28" t="s">
        <v>509</v>
      </c>
      <c r="C83" s="45">
        <v>220025.58875900001</v>
      </c>
      <c r="D83" s="45">
        <v>114366.81364399999</v>
      </c>
      <c r="E83" s="29">
        <v>-551.66</v>
      </c>
      <c r="F83" s="30">
        <f>VLOOKUP($A83,'基準点成果表 (側壁fit) '!$B$5:$I$323,3,FALSE)</f>
        <v>220024.40300000002</v>
      </c>
      <c r="G83" s="30">
        <f>VLOOKUP($A83,'基準点成果表 (側壁fit) '!$B$5:$I$323,4,FALSE)</f>
        <v>114365.61225000001</v>
      </c>
      <c r="H83" s="30">
        <f>VLOOKUP($A83,'基準点成果表 (側壁fit) '!$B$5:$I$323,5,FALSE)</f>
        <v>-550.05225000000007</v>
      </c>
      <c r="I83" s="30">
        <f t="shared" si="7"/>
        <v>-1.1857589999854099</v>
      </c>
      <c r="J83" s="30">
        <f t="shared" si="7"/>
        <v>-1.2013939999887953</v>
      </c>
      <c r="K83" s="30">
        <f t="shared" si="7"/>
        <v>1.6077499999998963</v>
      </c>
      <c r="L83" s="31">
        <f>L82</f>
        <v>4.0901418528542575</v>
      </c>
      <c r="M83" s="29">
        <f t="shared" si="5"/>
        <v>1.6673521657580228</v>
      </c>
      <c r="N83" s="29">
        <f t="shared" si="6"/>
        <v>-0.26326546411845753</v>
      </c>
      <c r="O83" s="24">
        <f t="shared" si="8"/>
        <v>1.6077499999998963</v>
      </c>
    </row>
    <row r="84" spans="1:15" ht="12.95" customHeight="1" x14ac:dyDescent="0.15">
      <c r="A84" s="28">
        <v>21091</v>
      </c>
      <c r="B84" s="28" t="s">
        <v>510</v>
      </c>
      <c r="C84" s="45">
        <v>218430.00883999999</v>
      </c>
      <c r="D84" s="45">
        <v>113042.722851</v>
      </c>
      <c r="E84" s="29">
        <v>-626.66</v>
      </c>
      <c r="F84" s="30">
        <f>VLOOKUP($A84,'基準点成果表 (側壁fit) '!$B$5:$I$323,3,FALSE)</f>
        <v>218429.80425000002</v>
      </c>
      <c r="G84" s="30">
        <f>VLOOKUP($A84,'基準点成果表 (側壁fit) '!$B$5:$I$323,4,FALSE)</f>
        <v>113042.07400000001</v>
      </c>
      <c r="H84" s="30">
        <f>VLOOKUP($A84,'基準点成果表 (側壁fit) '!$B$5:$I$323,5,FALSE)</f>
        <v>-625.46524999999997</v>
      </c>
      <c r="I84" s="30">
        <f t="shared" si="7"/>
        <v>-0.20458999997936189</v>
      </c>
      <c r="J84" s="30">
        <f t="shared" si="7"/>
        <v>-0.6488509999908274</v>
      </c>
      <c r="K84" s="30">
        <f t="shared" si="7"/>
        <v>1.1947499999999991</v>
      </c>
      <c r="L84" s="31">
        <f>RADIANS(180+DEGREES(ATAN((D86-D84)/(C86-C84))))</f>
        <v>4.114586274546312</v>
      </c>
      <c r="M84" s="29">
        <f t="shared" si="5"/>
        <v>0.65147246577482854</v>
      </c>
      <c r="N84" s="29">
        <f t="shared" si="6"/>
        <v>0.19608241792143663</v>
      </c>
      <c r="O84" s="24">
        <f t="shared" si="8"/>
        <v>1.1947499999999991</v>
      </c>
    </row>
    <row r="85" spans="1:15" ht="12.95" customHeight="1" x14ac:dyDescent="0.15">
      <c r="A85" s="28">
        <v>21092</v>
      </c>
      <c r="B85" s="28" t="s">
        <v>511</v>
      </c>
      <c r="C85" s="45">
        <v>218868.093223</v>
      </c>
      <c r="D85" s="45">
        <v>112744.42422</v>
      </c>
      <c r="E85" s="29">
        <v>-626.66</v>
      </c>
      <c r="F85" s="30">
        <f>VLOOKUP($A85,'基準点成果表 (側壁fit) '!$B$5:$I$323,3,FALSE)</f>
        <v>218867.98375000001</v>
      </c>
      <c r="G85" s="30">
        <f>VLOOKUP($A85,'基準点成果表 (側壁fit) '!$B$5:$I$323,4,FALSE)</f>
        <v>112743.79574999999</v>
      </c>
      <c r="H85" s="30">
        <f>VLOOKUP($A85,'基準点成果表 (側壁fit) '!$B$5:$I$323,5,FALSE)</f>
        <v>-625.51199999999994</v>
      </c>
      <c r="I85" s="30">
        <f t="shared" si="7"/>
        <v>-0.10947299998952076</v>
      </c>
      <c r="J85" s="30">
        <f t="shared" si="7"/>
        <v>-0.62847000001056585</v>
      </c>
      <c r="K85" s="30">
        <f t="shared" si="7"/>
        <v>1.1480000000000246</v>
      </c>
      <c r="L85" s="31">
        <f>RADIANS(180+DEGREES(ATAN((D87-D85)/(C87-C85))))</f>
        <v>4.114586274546312</v>
      </c>
      <c r="M85" s="29">
        <f t="shared" si="5"/>
        <v>0.58109158138159889</v>
      </c>
      <c r="N85" s="29">
        <f t="shared" si="6"/>
        <v>0.26323269684334216</v>
      </c>
      <c r="O85" s="24">
        <f t="shared" si="8"/>
        <v>1.1480000000000246</v>
      </c>
    </row>
    <row r="86" spans="1:15" ht="12.95" customHeight="1" x14ac:dyDescent="0.15">
      <c r="A86" s="28">
        <v>21093</v>
      </c>
      <c r="B86" s="28" t="s">
        <v>512</v>
      </c>
      <c r="C86" s="45">
        <v>217248.07086599999</v>
      </c>
      <c r="D86" s="45">
        <v>111306.91680599999</v>
      </c>
      <c r="E86" s="29">
        <v>-626.66</v>
      </c>
      <c r="F86" s="30">
        <f>VLOOKUP($A86,'基準点成果表 (側壁fit) '!$B$5:$I$323,3,FALSE)</f>
        <v>217247.71699999998</v>
      </c>
      <c r="G86" s="30">
        <f>VLOOKUP($A86,'基準点成果表 (側壁fit) '!$B$5:$I$323,4,FALSE)</f>
        <v>111306.43625</v>
      </c>
      <c r="H86" s="30">
        <f>VLOOKUP($A86,'基準点成果表 (側壁fit) '!$B$5:$I$323,5,FALSE)</f>
        <v>-625.47749999999996</v>
      </c>
      <c r="I86" s="30">
        <f t="shared" si="7"/>
        <v>-0.35386600001947954</v>
      </c>
      <c r="J86" s="30">
        <f t="shared" si="7"/>
        <v>-0.48055599999497645</v>
      </c>
      <c r="K86" s="30">
        <f t="shared" si="7"/>
        <v>1.1825000000000045</v>
      </c>
      <c r="L86" s="31">
        <f>L84</f>
        <v>4.114586274546312</v>
      </c>
      <c r="M86" s="29">
        <f t="shared" si="5"/>
        <v>0.59638079659451326</v>
      </c>
      <c r="N86" s="29">
        <f t="shared" si="6"/>
        <v>-2.202636044043349E-2</v>
      </c>
      <c r="O86" s="24">
        <f t="shared" si="8"/>
        <v>1.1825000000000045</v>
      </c>
    </row>
    <row r="87" spans="1:15" ht="12.95" customHeight="1" x14ac:dyDescent="0.15">
      <c r="A87" s="28">
        <v>21094</v>
      </c>
      <c r="B87" s="28" t="s">
        <v>513</v>
      </c>
      <c r="C87" s="45">
        <v>217686.155249</v>
      </c>
      <c r="D87" s="45">
        <v>111008.618175</v>
      </c>
      <c r="E87" s="29">
        <v>-626.66</v>
      </c>
      <c r="F87" s="30">
        <f>VLOOKUP($A87,'基準点成果表 (側壁fit) '!$B$5:$I$323,3,FALSE)</f>
        <v>217685.85200000001</v>
      </c>
      <c r="G87" s="30">
        <f>VLOOKUP($A87,'基準点成果表 (側壁fit) '!$B$5:$I$323,4,FALSE)</f>
        <v>111008.06450000001</v>
      </c>
      <c r="H87" s="30">
        <f>VLOOKUP($A87,'基準点成果表 (側壁fit) '!$B$5:$I$323,5,FALSE)</f>
        <v>-625.45100000000002</v>
      </c>
      <c r="I87" s="30">
        <f t="shared" si="7"/>
        <v>-0.30324899998959154</v>
      </c>
      <c r="J87" s="30">
        <f t="shared" si="7"/>
        <v>-0.55367499998828862</v>
      </c>
      <c r="K87" s="30">
        <f t="shared" si="7"/>
        <v>1.2089999999999463</v>
      </c>
      <c r="L87" s="31">
        <f>L85</f>
        <v>4.114586274546312</v>
      </c>
      <c r="M87" s="29">
        <f t="shared" si="5"/>
        <v>0.62833043836861968</v>
      </c>
      <c r="N87" s="29">
        <f t="shared" si="6"/>
        <v>6.0965743054742116E-2</v>
      </c>
      <c r="O87" s="24">
        <f t="shared" si="8"/>
        <v>1.2089999999999463</v>
      </c>
    </row>
    <row r="88" spans="1:15" ht="12.95" customHeight="1" x14ac:dyDescent="0.15">
      <c r="A88" s="28">
        <v>21095</v>
      </c>
      <c r="B88" s="28" t="s">
        <v>514</v>
      </c>
      <c r="C88" s="45">
        <v>215991.83429599999</v>
      </c>
      <c r="D88" s="45">
        <v>109361.879481</v>
      </c>
      <c r="E88" s="29">
        <v>-626.66</v>
      </c>
      <c r="F88" s="30">
        <f>VLOOKUP($A88,'基準点成果表 (側壁fit) '!$B$5:$I$323,3,FALSE)</f>
        <v>215991.43974999999</v>
      </c>
      <c r="G88" s="30">
        <f>VLOOKUP($A88,'基準点成果表 (側壁fit) '!$B$5:$I$323,4,FALSE)</f>
        <v>109361.186</v>
      </c>
      <c r="H88" s="30">
        <f>VLOOKUP($A88,'基準点成果表 (側壁fit) '!$B$5:$I$323,5,FALSE)</f>
        <v>-625.53575000000001</v>
      </c>
      <c r="I88" s="30">
        <f t="shared" si="7"/>
        <v>-0.39454599999589846</v>
      </c>
      <c r="J88" s="30">
        <f t="shared" si="7"/>
        <v>-0.69348099999479018</v>
      </c>
      <c r="K88" s="30">
        <f t="shared" si="7"/>
        <v>1.1242499999999609</v>
      </c>
      <c r="L88" s="31">
        <f>RADIANS(180+DEGREES(ATAN((D90-D88)/(C90-C88))))</f>
        <v>4.164871383576279</v>
      </c>
      <c r="M88" s="29">
        <f t="shared" si="5"/>
        <v>0.7974960807036966</v>
      </c>
      <c r="N88" s="29">
        <f t="shared" si="6"/>
        <v>2.413389170400454E-2</v>
      </c>
      <c r="O88" s="24">
        <f t="shared" si="8"/>
        <v>1.1242499999999609</v>
      </c>
    </row>
    <row r="89" spans="1:15" ht="12.95" customHeight="1" x14ac:dyDescent="0.15">
      <c r="A89" s="28">
        <v>21096</v>
      </c>
      <c r="B89" s="28" t="s">
        <v>515</v>
      </c>
      <c r="C89" s="45">
        <v>216444.35858500001</v>
      </c>
      <c r="D89" s="45">
        <v>109085.977746</v>
      </c>
      <c r="E89" s="29">
        <v>-626.66</v>
      </c>
      <c r="F89" s="30">
        <f>VLOOKUP($A89,'基準点成果表 (側壁fit) '!$B$5:$I$323,3,FALSE)</f>
        <v>216444.03</v>
      </c>
      <c r="G89" s="30">
        <f>VLOOKUP($A89,'基準点成果表 (側壁fit) '!$B$5:$I$323,4,FALSE)</f>
        <v>109085.45749999999</v>
      </c>
      <c r="H89" s="30">
        <f>VLOOKUP($A89,'基準点成果表 (側壁fit) '!$B$5:$I$323,5,FALSE)</f>
        <v>-625.53150000000005</v>
      </c>
      <c r="I89" s="30">
        <f t="shared" si="7"/>
        <v>-0.3285850000102073</v>
      </c>
      <c r="J89" s="30">
        <f t="shared" si="7"/>
        <v>-0.52024600001459476</v>
      </c>
      <c r="K89" s="30">
        <f t="shared" si="7"/>
        <v>1.1284999999999172</v>
      </c>
      <c r="L89" s="31">
        <f>RADIANS(180+DEGREES(ATAN((D91-D89)/(C91-C89))))</f>
        <v>4.164871383576279</v>
      </c>
      <c r="M89" s="29">
        <f t="shared" si="5"/>
        <v>0.61524740214871787</v>
      </c>
      <c r="N89" s="29">
        <f t="shared" si="6"/>
        <v>-9.7281504998359969E-3</v>
      </c>
      <c r="O89" s="24">
        <f t="shared" si="8"/>
        <v>1.1284999999999172</v>
      </c>
    </row>
    <row r="90" spans="1:15" ht="12.95" customHeight="1" x14ac:dyDescent="0.15">
      <c r="A90" s="28">
        <v>21097</v>
      </c>
      <c r="B90" s="28" t="s">
        <v>516</v>
      </c>
      <c r="C90" s="45">
        <v>214898.63874299999</v>
      </c>
      <c r="D90" s="45">
        <v>107568.85871099999</v>
      </c>
      <c r="E90" s="29">
        <v>-626.66</v>
      </c>
      <c r="F90" s="30">
        <f>VLOOKUP($A90,'基準点成果表 (側壁fit) '!$B$5:$I$323,3,FALSE)</f>
        <v>214898.22200000001</v>
      </c>
      <c r="G90" s="30">
        <f>VLOOKUP($A90,'基準点成果表 (側壁fit) '!$B$5:$I$323,4,FALSE)</f>
        <v>107568.30475</v>
      </c>
      <c r="H90" s="30">
        <f>VLOOKUP($A90,'基準点成果表 (側壁fit) '!$B$5:$I$323,5,FALSE)</f>
        <v>-625.53275000000008</v>
      </c>
      <c r="I90" s="30">
        <f t="shared" si="7"/>
        <v>-0.4167429999797605</v>
      </c>
      <c r="J90" s="30">
        <f t="shared" si="7"/>
        <v>-0.55396099999779835</v>
      </c>
      <c r="K90" s="30">
        <f t="shared" si="7"/>
        <v>1.12724999999989</v>
      </c>
      <c r="L90" s="31">
        <f>L88</f>
        <v>4.164871383576279</v>
      </c>
      <c r="M90" s="29">
        <f t="shared" si="5"/>
        <v>0.68992627299669051</v>
      </c>
      <c r="N90" s="29">
        <f t="shared" si="6"/>
        <v>-6.744816809660209E-2</v>
      </c>
      <c r="O90" s="24">
        <f t="shared" si="8"/>
        <v>1.12724999999989</v>
      </c>
    </row>
    <row r="91" spans="1:15" ht="12.95" customHeight="1" x14ac:dyDescent="0.15">
      <c r="A91" s="28">
        <v>21098</v>
      </c>
      <c r="B91" s="28" t="s">
        <v>517</v>
      </c>
      <c r="C91" s="45">
        <v>215351.16303200001</v>
      </c>
      <c r="D91" s="45">
        <v>107292.956976</v>
      </c>
      <c r="E91" s="29">
        <v>-626.66</v>
      </c>
      <c r="F91" s="30">
        <f>VLOOKUP($A91,'基準点成果表 (側壁fit) '!$B$5:$I$323,3,FALSE)</f>
        <v>215350.82550000001</v>
      </c>
      <c r="G91" s="30">
        <f>VLOOKUP($A91,'基準点成果表 (側壁fit) '!$B$5:$I$323,4,FALSE)</f>
        <v>107292.52125000001</v>
      </c>
      <c r="H91" s="30">
        <f>VLOOKUP($A91,'基準点成果表 (側壁fit) '!$B$5:$I$323,5,FALSE)</f>
        <v>-625.53824999999995</v>
      </c>
      <c r="I91" s="30">
        <f t="shared" si="7"/>
        <v>-0.33753200000501238</v>
      </c>
      <c r="J91" s="30">
        <f t="shared" si="7"/>
        <v>-0.43572599999606609</v>
      </c>
      <c r="K91" s="30">
        <f t="shared" si="7"/>
        <v>1.12175000000002</v>
      </c>
      <c r="L91" s="31">
        <f>L89</f>
        <v>4.164871383576279</v>
      </c>
      <c r="M91" s="29">
        <f t="shared" si="5"/>
        <v>0.54774011885029128</v>
      </c>
      <c r="N91" s="29">
        <f t="shared" si="6"/>
        <v>-6.1365790973671452E-2</v>
      </c>
      <c r="O91" s="24">
        <f t="shared" si="8"/>
        <v>1.12175000000002</v>
      </c>
    </row>
    <row r="92" spans="1:15" ht="12.95" customHeight="1" x14ac:dyDescent="0.15">
      <c r="A92" s="28">
        <v>22092</v>
      </c>
      <c r="B92" s="28" t="s">
        <v>607</v>
      </c>
      <c r="C92" s="55"/>
      <c r="D92" s="55"/>
      <c r="E92" s="56"/>
      <c r="F92" s="57"/>
      <c r="G92" s="57"/>
      <c r="H92" s="57"/>
      <c r="I92" s="57"/>
      <c r="J92" s="57"/>
      <c r="K92" s="57"/>
      <c r="L92" s="58"/>
      <c r="M92" s="56"/>
      <c r="N92" s="56"/>
      <c r="O92" s="54"/>
    </row>
    <row r="93" spans="1:15" ht="12.95" customHeight="1" x14ac:dyDescent="0.15">
      <c r="A93" s="28">
        <v>21101</v>
      </c>
      <c r="B93" s="28" t="s">
        <v>518</v>
      </c>
      <c r="C93" s="45">
        <v>212899.693272</v>
      </c>
      <c r="D93" s="45">
        <v>104090.66538400001</v>
      </c>
      <c r="E93" s="29">
        <v>-626.66</v>
      </c>
      <c r="F93" s="30">
        <f>VLOOKUP($A93,'基準点成果表 (側壁fit) '!$B$5:$I$323,3,FALSE)</f>
        <v>212899.16674999997</v>
      </c>
      <c r="G93" s="30">
        <f>VLOOKUP($A93,'基準点成果表 (側壁fit) '!$B$5:$I$323,4,FALSE)</f>
        <v>104090.171</v>
      </c>
      <c r="H93" s="30">
        <f>VLOOKUP($A93,'基準点成果表 (側壁fit) '!$B$5:$I$323,5,FALSE)</f>
        <v>-625.57825000000003</v>
      </c>
      <c r="I93" s="30">
        <f t="shared" si="7"/>
        <v>-0.52652200002921745</v>
      </c>
      <c r="J93" s="30">
        <f t="shared" si="7"/>
        <v>-0.49438400000508409</v>
      </c>
      <c r="K93" s="30">
        <f t="shared" si="7"/>
        <v>1.0817499999999427</v>
      </c>
      <c r="L93" s="31">
        <f>RADIANS(180+DEGREES(ATAN((D95-D93)/(C95-C93))))</f>
        <v>4.2151564925019658</v>
      </c>
      <c r="M93" s="29">
        <f t="shared" si="5"/>
        <v>0.68566542522288421</v>
      </c>
      <c r="N93" s="29">
        <f t="shared" si="6"/>
        <v>-0.22694466424596926</v>
      </c>
      <c r="O93" s="24">
        <f t="shared" si="8"/>
        <v>1.0817499999999427</v>
      </c>
    </row>
    <row r="94" spans="1:15" ht="12.95" customHeight="1" x14ac:dyDescent="0.15">
      <c r="A94" s="28">
        <v>21102</v>
      </c>
      <c r="B94" s="28" t="s">
        <v>519</v>
      </c>
      <c r="C94" s="45">
        <v>213365.51345999999</v>
      </c>
      <c r="D94" s="45">
        <v>103837.85804200001</v>
      </c>
      <c r="E94" s="29">
        <v>-626.66</v>
      </c>
      <c r="F94" s="30">
        <f>VLOOKUP($A94,'基準点成果表 (側壁fit) '!$B$5:$I$323,3,FALSE)</f>
        <v>213365.06775000002</v>
      </c>
      <c r="G94" s="30">
        <f>VLOOKUP($A94,'基準点成果表 (側壁fit) '!$B$5:$I$323,4,FALSE)</f>
        <v>103837.34075</v>
      </c>
      <c r="H94" s="30">
        <f>VLOOKUP($A94,'基準点成果表 (側壁fit) '!$B$5:$I$323,5,FALSE)</f>
        <v>-625.60400000000004</v>
      </c>
      <c r="I94" s="30">
        <f t="shared" si="7"/>
        <v>-0.44570999997085892</v>
      </c>
      <c r="J94" s="30">
        <f t="shared" si="7"/>
        <v>-0.51729200000409037</v>
      </c>
      <c r="K94" s="30">
        <f t="shared" si="7"/>
        <v>1.0559999999999263</v>
      </c>
      <c r="L94" s="31">
        <f>RADIANS(180+DEGREES(ATAN((D96-D94)/(C96-C94))))</f>
        <v>4.2151564925019782</v>
      </c>
      <c r="M94" s="29">
        <f t="shared" si="5"/>
        <v>0.66725248544017135</v>
      </c>
      <c r="N94" s="29">
        <f t="shared" si="6"/>
        <v>-0.14499151015203879</v>
      </c>
      <c r="O94" s="24">
        <f t="shared" si="8"/>
        <v>1.0559999999999263</v>
      </c>
    </row>
    <row r="95" spans="1:15" ht="12.95" customHeight="1" x14ac:dyDescent="0.15">
      <c r="A95" s="28">
        <v>21103</v>
      </c>
      <c r="B95" s="28" t="s">
        <v>520</v>
      </c>
      <c r="C95" s="45">
        <v>211898.003803</v>
      </c>
      <c r="D95" s="45">
        <v>102244.96275200001</v>
      </c>
      <c r="E95" s="29">
        <v>-626.66</v>
      </c>
      <c r="F95" s="30">
        <f>VLOOKUP($A95,'基準点成果表 (側壁fit) '!$B$5:$I$323,3,FALSE)</f>
        <v>211897.31475000002</v>
      </c>
      <c r="G95" s="30">
        <f>VLOOKUP($A95,'基準点成果表 (側壁fit) '!$B$5:$I$323,4,FALSE)</f>
        <v>102244.6995</v>
      </c>
      <c r="H95" s="30">
        <f>VLOOKUP($A95,'基準点成果表 (側壁fit) '!$B$5:$I$323,5,FALSE)</f>
        <v>-625.67725000000007</v>
      </c>
      <c r="I95" s="30">
        <f t="shared" si="7"/>
        <v>-0.68905299998004921</v>
      </c>
      <c r="J95" s="30">
        <f t="shared" si="7"/>
        <v>-0.26325200000428595</v>
      </c>
      <c r="K95" s="30">
        <f t="shared" si="7"/>
        <v>0.98274999999989632</v>
      </c>
      <c r="L95" s="31">
        <f>L93</f>
        <v>4.2151564925019658</v>
      </c>
      <c r="M95" s="29">
        <f t="shared" si="5"/>
        <v>0.56004859200306689</v>
      </c>
      <c r="N95" s="29">
        <f t="shared" si="6"/>
        <v>-0.48004294274902598</v>
      </c>
      <c r="O95" s="24">
        <f t="shared" si="8"/>
        <v>0.98274999999989632</v>
      </c>
    </row>
    <row r="96" spans="1:15" ht="12.95" customHeight="1" x14ac:dyDescent="0.15">
      <c r="A96" s="28">
        <v>21104</v>
      </c>
      <c r="B96" s="28" t="s">
        <v>521</v>
      </c>
      <c r="C96" s="45">
        <v>212363.82399100001</v>
      </c>
      <c r="D96" s="45">
        <v>101992.15541000001</v>
      </c>
      <c r="E96" s="29">
        <v>-626.66</v>
      </c>
      <c r="F96" s="30">
        <f>VLOOKUP($A96,'基準点成果表 (側壁fit) '!$B$5:$I$323,3,FALSE)</f>
        <v>212363.36424999998</v>
      </c>
      <c r="G96" s="30">
        <f>VLOOKUP($A96,'基準点成果表 (側壁fit) '!$B$5:$I$323,4,FALSE)</f>
        <v>101991.69875000001</v>
      </c>
      <c r="H96" s="30">
        <f>VLOOKUP($A96,'基準点成果表 (側壁fit) '!$B$5:$I$323,5,FALSE)</f>
        <v>-625.64499999999998</v>
      </c>
      <c r="I96" s="30">
        <f t="shared" si="7"/>
        <v>-0.45974100002786145</v>
      </c>
      <c r="J96" s="30">
        <f t="shared" si="7"/>
        <v>-0.45665999999619089</v>
      </c>
      <c r="K96" s="30">
        <f t="shared" si="7"/>
        <v>1.0149999999999864</v>
      </c>
      <c r="L96" s="31">
        <f>L94</f>
        <v>4.2151564925019782</v>
      </c>
      <c r="M96" s="29">
        <f t="shared" si="5"/>
        <v>0.62065537257221925</v>
      </c>
      <c r="N96" s="29">
        <f t="shared" si="6"/>
        <v>-0.18624460045966132</v>
      </c>
      <c r="O96" s="24">
        <f t="shared" si="8"/>
        <v>1.0149999999999864</v>
      </c>
    </row>
    <row r="97" spans="1:15" ht="12.95" customHeight="1" x14ac:dyDescent="0.15">
      <c r="A97" s="28">
        <v>21105</v>
      </c>
      <c r="B97" s="28" t="s">
        <v>522</v>
      </c>
      <c r="C97" s="45">
        <v>210843.39814500001</v>
      </c>
      <c r="D97" s="45">
        <v>100183.626432</v>
      </c>
      <c r="E97" s="29">
        <v>-626.66</v>
      </c>
      <c r="F97" s="30">
        <f>VLOOKUP($A97,'基準点成果表 (側壁fit) '!$B$5:$I$323,3,FALSE)</f>
        <v>210842.7795</v>
      </c>
      <c r="G97" s="30">
        <f>VLOOKUP($A97,'基準点成果表 (側壁fit) '!$B$5:$I$323,4,FALSE)</f>
        <v>100183.19975</v>
      </c>
      <c r="H97" s="30">
        <f>VLOOKUP($A97,'基準点成果表 (側壁fit) '!$B$5:$I$323,5,FALSE)</f>
        <v>-625.75900000000001</v>
      </c>
      <c r="I97" s="30">
        <f t="shared" si="7"/>
        <v>-0.61864500000956468</v>
      </c>
      <c r="J97" s="30">
        <f t="shared" si="7"/>
        <v>-0.42668200000480283</v>
      </c>
      <c r="K97" s="30">
        <f t="shared" si="7"/>
        <v>0.90099999999995362</v>
      </c>
      <c r="L97" s="31">
        <f>RADIANS(180+DEGREES(ATAN((D99-D97)/(C99-C97))))</f>
        <v>4.265441601412423</v>
      </c>
      <c r="M97" s="29">
        <f t="shared" si="5"/>
        <v>0.65215683901263644</v>
      </c>
      <c r="N97" s="29">
        <f t="shared" si="6"/>
        <v>-0.3734576582344763</v>
      </c>
      <c r="O97" s="24">
        <f t="shared" si="8"/>
        <v>0.90099999999995362</v>
      </c>
    </row>
    <row r="98" spans="1:15" ht="12.95" customHeight="1" x14ac:dyDescent="0.15">
      <c r="A98" s="28">
        <v>21106</v>
      </c>
      <c r="B98" s="28" t="s">
        <v>523</v>
      </c>
      <c r="C98" s="45">
        <v>211321.33661</v>
      </c>
      <c r="D98" s="45">
        <v>99954.552595000001</v>
      </c>
      <c r="E98" s="29">
        <v>-626.66</v>
      </c>
      <c r="F98" s="30">
        <f>VLOOKUP($A98,'基準点成果表 (側壁fit) '!$B$5:$I$323,3,FALSE)</f>
        <v>211320.75925</v>
      </c>
      <c r="G98" s="30">
        <f>VLOOKUP($A98,'基準点成果表 (側壁fit) '!$B$5:$I$323,4,FALSE)</f>
        <v>99954.087</v>
      </c>
      <c r="H98" s="30">
        <f>VLOOKUP($A98,'基準点成果表 (側壁fit) '!$B$5:$I$323,5,FALSE)</f>
        <v>-625.77275000000009</v>
      </c>
      <c r="I98" s="30">
        <f t="shared" si="7"/>
        <v>-0.57735999999567866</v>
      </c>
      <c r="J98" s="30">
        <f t="shared" si="7"/>
        <v>-0.46559500000148546</v>
      </c>
      <c r="K98" s="30">
        <f t="shared" si="7"/>
        <v>0.88724999999988086</v>
      </c>
      <c r="L98" s="31">
        <f>RADIANS(180+DEGREES(ATAN((D100-D98)/(C100-C98))))</f>
        <v>4.2654416018418537</v>
      </c>
      <c r="M98" s="29">
        <f t="shared" si="5"/>
        <v>0.66940345419656255</v>
      </c>
      <c r="N98" s="29">
        <f t="shared" si="6"/>
        <v>-0.31940928153562465</v>
      </c>
      <c r="O98" s="24">
        <f t="shared" si="8"/>
        <v>0.88724999999988086</v>
      </c>
    </row>
    <row r="99" spans="1:15" ht="12.95" customHeight="1" x14ac:dyDescent="0.15">
      <c r="A99" s="28">
        <v>21107</v>
      </c>
      <c r="B99" s="28" t="s">
        <v>524</v>
      </c>
      <c r="C99" s="45">
        <v>209935.74708999999</v>
      </c>
      <c r="D99" s="45">
        <v>98289.907982999997</v>
      </c>
      <c r="E99" s="29">
        <v>-626.66</v>
      </c>
      <c r="F99" s="30">
        <f>VLOOKUP($A99,'基準点成果表 (側壁fit) '!$B$5:$I$323,3,FALSE)</f>
        <v>209935.04399999999</v>
      </c>
      <c r="G99" s="30">
        <f>VLOOKUP($A99,'基準点成果表 (側壁fit) '!$B$5:$I$323,4,FALSE)</f>
        <v>98289.570250000004</v>
      </c>
      <c r="H99" s="30">
        <f>VLOOKUP($A99,'基準点成果表 (側壁fit) '!$B$5:$I$323,5,FALSE)</f>
        <v>-625.89475000000004</v>
      </c>
      <c r="I99" s="30">
        <f t="shared" si="7"/>
        <v>-0.70308999999542721</v>
      </c>
      <c r="J99" s="30">
        <f t="shared" si="7"/>
        <v>-0.33773299999302253</v>
      </c>
      <c r="K99" s="30">
        <f t="shared" si="7"/>
        <v>0.7652499999999236</v>
      </c>
      <c r="L99" s="31">
        <f>L97</f>
        <v>4.265441601412423</v>
      </c>
      <c r="M99" s="29">
        <f t="shared" si="5"/>
        <v>0.60844361568034855</v>
      </c>
      <c r="N99" s="29">
        <f t="shared" si="6"/>
        <v>-0.48805275730773312</v>
      </c>
      <c r="O99" s="24">
        <f t="shared" si="8"/>
        <v>0.7652499999999236</v>
      </c>
    </row>
    <row r="100" spans="1:15" ht="12.95" customHeight="1" x14ac:dyDescent="0.15">
      <c r="A100" s="28">
        <v>21108</v>
      </c>
      <c r="B100" s="28" t="s">
        <v>525</v>
      </c>
      <c r="C100" s="45">
        <v>210413.68555600001</v>
      </c>
      <c r="D100" s="45">
        <v>98060.834145999994</v>
      </c>
      <c r="E100" s="29">
        <v>-626.66</v>
      </c>
      <c r="F100" s="30">
        <f>VLOOKUP($A100,'基準点成果表 (側壁fit) '!$B$5:$I$323,3,FALSE)</f>
        <v>210412.992</v>
      </c>
      <c r="G100" s="30">
        <f>VLOOKUP($A100,'基準点成果表 (側壁fit) '!$B$5:$I$323,4,FALSE)</f>
        <v>98060.434999999998</v>
      </c>
      <c r="H100" s="30">
        <f>VLOOKUP($A100,'基準点成果表 (側壁fit) '!$B$5:$I$323,5,FALSE)</f>
        <v>-625.8862499999999</v>
      </c>
      <c r="I100" s="30">
        <f t="shared" si="7"/>
        <v>-0.69355600001290441</v>
      </c>
      <c r="J100" s="30">
        <f t="shared" si="7"/>
        <v>-0.399145999996108</v>
      </c>
      <c r="K100" s="30">
        <f t="shared" si="7"/>
        <v>0.77375000000006366</v>
      </c>
      <c r="L100" s="31">
        <f>L98</f>
        <v>4.2654416018418537</v>
      </c>
      <c r="M100" s="29">
        <f t="shared" si="5"/>
        <v>0.65970332308143176</v>
      </c>
      <c r="N100" s="29">
        <f t="shared" si="6"/>
        <v>-0.45291166907257863</v>
      </c>
      <c r="O100" s="24">
        <f t="shared" si="8"/>
        <v>0.77375000000006366</v>
      </c>
    </row>
    <row r="101" spans="1:15" ht="12.95" customHeight="1" x14ac:dyDescent="0.15">
      <c r="A101" s="28">
        <v>22101</v>
      </c>
      <c r="B101" s="28" t="s">
        <v>526</v>
      </c>
      <c r="C101" s="45">
        <v>209111.29377600001</v>
      </c>
      <c r="D101" s="45">
        <v>96461.414776999998</v>
      </c>
      <c r="E101" s="29">
        <v>-551.66</v>
      </c>
      <c r="F101" s="30">
        <f>VLOOKUP($A101,'基準点成果表 (側壁fit) '!$B$5:$I$323,3,FALSE)</f>
        <v>209108.14875000002</v>
      </c>
      <c r="G101" s="30">
        <f>VLOOKUP($A101,'基準点成果表 (側壁fit) '!$B$5:$I$323,4,FALSE)</f>
        <v>96461.194249999986</v>
      </c>
      <c r="H101" s="30">
        <f>VLOOKUP($A101,'基準点成果表 (側壁fit) '!$B$5:$I$323,5,FALSE)</f>
        <v>-551.05174999999997</v>
      </c>
      <c r="I101" s="30">
        <f t="shared" si="7"/>
        <v>-3.1450259999837726</v>
      </c>
      <c r="J101" s="30">
        <f t="shared" si="7"/>
        <v>-0.22052700001222547</v>
      </c>
      <c r="K101" s="30">
        <f t="shared" si="7"/>
        <v>0.60824999999999818</v>
      </c>
      <c r="L101" s="31">
        <f>RADIANS(270+DEGREES(ATAN((D102-D101)/(C102-C101))))</f>
        <v>4.2912822871063909</v>
      </c>
      <c r="M101" s="29">
        <f t="shared" si="5"/>
        <v>1.4868556441479557</v>
      </c>
      <c r="N101" s="29">
        <f t="shared" si="6"/>
        <v>-2.7801224778368465</v>
      </c>
      <c r="O101" s="24">
        <f t="shared" si="8"/>
        <v>0.60824999999999818</v>
      </c>
    </row>
    <row r="102" spans="1:15" ht="12.95" customHeight="1" x14ac:dyDescent="0.15">
      <c r="A102" s="28">
        <v>22102</v>
      </c>
      <c r="B102" s="28" t="s">
        <v>527</v>
      </c>
      <c r="C102" s="45">
        <v>209594.99144799999</v>
      </c>
      <c r="D102" s="45">
        <v>96244.766298999995</v>
      </c>
      <c r="E102" s="29">
        <v>-551.66</v>
      </c>
      <c r="F102" s="30">
        <f>VLOOKUP($A102,'基準点成果表 (側壁fit) '!$B$5:$I$323,3,FALSE)</f>
        <v>209591.83549999999</v>
      </c>
      <c r="G102" s="30">
        <f>VLOOKUP($A102,'基準点成果表 (側壁fit) '!$B$5:$I$323,4,FALSE)</f>
        <v>96244.620999999985</v>
      </c>
      <c r="H102" s="30">
        <f>VLOOKUP($A102,'基準点成果表 (側壁fit) '!$B$5:$I$323,5,FALSE)</f>
        <v>-550.34825000000001</v>
      </c>
      <c r="I102" s="30">
        <f t="shared" si="7"/>
        <v>-3.1559479999996256</v>
      </c>
      <c r="J102" s="30">
        <f t="shared" si="7"/>
        <v>-0.14529900001070928</v>
      </c>
      <c r="K102" s="30">
        <f t="shared" si="7"/>
        <v>1.3117499999999609</v>
      </c>
      <c r="L102" s="31">
        <f>L101</f>
        <v>4.2912822871063909</v>
      </c>
      <c r="M102" s="29">
        <f t="shared" si="5"/>
        <v>1.4226643729513324</v>
      </c>
      <c r="N102" s="29">
        <f t="shared" si="6"/>
        <v>-2.8208413035902495</v>
      </c>
      <c r="O102" s="24">
        <f t="shared" si="8"/>
        <v>1.3117499999999609</v>
      </c>
    </row>
    <row r="103" spans="1:15" ht="12.95" customHeight="1" x14ac:dyDescent="0.15">
      <c r="A103" s="28">
        <v>21111</v>
      </c>
      <c r="B103" s="28" t="s">
        <v>528</v>
      </c>
      <c r="C103" s="45">
        <v>208296.115425</v>
      </c>
      <c r="D103" s="45">
        <v>94628.594037000003</v>
      </c>
      <c r="E103" s="29">
        <v>-626.66</v>
      </c>
      <c r="F103" s="30">
        <f>VLOOKUP($A103,'基準点成果表 (側壁fit) '!$B$5:$I$323,3,FALSE)</f>
        <v>208295.33324999997</v>
      </c>
      <c r="G103" s="30">
        <f>VLOOKUP($A103,'基準点成果表 (側壁fit) '!$B$5:$I$323,4,FALSE)</f>
        <v>94628.529750000002</v>
      </c>
      <c r="H103" s="30">
        <f>VLOOKUP($A103,'基準点成果表 (側壁fit) '!$B$5:$I$323,5,FALSE)</f>
        <v>-625.93399999999997</v>
      </c>
      <c r="I103" s="30">
        <f t="shared" si="7"/>
        <v>-0.78217500002938323</v>
      </c>
      <c r="J103" s="30">
        <f t="shared" si="7"/>
        <v>-6.4287000001058914E-2</v>
      </c>
      <c r="K103" s="30">
        <f t="shared" si="7"/>
        <v>0.72599999999999909</v>
      </c>
      <c r="L103" s="31">
        <f>RADIANS(180+DEGREES(ATAN((D105-D103)/(C105-C103))))</f>
        <v>4.3157267112049329</v>
      </c>
      <c r="M103" s="29">
        <f t="shared" si="5"/>
        <v>0.36148247204597816</v>
      </c>
      <c r="N103" s="29">
        <f t="shared" si="6"/>
        <v>-0.69660675523829829</v>
      </c>
      <c r="O103" s="24">
        <f t="shared" si="8"/>
        <v>0.72599999999999909</v>
      </c>
    </row>
    <row r="104" spans="1:15" ht="12.95" customHeight="1" x14ac:dyDescent="0.15">
      <c r="A104" s="28">
        <v>21112</v>
      </c>
      <c r="B104" s="28" t="s">
        <v>529</v>
      </c>
      <c r="C104" s="45">
        <v>208784.96391200001</v>
      </c>
      <c r="D104" s="45">
        <v>94423.832815999995</v>
      </c>
      <c r="E104" s="29">
        <v>-626.66</v>
      </c>
      <c r="F104" s="30">
        <f>VLOOKUP($A104,'基準点成果表 (側壁fit) '!$B$5:$I$323,3,FALSE)</f>
        <v>208784.08875</v>
      </c>
      <c r="G104" s="30">
        <f>VLOOKUP($A104,'基準点成果表 (側壁fit) '!$B$5:$I$323,4,FALSE)</f>
        <v>94423.615999999995</v>
      </c>
      <c r="H104" s="30">
        <f>VLOOKUP($A104,'基準点成果表 (側壁fit) '!$B$5:$I$323,5,FALSE)</f>
        <v>-625.86749999999995</v>
      </c>
      <c r="I104" s="30">
        <f t="shared" si="7"/>
        <v>-0.87516200001118705</v>
      </c>
      <c r="J104" s="30">
        <f t="shared" si="7"/>
        <v>-0.21681600000010803</v>
      </c>
      <c r="K104" s="30">
        <f t="shared" si="7"/>
        <v>0.79250000000001819</v>
      </c>
      <c r="L104" s="31">
        <f>RADIANS(180+DEGREES(ATAN((D106-D104)/(C106-C104))))</f>
        <v>4.315726710581739</v>
      </c>
      <c r="M104" s="29">
        <f t="shared" si="5"/>
        <v>0.53809323169029155</v>
      </c>
      <c r="N104" s="29">
        <f t="shared" si="6"/>
        <v>-0.7234454907791783</v>
      </c>
      <c r="O104" s="24">
        <f t="shared" si="8"/>
        <v>0.79250000000001819</v>
      </c>
    </row>
    <row r="105" spans="1:15" ht="12.95" customHeight="1" x14ac:dyDescent="0.15">
      <c r="A105" s="28">
        <v>21113</v>
      </c>
      <c r="B105" s="28" t="s">
        <v>530</v>
      </c>
      <c r="C105" s="45">
        <v>207484.79738199999</v>
      </c>
      <c r="D105" s="45">
        <v>92691.647203999994</v>
      </c>
      <c r="E105" s="29">
        <v>-626.66</v>
      </c>
      <c r="F105" s="30">
        <f>VLOOKUP($A105,'基準点成果表 (側壁fit) '!$B$5:$I$323,3,FALSE)</f>
        <v>207483.84375</v>
      </c>
      <c r="G105" s="30">
        <f>VLOOKUP($A105,'基準点成果表 (側壁fit) '!$B$5:$I$323,4,FALSE)</f>
        <v>92691.560750000004</v>
      </c>
      <c r="H105" s="30">
        <f>VLOOKUP($A105,'基準点成果表 (側壁fit) '!$B$5:$I$323,5,FALSE)</f>
        <v>-625.89525000000003</v>
      </c>
      <c r="I105" s="30">
        <f t="shared" ref="I105:K138" si="9">F105-C105</f>
        <v>-0.95363199998973869</v>
      </c>
      <c r="J105" s="30">
        <f t="shared" si="9"/>
        <v>-8.6453999989316799E-2</v>
      </c>
      <c r="K105" s="30">
        <f t="shared" si="9"/>
        <v>0.76474999999993543</v>
      </c>
      <c r="L105" s="31">
        <f>L103</f>
        <v>4.3157267112049329</v>
      </c>
      <c r="M105" s="29">
        <f t="shared" si="5"/>
        <v>0.44816935684361753</v>
      </c>
      <c r="N105" s="29">
        <f t="shared" si="6"/>
        <v>-0.84618704380589527</v>
      </c>
      <c r="O105" s="24">
        <f t="shared" si="8"/>
        <v>0.76474999999993543</v>
      </c>
    </row>
    <row r="106" spans="1:15" ht="12.95" customHeight="1" x14ac:dyDescent="0.15">
      <c r="A106" s="28">
        <v>21114</v>
      </c>
      <c r="B106" s="28" t="s">
        <v>531</v>
      </c>
      <c r="C106" s="45">
        <v>207973.64586799999</v>
      </c>
      <c r="D106" s="45">
        <v>92486.885983999993</v>
      </c>
      <c r="E106" s="29">
        <v>-626.66</v>
      </c>
      <c r="F106" s="30">
        <f>VLOOKUP($A106,'基準点成果表 (側壁fit) '!$B$5:$I$323,3,FALSE)</f>
        <v>207972.63400000002</v>
      </c>
      <c r="G106" s="30">
        <f>VLOOKUP($A106,'基準点成果表 (側壁fit) '!$B$5:$I$323,4,FALSE)</f>
        <v>92486.733749999999</v>
      </c>
      <c r="H106" s="30">
        <f>VLOOKUP($A106,'基準点成果表 (側壁fit) '!$B$5:$I$323,5,FALSE)</f>
        <v>-625.87374999999997</v>
      </c>
      <c r="I106" s="30">
        <f t="shared" si="9"/>
        <v>-1.0118679999723099</v>
      </c>
      <c r="J106" s="30">
        <f t="shared" si="9"/>
        <v>-0.15223399999376852</v>
      </c>
      <c r="K106" s="30">
        <f t="shared" si="9"/>
        <v>0.78624999999999545</v>
      </c>
      <c r="L106" s="31">
        <f>L104</f>
        <v>4.315726710581739</v>
      </c>
      <c r="M106" s="29">
        <f t="shared" si="5"/>
        <v>0.53134091939154537</v>
      </c>
      <c r="N106" s="29">
        <f t="shared" si="6"/>
        <v>-0.87448777435834557</v>
      </c>
      <c r="O106" s="24">
        <f t="shared" si="8"/>
        <v>0.78624999999999545</v>
      </c>
    </row>
    <row r="107" spans="1:15" ht="12.95" customHeight="1" x14ac:dyDescent="0.15">
      <c r="A107" s="28">
        <v>21115</v>
      </c>
      <c r="B107" s="28" t="s">
        <v>532</v>
      </c>
      <c r="C107" s="45">
        <v>206642.48031799999</v>
      </c>
      <c r="D107" s="45">
        <v>90534.843439000004</v>
      </c>
      <c r="E107" s="29">
        <v>-626.66</v>
      </c>
      <c r="F107" s="30">
        <f>VLOOKUP($A107,'基準点成果表 (側壁fit) '!$B$5:$I$323,3,FALSE)</f>
        <v>206641.47274999999</v>
      </c>
      <c r="G107" s="30">
        <f>VLOOKUP($A107,'基準点成果表 (側壁fit) '!$B$5:$I$323,4,FALSE)</f>
        <v>90534.712250000011</v>
      </c>
      <c r="H107" s="30">
        <f>VLOOKUP($A107,'基準点成果表 (側壁fit) '!$B$5:$I$323,5,FALSE)</f>
        <v>-625.89024999999992</v>
      </c>
      <c r="I107" s="30">
        <f t="shared" si="9"/>
        <v>-1.0075680000009015</v>
      </c>
      <c r="J107" s="30">
        <f t="shared" si="9"/>
        <v>-0.13118899999244604</v>
      </c>
      <c r="K107" s="30">
        <f t="shared" si="9"/>
        <v>0.76975000000004457</v>
      </c>
      <c r="L107" s="31">
        <f>RADIANS(180+DEGREES(ATAN((D109-D107)/(C109-C107))))</f>
        <v>4.3660118197973716</v>
      </c>
      <c r="M107" s="29">
        <f t="shared" si="5"/>
        <v>0.46545917546110405</v>
      </c>
      <c r="N107" s="29">
        <f t="shared" si="6"/>
        <v>-0.90318967239661441</v>
      </c>
      <c r="O107" s="24">
        <f t="shared" si="8"/>
        <v>0.76975000000004457</v>
      </c>
    </row>
    <row r="108" spans="1:15" ht="12.95" customHeight="1" x14ac:dyDescent="0.15">
      <c r="A108" s="28">
        <v>21116</v>
      </c>
      <c r="B108" s="28" t="s">
        <v>533</v>
      </c>
      <c r="C108" s="45">
        <v>207141.00298700001</v>
      </c>
      <c r="D108" s="45">
        <v>90354.912484</v>
      </c>
      <c r="E108" s="29">
        <v>-626.66</v>
      </c>
      <c r="F108" s="30">
        <f>VLOOKUP($A108,'基準点成果表 (側壁fit) '!$B$5:$I$323,3,FALSE)</f>
        <v>207140.02525000001</v>
      </c>
      <c r="G108" s="30">
        <f>VLOOKUP($A108,'基準点成果表 (側壁fit) '!$B$5:$I$323,4,FALSE)</f>
        <v>90354.7405</v>
      </c>
      <c r="H108" s="30">
        <f>VLOOKUP($A108,'基準点成果表 (側壁fit) '!$B$5:$I$323,5,FALSE)</f>
        <v>-625.90550000000007</v>
      </c>
      <c r="I108" s="30">
        <f t="shared" si="9"/>
        <v>-0.97773700000834651</v>
      </c>
      <c r="J108" s="30">
        <f t="shared" si="9"/>
        <v>-0.17198400000052061</v>
      </c>
      <c r="K108" s="30">
        <f t="shared" si="9"/>
        <v>0.75449999999989359</v>
      </c>
      <c r="L108" s="31">
        <f>RADIANS(180+DEGREES(ATAN((D110-D108)/(C110-C108))))</f>
        <v>4.3660118197973592</v>
      </c>
      <c r="M108" s="29">
        <f t="shared" si="5"/>
        <v>0.49370391500858829</v>
      </c>
      <c r="N108" s="29">
        <f t="shared" si="6"/>
        <v>-0.86128077985445206</v>
      </c>
      <c r="O108" s="24">
        <f t="shared" si="8"/>
        <v>0.75449999999989359</v>
      </c>
    </row>
    <row r="109" spans="1:15" ht="12.95" customHeight="1" x14ac:dyDescent="0.15">
      <c r="A109" s="28">
        <v>21117</v>
      </c>
      <c r="B109" s="28" t="s">
        <v>534</v>
      </c>
      <c r="C109" s="45">
        <v>205929.54634500001</v>
      </c>
      <c r="D109" s="45">
        <v>88559.564939999997</v>
      </c>
      <c r="E109" s="29">
        <v>-626.66</v>
      </c>
      <c r="F109" s="30">
        <f>VLOOKUP($A109,'基準点成果表 (側壁fit) '!$B$5:$I$323,3,FALSE)</f>
        <v>205928.44675</v>
      </c>
      <c r="G109" s="30">
        <f>VLOOKUP($A109,'基準点成果表 (側壁fit) '!$B$5:$I$323,4,FALSE)</f>
        <v>88559.373250000004</v>
      </c>
      <c r="H109" s="30">
        <f>VLOOKUP($A109,'基準点成果表 (側壁fit) '!$B$5:$I$323,5,FALSE)</f>
        <v>-626.04324999999994</v>
      </c>
      <c r="I109" s="30">
        <f t="shared" si="9"/>
        <v>-1.099595000006957</v>
      </c>
      <c r="J109" s="30">
        <f t="shared" si="9"/>
        <v>-0.19168999999237712</v>
      </c>
      <c r="K109" s="30">
        <f t="shared" si="9"/>
        <v>0.61675000000002456</v>
      </c>
      <c r="L109" s="31">
        <f>L107</f>
        <v>4.3660118197973716</v>
      </c>
      <c r="M109" s="29">
        <f t="shared" si="5"/>
        <v>0.55360941319328361</v>
      </c>
      <c r="N109" s="29">
        <f t="shared" si="6"/>
        <v>-0.96921145152188815</v>
      </c>
      <c r="O109" s="24">
        <f t="shared" si="8"/>
        <v>0.61675000000002456</v>
      </c>
    </row>
    <row r="110" spans="1:15" ht="12.95" customHeight="1" x14ac:dyDescent="0.15">
      <c r="A110" s="28">
        <v>21118</v>
      </c>
      <c r="B110" s="28" t="s">
        <v>535</v>
      </c>
      <c r="C110" s="45">
        <v>206428.06901400001</v>
      </c>
      <c r="D110" s="45">
        <v>88379.633984999993</v>
      </c>
      <c r="E110" s="29">
        <v>-626.66</v>
      </c>
      <c r="F110" s="30">
        <f>VLOOKUP($A110,'基準点成果表 (側壁fit) '!$B$5:$I$323,3,FALSE)</f>
        <v>206426.99674999999</v>
      </c>
      <c r="G110" s="30">
        <f>VLOOKUP($A110,'基準点成果表 (側壁fit) '!$B$5:$I$323,4,FALSE)</f>
        <v>88379.395500000013</v>
      </c>
      <c r="H110" s="30">
        <f>VLOOKUP($A110,'基準点成果表 (側壁fit) '!$B$5:$I$323,5,FALSE)</f>
        <v>-625.9905</v>
      </c>
      <c r="I110" s="30">
        <f t="shared" si="9"/>
        <v>-1.0722640000167303</v>
      </c>
      <c r="J110" s="30">
        <f t="shared" si="9"/>
        <v>-0.23848499997984618</v>
      </c>
      <c r="K110" s="30">
        <f t="shared" si="9"/>
        <v>0.6694999999999709</v>
      </c>
      <c r="L110" s="31">
        <f>L108</f>
        <v>4.3660118197973592</v>
      </c>
      <c r="M110" s="29">
        <f t="shared" si="5"/>
        <v>0.58834653649782798</v>
      </c>
      <c r="N110" s="29">
        <f t="shared" si="6"/>
        <v>-0.92761712680301212</v>
      </c>
      <c r="O110" s="24">
        <f t="shared" si="8"/>
        <v>0.6694999999999709</v>
      </c>
    </row>
    <row r="111" spans="1:15" ht="12.95" customHeight="1" x14ac:dyDescent="0.15">
      <c r="A111" s="28">
        <v>22112</v>
      </c>
      <c r="B111" s="28" t="s">
        <v>608</v>
      </c>
      <c r="C111" s="55"/>
      <c r="D111" s="55"/>
      <c r="E111" s="56"/>
      <c r="F111" s="57"/>
      <c r="G111" s="57"/>
      <c r="H111" s="57"/>
      <c r="I111" s="57"/>
      <c r="J111" s="57"/>
      <c r="K111" s="57"/>
      <c r="L111" s="58"/>
      <c r="M111" s="56"/>
      <c r="N111" s="56"/>
      <c r="O111" s="54"/>
    </row>
    <row r="112" spans="1:15" ht="12.95" customHeight="1" x14ac:dyDescent="0.15">
      <c r="A112" s="28">
        <v>21121</v>
      </c>
      <c r="B112" s="28" t="s">
        <v>536</v>
      </c>
      <c r="C112" s="45">
        <v>204665.79835200001</v>
      </c>
      <c r="D112" s="45">
        <v>84752.131049999996</v>
      </c>
      <c r="E112" s="29">
        <v>-626.66</v>
      </c>
      <c r="F112" s="30">
        <f>VLOOKUP($A112,'基準点成果表 (側壁fit) '!$B$5:$I$323,3,FALSE)</f>
        <v>204664.76874999999</v>
      </c>
      <c r="G112" s="30">
        <f>VLOOKUP($A112,'基準点成果表 (側壁fit) '!$B$5:$I$323,4,FALSE)</f>
        <v>84751.899000000005</v>
      </c>
      <c r="H112" s="30">
        <f>VLOOKUP($A112,'基準点成果表 (側壁fit) '!$B$5:$I$323,5,FALSE)</f>
        <v>-626.08349999999996</v>
      </c>
      <c r="I112" s="30">
        <f t="shared" si="9"/>
        <v>-1.0296020000241697</v>
      </c>
      <c r="J112" s="30">
        <f t="shared" si="9"/>
        <v>-0.23204999999143183</v>
      </c>
      <c r="K112" s="30">
        <f t="shared" si="9"/>
        <v>0.57650000000001</v>
      </c>
      <c r="L112" s="31">
        <f>RADIANS(180+DEGREES(ATAN((D114-D112)/(C114-C112))))</f>
        <v>4.4162969288671485</v>
      </c>
      <c r="M112" s="29">
        <f t="shared" si="5"/>
        <v>0.52237408834477195</v>
      </c>
      <c r="N112" s="29">
        <f t="shared" si="6"/>
        <v>-0.91708930468944083</v>
      </c>
      <c r="O112" s="24">
        <f t="shared" si="8"/>
        <v>0.57650000000001</v>
      </c>
    </row>
    <row r="113" spans="1:15" ht="12.95" customHeight="1" x14ac:dyDescent="0.15">
      <c r="A113" s="28">
        <v>21122</v>
      </c>
      <c r="B113" s="28" t="s">
        <v>537</v>
      </c>
      <c r="C113" s="45">
        <v>205172.73490899999</v>
      </c>
      <c r="D113" s="45">
        <v>84597.485237000001</v>
      </c>
      <c r="E113" s="29">
        <v>-626.66</v>
      </c>
      <c r="F113" s="30">
        <f>VLOOKUP($A113,'基準点成果表 (側壁fit) '!$B$5:$I$323,3,FALSE)</f>
        <v>205171.6685</v>
      </c>
      <c r="G113" s="30">
        <f>VLOOKUP($A113,'基準点成果表 (側壁fit) '!$B$5:$I$323,4,FALSE)</f>
        <v>84597.267749999999</v>
      </c>
      <c r="H113" s="30">
        <f>VLOOKUP($A113,'基準点成果表 (側壁fit) '!$B$5:$I$323,5,FALSE)</f>
        <v>-626.14824999999996</v>
      </c>
      <c r="I113" s="30">
        <f t="shared" si="9"/>
        <v>-1.066408999991836</v>
      </c>
      <c r="J113" s="30">
        <f t="shared" si="9"/>
        <v>-0.21748700000171084</v>
      </c>
      <c r="K113" s="30">
        <f t="shared" si="9"/>
        <v>0.51175000000000637</v>
      </c>
      <c r="L113" s="31">
        <f>RADIANS(180+DEGREES(ATAN((D115-D113)/(C115-C113))))</f>
        <v>4.4162969288671619</v>
      </c>
      <c r="M113" s="29">
        <f t="shared" si="5"/>
        <v>0.51918452491997635</v>
      </c>
      <c r="N113" s="29">
        <f t="shared" si="6"/>
        <v>-0.9565438722384616</v>
      </c>
      <c r="O113" s="24">
        <f t="shared" si="8"/>
        <v>0.51175000000000637</v>
      </c>
    </row>
    <row r="114" spans="1:15" ht="12.95" customHeight="1" x14ac:dyDescent="0.15">
      <c r="A114" s="28">
        <v>21123</v>
      </c>
      <c r="B114" s="28" t="s">
        <v>538</v>
      </c>
      <c r="C114" s="45">
        <v>204053.050789</v>
      </c>
      <c r="D114" s="45">
        <v>82743.514504999999</v>
      </c>
      <c r="E114" s="29">
        <v>-626.66</v>
      </c>
      <c r="F114" s="30">
        <f>VLOOKUP($A114,'基準点成果表 (側壁fit) '!$B$5:$I$323,3,FALSE)</f>
        <v>204051.89825</v>
      </c>
      <c r="G114" s="30">
        <f>VLOOKUP($A114,'基準点成果表 (側壁fit) '!$B$5:$I$323,4,FALSE)</f>
        <v>82743.393250000008</v>
      </c>
      <c r="H114" s="30">
        <f>VLOOKUP($A114,'基準点成果表 (側壁fit) '!$B$5:$I$323,5,FALSE)</f>
        <v>-626.21349999999995</v>
      </c>
      <c r="I114" s="30">
        <f t="shared" si="9"/>
        <v>-1.1525390000024345</v>
      </c>
      <c r="J114" s="30">
        <f t="shared" si="9"/>
        <v>-0.12125499999092426</v>
      </c>
      <c r="K114" s="30">
        <f t="shared" si="9"/>
        <v>0.44650000000001455</v>
      </c>
      <c r="L114" s="31">
        <f>L112</f>
        <v>4.4162969288671485</v>
      </c>
      <c r="M114" s="29">
        <f t="shared" si="5"/>
        <v>0.45227155360593524</v>
      </c>
      <c r="N114" s="29">
        <f t="shared" si="6"/>
        <v>-1.0670048562908627</v>
      </c>
      <c r="O114" s="24">
        <f t="shared" si="8"/>
        <v>0.44650000000001455</v>
      </c>
    </row>
    <row r="115" spans="1:15" ht="12.95" customHeight="1" x14ac:dyDescent="0.15">
      <c r="A115" s="28">
        <v>21124</v>
      </c>
      <c r="B115" s="28" t="s">
        <v>539</v>
      </c>
      <c r="C115" s="45">
        <v>204559.98734600001</v>
      </c>
      <c r="D115" s="45">
        <v>82588.868692000004</v>
      </c>
      <c r="E115" s="29">
        <v>-626.66</v>
      </c>
      <c r="F115" s="30">
        <f>VLOOKUP($A115,'基準点成果表 (側壁fit) '!$B$5:$I$323,3,FALSE)</f>
        <v>204558.959</v>
      </c>
      <c r="G115" s="30">
        <f>VLOOKUP($A115,'基準点成果表 (側壁fit) '!$B$5:$I$323,4,FALSE)</f>
        <v>82588.747000000003</v>
      </c>
      <c r="H115" s="30">
        <f>VLOOKUP($A115,'基準点成果表 (側壁fit) '!$B$5:$I$323,5,FALSE)</f>
        <v>-626.21999999999991</v>
      </c>
      <c r="I115" s="30">
        <f t="shared" si="9"/>
        <v>-1.0283460000064224</v>
      </c>
      <c r="J115" s="30">
        <f t="shared" si="9"/>
        <v>-0.12169200000062119</v>
      </c>
      <c r="K115" s="30">
        <f t="shared" si="9"/>
        <v>0.44000000000005457</v>
      </c>
      <c r="L115" s="31">
        <f>L113</f>
        <v>4.4162969288671619</v>
      </c>
      <c r="M115" s="29">
        <f t="shared" si="5"/>
        <v>0.41645193806655839</v>
      </c>
      <c r="N115" s="29">
        <f t="shared" si="6"/>
        <v>-0.94808872046553083</v>
      </c>
      <c r="O115" s="24">
        <f t="shared" si="8"/>
        <v>0.44000000000005457</v>
      </c>
    </row>
    <row r="116" spans="1:15" ht="12.95" customHeight="1" x14ac:dyDescent="0.15">
      <c r="A116" s="28">
        <v>21125</v>
      </c>
      <c r="B116" s="28" t="s">
        <v>540</v>
      </c>
      <c r="C116" s="45">
        <v>203431.534648</v>
      </c>
      <c r="D116" s="45">
        <v>80513.039623000004</v>
      </c>
      <c r="E116" s="29">
        <v>-626.66</v>
      </c>
      <c r="F116" s="30">
        <f>VLOOKUP($A116,'基準点成果表 (側壁fit) '!$B$5:$I$323,3,FALSE)</f>
        <v>203430.36050000001</v>
      </c>
      <c r="G116" s="30">
        <f>VLOOKUP($A116,'基準点成果表 (側壁fit) '!$B$5:$I$323,4,FALSE)</f>
        <v>80512.98775</v>
      </c>
      <c r="H116" s="30">
        <f>VLOOKUP($A116,'基準点成果表 (側壁fit) '!$B$5:$I$323,5,FALSE)</f>
        <v>-626.27224999999999</v>
      </c>
      <c r="I116" s="30">
        <f t="shared" si="9"/>
        <v>-1.1741479999909643</v>
      </c>
      <c r="J116" s="30">
        <f t="shared" si="9"/>
        <v>-5.1873000003979541E-2</v>
      </c>
      <c r="K116" s="30">
        <f t="shared" si="9"/>
        <v>0.38774999999998272</v>
      </c>
      <c r="L116" s="31">
        <f>RADIANS(180+DEGREES(ATAN((D118-D116)/(C118-C116))))</f>
        <v>4.4665820377926257</v>
      </c>
      <c r="M116" s="29">
        <f t="shared" si="5"/>
        <v>0.33602987088012398</v>
      </c>
      <c r="N116" s="29">
        <f t="shared" si="6"/>
        <v>-1.1262318854873901</v>
      </c>
      <c r="O116" s="24">
        <f t="shared" si="8"/>
        <v>0.38774999999998272</v>
      </c>
    </row>
    <row r="117" spans="1:15" ht="12.95" customHeight="1" x14ac:dyDescent="0.15">
      <c r="A117" s="28">
        <v>21126</v>
      </c>
      <c r="B117" s="28" t="s">
        <v>541</v>
      </c>
      <c r="C117" s="45">
        <v>203945.60352599999</v>
      </c>
      <c r="D117" s="45">
        <v>80384.069904999997</v>
      </c>
      <c r="E117" s="29">
        <v>-626.66</v>
      </c>
      <c r="F117" s="30">
        <f>VLOOKUP($A117,'基準点成果表 (側壁fit) '!$B$5:$I$323,3,FALSE)</f>
        <v>203944.35350000003</v>
      </c>
      <c r="G117" s="30">
        <f>VLOOKUP($A117,'基準点成果表 (側壁fit) '!$B$5:$I$323,4,FALSE)</f>
        <v>80384.041249999995</v>
      </c>
      <c r="H117" s="30">
        <f>VLOOKUP($A117,'基準点成果表 (側壁fit) '!$B$5:$I$323,5,FALSE)</f>
        <v>-626.35725000000002</v>
      </c>
      <c r="I117" s="30">
        <f t="shared" si="9"/>
        <v>-1.2500259999651462</v>
      </c>
      <c r="J117" s="30">
        <f t="shared" si="9"/>
        <v>-2.8655000001890585E-2</v>
      </c>
      <c r="K117" s="30">
        <f t="shared" si="9"/>
        <v>0.30274999999994634</v>
      </c>
      <c r="L117" s="31">
        <f>RADIANS(180+DEGREES(ATAN((D119-D117)/(C119-C117))))</f>
        <v>4.4665820382545061</v>
      </c>
      <c r="M117" s="29">
        <f t="shared" si="5"/>
        <v>0.33197385720975314</v>
      </c>
      <c r="N117" s="29">
        <f t="shared" si="6"/>
        <v>-1.2054789370798855</v>
      </c>
      <c r="O117" s="24">
        <f t="shared" si="8"/>
        <v>0.30274999999994634</v>
      </c>
    </row>
    <row r="118" spans="1:15" ht="12.95" customHeight="1" x14ac:dyDescent="0.15">
      <c r="A118" s="28">
        <v>21127</v>
      </c>
      <c r="B118" s="28" t="s">
        <v>542</v>
      </c>
      <c r="C118" s="45">
        <v>202920.52255699999</v>
      </c>
      <c r="D118" s="45">
        <v>78476.162934000007</v>
      </c>
      <c r="E118" s="29">
        <v>-626.66</v>
      </c>
      <c r="F118" s="30">
        <f>VLOOKUP($A118,'基準点成果表 (側壁fit) '!$B$5:$I$323,3,FALSE)</f>
        <v>202919.19550000003</v>
      </c>
      <c r="G118" s="30">
        <f>VLOOKUP($A118,'基準点成果表 (側壁fit) '!$B$5:$I$323,4,FALSE)</f>
        <v>78476.291750000004</v>
      </c>
      <c r="H118" s="30">
        <f>VLOOKUP($A118,'基準点成果表 (側壁fit) '!$B$5:$I$323,5,FALSE)</f>
        <v>-626.30875000000003</v>
      </c>
      <c r="I118" s="30">
        <f t="shared" si="9"/>
        <v>-1.3270569999585859</v>
      </c>
      <c r="J118" s="30">
        <f t="shared" si="9"/>
        <v>0.12881599999673199</v>
      </c>
      <c r="K118" s="30">
        <f t="shared" si="9"/>
        <v>0.35124999999993634</v>
      </c>
      <c r="L118" s="31">
        <f>L116</f>
        <v>4.4665820377926257</v>
      </c>
      <c r="M118" s="29">
        <f t="shared" si="5"/>
        <v>0.19798088795430513</v>
      </c>
      <c r="N118" s="29">
        <f t="shared" si="6"/>
        <v>-1.3185133336447779</v>
      </c>
      <c r="O118" s="24">
        <f t="shared" si="8"/>
        <v>0.35124999999993634</v>
      </c>
    </row>
    <row r="119" spans="1:15" ht="12.95" customHeight="1" x14ac:dyDescent="0.15">
      <c r="A119" s="28">
        <v>21128</v>
      </c>
      <c r="B119" s="28" t="s">
        <v>543</v>
      </c>
      <c r="C119" s="45">
        <v>203434.59143599999</v>
      </c>
      <c r="D119" s="45">
        <v>78347.193216</v>
      </c>
      <c r="E119" s="29">
        <v>-626.66</v>
      </c>
      <c r="F119" s="30">
        <f>VLOOKUP($A119,'基準点成果表 (側壁fit) '!$B$5:$I$323,3,FALSE)</f>
        <v>203433.2905</v>
      </c>
      <c r="G119" s="30">
        <f>VLOOKUP($A119,'基準点成果表 (側壁fit) '!$B$5:$I$323,4,FALSE)</f>
        <v>78347.406749999995</v>
      </c>
      <c r="H119" s="30">
        <f>VLOOKUP($A119,'基準点成果表 (側壁fit) '!$B$5:$I$323,5,FALSE)</f>
        <v>-626.33225000000004</v>
      </c>
      <c r="I119" s="30">
        <f t="shared" si="9"/>
        <v>-1.3009359999850858</v>
      </c>
      <c r="J119" s="30">
        <f t="shared" si="9"/>
        <v>0.21353399999497924</v>
      </c>
      <c r="K119" s="30">
        <f t="shared" si="9"/>
        <v>0.3277499999999236</v>
      </c>
      <c r="L119" s="31">
        <f>L117</f>
        <v>4.4665820382545061</v>
      </c>
      <c r="M119" s="29">
        <f t="shared" si="5"/>
        <v>0.10945314159501165</v>
      </c>
      <c r="N119" s="29">
        <f t="shared" si="6"/>
        <v>-1.3137926986423822</v>
      </c>
      <c r="O119" s="24">
        <f t="shared" si="8"/>
        <v>0.3277499999999236</v>
      </c>
    </row>
    <row r="120" spans="1:15" ht="12.95" customHeight="1" x14ac:dyDescent="0.15">
      <c r="A120" s="28">
        <v>22122</v>
      </c>
      <c r="B120" s="28" t="s">
        <v>609</v>
      </c>
      <c r="C120" s="55"/>
      <c r="D120" s="55"/>
      <c r="E120" s="56"/>
      <c r="F120" s="57"/>
      <c r="G120" s="57"/>
      <c r="H120" s="57"/>
      <c r="I120" s="57"/>
      <c r="J120" s="57"/>
      <c r="K120" s="57"/>
      <c r="L120" s="58"/>
      <c r="M120" s="56"/>
      <c r="N120" s="56"/>
      <c r="O120" s="54"/>
    </row>
    <row r="121" spans="1:15" ht="12.95" customHeight="1" x14ac:dyDescent="0.15">
      <c r="A121" s="28">
        <v>21131</v>
      </c>
      <c r="B121" s="28" t="s">
        <v>544</v>
      </c>
      <c r="C121" s="45">
        <v>202045.42947900001</v>
      </c>
      <c r="D121" s="45">
        <v>74561.086444999994</v>
      </c>
      <c r="E121" s="29">
        <v>-626.66</v>
      </c>
      <c r="F121" s="30">
        <f>VLOOKUP($A121,'基準点成果表 (側壁fit) '!$B$5:$I$323,3,FALSE)</f>
        <v>202044.12100000001</v>
      </c>
      <c r="G121" s="30">
        <f>VLOOKUP($A121,'基準点成果表 (側壁fit) '!$B$5:$I$323,4,FALSE)</f>
        <v>74561.060249999995</v>
      </c>
      <c r="H121" s="30">
        <f>VLOOKUP($A121,'基準点成果表 (側壁fit) '!$B$5:$I$323,5,FALSE)</f>
        <v>-626.38149999999996</v>
      </c>
      <c r="I121" s="30">
        <f t="shared" si="9"/>
        <v>-1.3084789999993518</v>
      </c>
      <c r="J121" s="30">
        <f t="shared" si="9"/>
        <v>-2.6194999998551793E-2</v>
      </c>
      <c r="K121" s="30">
        <f t="shared" si="9"/>
        <v>0.27850000000000819</v>
      </c>
      <c r="L121" s="31">
        <f>RADIANS(180+DEGREES(ATAN((D123-D121)/(C123-C121))))</f>
        <v>4.5168671471247883</v>
      </c>
      <c r="M121" s="29">
        <f t="shared" si="5"/>
        <v>0.27990516593874093</v>
      </c>
      <c r="N121" s="29">
        <f t="shared" si="6"/>
        <v>-1.2784586694707945</v>
      </c>
      <c r="O121" s="24">
        <f t="shared" si="8"/>
        <v>0.27850000000000819</v>
      </c>
    </row>
    <row r="122" spans="1:15" ht="12.95" customHeight="1" x14ac:dyDescent="0.15">
      <c r="A122" s="28">
        <v>21132</v>
      </c>
      <c r="B122" s="28" t="s">
        <v>545</v>
      </c>
      <c r="C122" s="45">
        <v>202565.331083</v>
      </c>
      <c r="D122" s="45">
        <v>74458.118864999997</v>
      </c>
      <c r="E122" s="29">
        <v>-626.66</v>
      </c>
      <c r="F122" s="30">
        <f>VLOOKUP($A122,'基準点成果表 (側壁fit) '!$B$5:$I$323,3,FALSE)</f>
        <v>202564.08850000001</v>
      </c>
      <c r="G122" s="30">
        <f>VLOOKUP($A122,'基準点成果表 (側壁fit) '!$B$5:$I$323,4,FALSE)</f>
        <v>74458.00675</v>
      </c>
      <c r="H122" s="30">
        <f>VLOOKUP($A122,'基準点成果表 (側壁fit) '!$B$5:$I$323,5,FALSE)</f>
        <v>-626.43050000000005</v>
      </c>
      <c r="I122" s="30">
        <f t="shared" si="9"/>
        <v>-1.2425829999847338</v>
      </c>
      <c r="J122" s="30">
        <f t="shared" si="9"/>
        <v>-0.1121149999962654</v>
      </c>
      <c r="K122" s="30">
        <f t="shared" si="9"/>
        <v>0.22949999999991633</v>
      </c>
      <c r="L122" s="31">
        <f>RADIANS(180+DEGREES(ATAN((D124-D122)/(C124-C122))))</f>
        <v>4.516867147032289</v>
      </c>
      <c r="M122" s="29">
        <f t="shared" si="5"/>
        <v>0.3513859097723302</v>
      </c>
      <c r="N122" s="29">
        <f t="shared" si="6"/>
        <v>-1.197125819406087</v>
      </c>
      <c r="O122" s="24">
        <f t="shared" si="8"/>
        <v>0.22949999999991633</v>
      </c>
    </row>
    <row r="123" spans="1:15" ht="12.95" customHeight="1" x14ac:dyDescent="0.15">
      <c r="A123" s="28">
        <v>21133</v>
      </c>
      <c r="B123" s="28" t="s">
        <v>546</v>
      </c>
      <c r="C123" s="45">
        <v>201637.44472999999</v>
      </c>
      <c r="D123" s="45">
        <v>72501.098958000002</v>
      </c>
      <c r="E123" s="29">
        <v>-626.66</v>
      </c>
      <c r="F123" s="30">
        <f>VLOOKUP($A123,'基準点成果表 (側壁fit) '!$B$5:$I$323,3,FALSE)</f>
        <v>201636.11850000001</v>
      </c>
      <c r="G123" s="30">
        <f>VLOOKUP($A123,'基準点成果表 (側壁fit) '!$B$5:$I$323,4,FALSE)</f>
        <v>72501.100749999998</v>
      </c>
      <c r="H123" s="30">
        <f>VLOOKUP($A123,'基準点成果表 (側壁fit) '!$B$5:$I$323,5,FALSE)</f>
        <v>-626.4547500000001</v>
      </c>
      <c r="I123" s="30">
        <f t="shared" si="9"/>
        <v>-1.3262299999769311</v>
      </c>
      <c r="J123" s="30">
        <f t="shared" si="9"/>
        <v>1.7919999954756349E-3</v>
      </c>
      <c r="K123" s="30">
        <f t="shared" si="9"/>
        <v>0.20524999999986449</v>
      </c>
      <c r="L123" s="31">
        <f>L121</f>
        <v>4.5168671471247883</v>
      </c>
      <c r="M123" s="29">
        <f t="shared" si="5"/>
        <v>0.25590005522230908</v>
      </c>
      <c r="N123" s="29">
        <f t="shared" si="6"/>
        <v>-1.3013087204195684</v>
      </c>
      <c r="O123" s="24">
        <f t="shared" si="8"/>
        <v>0.20524999999986449</v>
      </c>
    </row>
    <row r="124" spans="1:15" ht="12.95" customHeight="1" x14ac:dyDescent="0.15">
      <c r="A124" s="28">
        <v>21134</v>
      </c>
      <c r="B124" s="28" t="s">
        <v>547</v>
      </c>
      <c r="C124" s="45">
        <v>202157.346334</v>
      </c>
      <c r="D124" s="45">
        <v>72398.131378999999</v>
      </c>
      <c r="E124" s="29">
        <v>-626.66</v>
      </c>
      <c r="F124" s="30">
        <f>VLOOKUP($A124,'基準点成果表 (側壁fit) '!$B$5:$I$323,3,FALSE)</f>
        <v>202156.04374999998</v>
      </c>
      <c r="G124" s="30">
        <f>VLOOKUP($A124,'基準点成果表 (側壁fit) '!$B$5:$I$323,4,FALSE)</f>
        <v>72398.050749999995</v>
      </c>
      <c r="H124" s="30">
        <f>VLOOKUP($A124,'基準点成果表 (側壁fit) '!$B$5:$I$323,5,FALSE)</f>
        <v>-626.43174999999997</v>
      </c>
      <c r="I124" s="30">
        <f t="shared" si="9"/>
        <v>-1.3025840000191238</v>
      </c>
      <c r="J124" s="30">
        <f t="shared" si="9"/>
        <v>-8.0629000003682449E-2</v>
      </c>
      <c r="K124" s="30">
        <f t="shared" si="9"/>
        <v>0.22825000000000273</v>
      </c>
      <c r="L124" s="31">
        <f>L122</f>
        <v>4.516867147032289</v>
      </c>
      <c r="M124" s="29">
        <f t="shared" si="5"/>
        <v>0.33215673213433816</v>
      </c>
      <c r="N124" s="29">
        <f t="shared" si="6"/>
        <v>-1.2621006370512819</v>
      </c>
      <c r="O124" s="24">
        <f t="shared" si="8"/>
        <v>0.22825000000000273</v>
      </c>
    </row>
    <row r="125" spans="1:15" ht="12.95" customHeight="1" x14ac:dyDescent="0.15">
      <c r="A125" s="28">
        <v>21135</v>
      </c>
      <c r="B125" s="28" t="s">
        <v>548</v>
      </c>
      <c r="C125" s="45">
        <v>201243.010457</v>
      </c>
      <c r="D125" s="45">
        <v>70219.493795000002</v>
      </c>
      <c r="E125" s="29">
        <v>-626.66</v>
      </c>
      <c r="F125" s="30">
        <f>VLOOKUP($A125,'基準点成果表 (側壁fit) '!$B$5:$I$323,3,FALSE)</f>
        <v>201241.72175</v>
      </c>
      <c r="G125" s="30">
        <f>VLOOKUP($A125,'基準点成果表 (側壁fit) '!$B$5:$I$323,4,FALSE)</f>
        <v>70219.678249999997</v>
      </c>
      <c r="H125" s="30">
        <f>VLOOKUP($A125,'基準点成果表 (側壁fit) '!$B$5:$I$323,5,FALSE)</f>
        <v>-626.38150000000007</v>
      </c>
      <c r="I125" s="30">
        <f t="shared" si="9"/>
        <v>-1.2887069999997038</v>
      </c>
      <c r="J125" s="30">
        <f t="shared" si="9"/>
        <v>0.18445499999506865</v>
      </c>
      <c r="K125" s="30">
        <f t="shared" si="9"/>
        <v>0.2784999999998945</v>
      </c>
      <c r="L125" s="31">
        <f>RADIANS(180+DEGREES(ATAN((D127-D125)/(C127-C125))))</f>
        <v>4.567152256601843</v>
      </c>
      <c r="M125" s="29">
        <f t="shared" si="5"/>
        <v>3.9972690791968413E-3</v>
      </c>
      <c r="N125" s="29">
        <f t="shared" si="6"/>
        <v>-1.3018346287878988</v>
      </c>
      <c r="O125" s="24">
        <f t="shared" si="8"/>
        <v>0.2784999999998945</v>
      </c>
    </row>
    <row r="126" spans="1:15" ht="12.95" customHeight="1" x14ac:dyDescent="0.15">
      <c r="A126" s="28">
        <v>21136</v>
      </c>
      <c r="B126" s="28" t="s">
        <v>549</v>
      </c>
      <c r="C126" s="45">
        <v>201767.430444</v>
      </c>
      <c r="D126" s="45">
        <v>70142.788662000006</v>
      </c>
      <c r="E126" s="29">
        <v>-626.66</v>
      </c>
      <c r="F126" s="30">
        <f>VLOOKUP($A126,'基準点成果表 (側壁fit) '!$B$5:$I$323,3,FALSE)</f>
        <v>201766.13575000002</v>
      </c>
      <c r="G126" s="30">
        <f>VLOOKUP($A126,'基準点成果表 (側壁fit) '!$B$5:$I$323,4,FALSE)</f>
        <v>70142.997499999998</v>
      </c>
      <c r="H126" s="30">
        <f>VLOOKUP($A126,'基準点成果表 (側壁fit) '!$B$5:$I$323,5,FALSE)</f>
        <v>-626.55525</v>
      </c>
      <c r="I126" s="30">
        <f t="shared" si="9"/>
        <v>-1.2946939999819733</v>
      </c>
      <c r="J126" s="30">
        <f t="shared" si="9"/>
        <v>0.20883799999137409</v>
      </c>
      <c r="K126" s="30">
        <f t="shared" si="9"/>
        <v>0.10474999999996726</v>
      </c>
      <c r="L126" s="31">
        <f>RADIANS(180+DEGREES(ATAN((D128-D126)/(C128-C126))))</f>
        <v>4.5671522561306643</v>
      </c>
      <c r="M126" s="29">
        <f t="shared" si="5"/>
        <v>-1.9262539568434295E-2</v>
      </c>
      <c r="N126" s="29">
        <f t="shared" si="6"/>
        <v>-1.3112874659658322</v>
      </c>
      <c r="O126" s="24">
        <f t="shared" si="8"/>
        <v>0.10474999999996726</v>
      </c>
    </row>
    <row r="127" spans="1:15" ht="12.95" customHeight="1" x14ac:dyDescent="0.15">
      <c r="A127" s="28">
        <v>21137</v>
      </c>
      <c r="B127" s="28" t="s">
        <v>550</v>
      </c>
      <c r="C127" s="45">
        <v>200939.08446000001</v>
      </c>
      <c r="D127" s="45">
        <v>68141.603281000003</v>
      </c>
      <c r="E127" s="29">
        <v>-626.66</v>
      </c>
      <c r="F127" s="30">
        <f>VLOOKUP($A127,'基準点成果表 (側壁fit) '!$B$5:$I$323,3,FALSE)</f>
        <v>200937.5485</v>
      </c>
      <c r="G127" s="30">
        <f>VLOOKUP($A127,'基準点成果表 (側壁fit) '!$B$5:$I$323,4,FALSE)</f>
        <v>68141.874749999988</v>
      </c>
      <c r="H127" s="30">
        <f>VLOOKUP($A127,'基準点成果表 (側壁fit) '!$B$5:$I$323,5,FALSE)</f>
        <v>-626.56050000000005</v>
      </c>
      <c r="I127" s="30">
        <f t="shared" si="9"/>
        <v>-1.5359600000083447</v>
      </c>
      <c r="J127" s="30">
        <f t="shared" si="9"/>
        <v>0.27146899998479057</v>
      </c>
      <c r="K127" s="30">
        <f t="shared" si="9"/>
        <v>9.9499999999920874E-2</v>
      </c>
      <c r="L127" s="31">
        <f>L125</f>
        <v>4.567152256601843</v>
      </c>
      <c r="M127" s="29">
        <f t="shared" si="5"/>
        <v>-4.6316516933702701E-2</v>
      </c>
      <c r="N127" s="29">
        <f t="shared" si="6"/>
        <v>-1.559077714495819</v>
      </c>
      <c r="O127" s="24">
        <f t="shared" si="8"/>
        <v>9.9499999999920874E-2</v>
      </c>
    </row>
    <row r="128" spans="1:15" ht="12.95" customHeight="1" x14ac:dyDescent="0.15">
      <c r="A128" s="28">
        <v>21138</v>
      </c>
      <c r="B128" s="28" t="s">
        <v>551</v>
      </c>
      <c r="C128" s="45">
        <v>201463.50444600001</v>
      </c>
      <c r="D128" s="45">
        <v>68064.898147999993</v>
      </c>
      <c r="E128" s="29">
        <v>-626.66</v>
      </c>
      <c r="F128" s="30">
        <f>VLOOKUP($A128,'基準点成果表 (側壁fit) '!$B$5:$I$323,3,FALSE)</f>
        <v>201462.12700000001</v>
      </c>
      <c r="G128" s="30">
        <f>VLOOKUP($A128,'基準点成果表 (側壁fit) '!$B$5:$I$323,4,FALSE)</f>
        <v>68065.058250000002</v>
      </c>
      <c r="H128" s="30">
        <f>VLOOKUP($A128,'基準点成果表 (側壁fit) '!$B$5:$I$323,5,FALSE)</f>
        <v>-626.55050000000006</v>
      </c>
      <c r="I128" s="30">
        <f t="shared" si="9"/>
        <v>-1.3774459999985993</v>
      </c>
      <c r="J128" s="30">
        <f t="shared" si="9"/>
        <v>0.16010200000891928</v>
      </c>
      <c r="K128" s="30">
        <f t="shared" si="9"/>
        <v>0.10949999999991178</v>
      </c>
      <c r="L128" s="31">
        <f>L126</f>
        <v>4.5671522561306643</v>
      </c>
      <c r="M128" s="29">
        <f t="shared" si="5"/>
        <v>4.0936772926427917E-2</v>
      </c>
      <c r="N128" s="29">
        <f t="shared" si="6"/>
        <v>-1.3861148271125907</v>
      </c>
      <c r="O128" s="24">
        <f t="shared" si="8"/>
        <v>0.10949999999991178</v>
      </c>
    </row>
    <row r="129" spans="1:15" ht="12.95" customHeight="1" x14ac:dyDescent="0.15">
      <c r="A129" s="28">
        <v>22131</v>
      </c>
      <c r="B129" s="28" t="s">
        <v>552</v>
      </c>
      <c r="C129" s="45">
        <v>200695.21617999999</v>
      </c>
      <c r="D129" s="45">
        <v>66150.714300000007</v>
      </c>
      <c r="E129" s="29">
        <v>-551.66</v>
      </c>
      <c r="F129" s="30">
        <f>VLOOKUP($A129,'基準点成果表 (側壁fit) '!$B$5:$I$323,3,FALSE)</f>
        <v>200693.12350000002</v>
      </c>
      <c r="G129" s="30">
        <f>VLOOKUP($A129,'基準点成果表 (側壁fit) '!$B$5:$I$323,4,FALSE)</f>
        <v>66149.046749999994</v>
      </c>
      <c r="H129" s="30">
        <f>VLOOKUP($A129,'基準点成果表 (側壁fit) '!$B$5:$I$323,5,FALSE)</f>
        <v>-551.73300000000006</v>
      </c>
      <c r="I129" s="30">
        <f t="shared" si="9"/>
        <v>-2.0926799999724608</v>
      </c>
      <c r="J129" s="30">
        <f t="shared" si="9"/>
        <v>-1.6675500000128523</v>
      </c>
      <c r="K129" s="30">
        <f t="shared" si="9"/>
        <v>-7.3000000000092768E-2</v>
      </c>
      <c r="L129" s="31">
        <f>RADIANS(270+DEGREES(ATAN((D130-D129)/(C130-C129))))</f>
        <v>4.5929929412947095</v>
      </c>
      <c r="M129" s="29">
        <f t="shared" si="5"/>
        <v>1.9049427936887144</v>
      </c>
      <c r="N129" s="29">
        <f t="shared" si="6"/>
        <v>-1.8791555384270451</v>
      </c>
      <c r="O129" s="24">
        <f t="shared" si="8"/>
        <v>-7.3000000000092768E-2</v>
      </c>
    </row>
    <row r="130" spans="1:15" ht="12.95" customHeight="1" x14ac:dyDescent="0.15">
      <c r="A130" s="28">
        <v>22132</v>
      </c>
      <c r="B130" s="28" t="s">
        <v>553</v>
      </c>
      <c r="C130" s="45">
        <v>201221.442981</v>
      </c>
      <c r="D130" s="45">
        <v>66087.584638999993</v>
      </c>
      <c r="E130" s="29">
        <v>-551.66</v>
      </c>
      <c r="F130" s="30">
        <f>VLOOKUP($A130,'基準点成果表 (側壁fit) '!$B$5:$I$323,3,FALSE)</f>
        <v>201219.27724999998</v>
      </c>
      <c r="G130" s="30">
        <f>VLOOKUP($A130,'基準点成果表 (側壁fit) '!$B$5:$I$323,4,FALSE)</f>
        <v>66086.393750000003</v>
      </c>
      <c r="H130" s="30">
        <f>VLOOKUP($A130,'基準点成果表 (側壁fit) '!$B$5:$I$323,5,FALSE)</f>
        <v>-551.48175000000003</v>
      </c>
      <c r="I130" s="30">
        <f t="shared" si="9"/>
        <v>-2.1657310000155121</v>
      </c>
      <c r="J130" s="30">
        <f t="shared" si="9"/>
        <v>-1.1908889999904204</v>
      </c>
      <c r="K130" s="30">
        <f t="shared" si="9"/>
        <v>0.17824999999993452</v>
      </c>
      <c r="L130" s="31">
        <f>L129</f>
        <v>4.5929929412947095</v>
      </c>
      <c r="M130" s="29">
        <f t="shared" si="5"/>
        <v>1.4403765517035314</v>
      </c>
      <c r="N130" s="29">
        <f t="shared" si="6"/>
        <v>-2.0084627863191833</v>
      </c>
      <c r="O130" s="24">
        <f t="shared" si="8"/>
        <v>0.17824999999993452</v>
      </c>
    </row>
    <row r="131" spans="1:15" ht="12.95" customHeight="1" x14ac:dyDescent="0.15">
      <c r="A131" s="28">
        <v>21141</v>
      </c>
      <c r="B131" s="28" t="s">
        <v>554</v>
      </c>
      <c r="C131" s="45">
        <v>200461.48985300001</v>
      </c>
      <c r="D131" s="45">
        <v>64158.449353999997</v>
      </c>
      <c r="E131" s="29">
        <v>-626.66</v>
      </c>
      <c r="F131" s="30">
        <f>VLOOKUP($A131,'基準点成果表 (側壁fit) '!$B$5:$I$323,3,FALSE)</f>
        <v>200459.82375000001</v>
      </c>
      <c r="G131" s="30">
        <f>VLOOKUP($A131,'基準点成果表 (側壁fit) '!$B$5:$I$323,4,FALSE)</f>
        <v>64158.236250000002</v>
      </c>
      <c r="H131" s="30">
        <f>VLOOKUP($A131,'基準点成果表 (側壁fit) '!$B$5:$I$323,5,FALSE)</f>
        <v>-626.56475</v>
      </c>
      <c r="I131" s="30">
        <f t="shared" si="9"/>
        <v>-1.6661029999959283</v>
      </c>
      <c r="J131" s="30">
        <f t="shared" si="9"/>
        <v>-0.21310399999492802</v>
      </c>
      <c r="K131" s="30">
        <f t="shared" si="9"/>
        <v>9.524999999996453E-2</v>
      </c>
      <c r="L131" s="31">
        <f>RADIANS(180+DEGREES(ATAN((D133-D131)/(C133-C131))))</f>
        <v>4.6174373656229992</v>
      </c>
      <c r="M131" s="29">
        <f t="shared" si="5"/>
        <v>0.37010563079515607</v>
      </c>
      <c r="N131" s="29">
        <f t="shared" si="6"/>
        <v>-1.6383938303909076</v>
      </c>
      <c r="O131" s="24">
        <f t="shared" si="8"/>
        <v>9.524999999996453E-2</v>
      </c>
    </row>
    <row r="132" spans="1:15" ht="12.95" customHeight="1" x14ac:dyDescent="0.15">
      <c r="A132" s="28">
        <v>21142</v>
      </c>
      <c r="B132" s="28" t="s">
        <v>555</v>
      </c>
      <c r="C132" s="45">
        <v>200989.10245800001</v>
      </c>
      <c r="D132" s="45">
        <v>64108.200582999998</v>
      </c>
      <c r="E132" s="29">
        <v>-626.66</v>
      </c>
      <c r="F132" s="30">
        <f>VLOOKUP($A132,'基準点成果表 (側壁fit) '!$B$5:$I$323,3,FALSE)</f>
        <v>200987.505</v>
      </c>
      <c r="G132" s="30">
        <f>VLOOKUP($A132,'基準点成果表 (側壁fit) '!$B$5:$I$323,4,FALSE)</f>
        <v>64107.963250000001</v>
      </c>
      <c r="H132" s="30">
        <f>VLOOKUP($A132,'基準点成果表 (側壁fit) '!$B$5:$I$323,5,FALSE)</f>
        <v>-626.47675000000004</v>
      </c>
      <c r="I132" s="30">
        <f t="shared" si="9"/>
        <v>-1.5974580000038259</v>
      </c>
      <c r="J132" s="30">
        <f t="shared" si="9"/>
        <v>-0.23733299999730662</v>
      </c>
      <c r="K132" s="30">
        <f t="shared" si="9"/>
        <v>0.18324999999992997</v>
      </c>
      <c r="L132" s="31">
        <f>RADIANS(180+DEGREES(ATAN((D134-D132)/(C134-C132))))</f>
        <v>4.6174373656229992</v>
      </c>
      <c r="M132" s="29">
        <f t="shared" si="5"/>
        <v>0.38771732690894051</v>
      </c>
      <c r="N132" s="29">
        <f t="shared" si="6"/>
        <v>-1.5677609157899461</v>
      </c>
      <c r="O132" s="24">
        <f t="shared" si="8"/>
        <v>0.18324999999992997</v>
      </c>
    </row>
    <row r="133" spans="1:15" ht="12.95" customHeight="1" x14ac:dyDescent="0.15">
      <c r="A133" s="28">
        <v>21143</v>
      </c>
      <c r="B133" s="28" t="s">
        <v>556</v>
      </c>
      <c r="C133" s="45">
        <v>200262.39095</v>
      </c>
      <c r="D133" s="45">
        <v>62067.908843999998</v>
      </c>
      <c r="E133" s="29">
        <v>-626.66</v>
      </c>
      <c r="F133" s="30">
        <f>VLOOKUP($A133,'基準点成果表 (側壁fit) '!$B$5:$I$323,3,FALSE)</f>
        <v>200260.57824999999</v>
      </c>
      <c r="G133" s="30">
        <f>VLOOKUP($A133,'基準点成果表 (側壁fit) '!$B$5:$I$323,4,FALSE)</f>
        <v>62067.528749999998</v>
      </c>
      <c r="H133" s="30">
        <f>VLOOKUP($A133,'基準点成果表 (側壁fit) '!$B$5:$I$323,5,FALSE)</f>
        <v>-626.67875000000004</v>
      </c>
      <c r="I133" s="30">
        <f t="shared" si="9"/>
        <v>-1.8127000000094995</v>
      </c>
      <c r="J133" s="30">
        <f t="shared" si="9"/>
        <v>-0.38009400000009919</v>
      </c>
      <c r="K133" s="30">
        <f t="shared" si="9"/>
        <v>-1.8750000000068212E-2</v>
      </c>
      <c r="L133" s="31">
        <f>L131</f>
        <v>4.6174373656229992</v>
      </c>
      <c r="M133" s="29">
        <f t="shared" si="5"/>
        <v>0.55024213640693331</v>
      </c>
      <c r="N133" s="29">
        <f t="shared" si="6"/>
        <v>-1.7684983263189278</v>
      </c>
      <c r="O133" s="24">
        <f t="shared" si="8"/>
        <v>-1.8750000000068212E-2</v>
      </c>
    </row>
    <row r="134" spans="1:15" ht="12.95" customHeight="1" x14ac:dyDescent="0.15">
      <c r="A134" s="28">
        <v>21144</v>
      </c>
      <c r="B134" s="28" t="s">
        <v>557</v>
      </c>
      <c r="C134" s="45">
        <v>200790.003555</v>
      </c>
      <c r="D134" s="45">
        <v>62017.660072999999</v>
      </c>
      <c r="E134" s="29">
        <v>-626.66</v>
      </c>
      <c r="F134" s="30">
        <f>VLOOKUP($A134,'基準点成果表 (側壁fit) '!$B$5:$I$323,3,FALSE)</f>
        <v>200788.38225000002</v>
      </c>
      <c r="G134" s="30">
        <f>VLOOKUP($A134,'基準点成果表 (側壁fit) '!$B$5:$I$323,4,FALSE)</f>
        <v>62017.253249999994</v>
      </c>
      <c r="H134" s="30">
        <f>VLOOKUP($A134,'基準点成果表 (側壁fit) '!$B$5:$I$323,5,FALSE)</f>
        <v>-626.62599999999998</v>
      </c>
      <c r="I134" s="30">
        <f t="shared" si="9"/>
        <v>-1.6213049999787472</v>
      </c>
      <c r="J134" s="30">
        <f t="shared" si="9"/>
        <v>-0.40682300000480609</v>
      </c>
      <c r="K134" s="30">
        <f t="shared" si="9"/>
        <v>3.3999999999991815E-2</v>
      </c>
      <c r="L134" s="31">
        <f>L132</f>
        <v>4.6174373656229992</v>
      </c>
      <c r="M134" s="29">
        <f>I134*COS(-L134)-J134*SIN(-L134)</f>
        <v>0.55870476629341426</v>
      </c>
      <c r="N134" s="29">
        <f>I134*SIN(-L134)+J134*COS(-L134)</f>
        <v>-1.5754313188489106</v>
      </c>
      <c r="O134" s="24">
        <f t="shared" si="8"/>
        <v>3.3999999999991815E-2</v>
      </c>
    </row>
    <row r="135" spans="1:15" ht="12.95" customHeight="1" x14ac:dyDescent="0.15">
      <c r="A135" s="28">
        <v>21145</v>
      </c>
      <c r="B135" s="28" t="s">
        <v>558</v>
      </c>
      <c r="C135" s="45">
        <v>200099.024638</v>
      </c>
      <c r="D135" s="45">
        <v>59758.230951999998</v>
      </c>
      <c r="E135" s="29">
        <v>-626.66</v>
      </c>
      <c r="F135" s="30">
        <f>VLOOKUP($A135,'基準点成果表 (側壁fit) '!$B$5:$I$323,3,FALSE)</f>
        <v>200097.27600000001</v>
      </c>
      <c r="G135" s="30">
        <f>VLOOKUP($A135,'基準点成果表 (側壁fit) '!$B$5:$I$323,4,FALSE)</f>
        <v>59757.220249999998</v>
      </c>
      <c r="H135" s="30">
        <f>VLOOKUP($A135,'基準点成果表 (側壁fit) '!$B$5:$I$323,5,FALSE)</f>
        <v>-626.7974999999999</v>
      </c>
      <c r="I135" s="30">
        <f t="shared" si="9"/>
        <v>-1.7486379999900237</v>
      </c>
      <c r="J135" s="30">
        <f t="shared" si="9"/>
        <v>-1.0107019999995828</v>
      </c>
      <c r="K135" s="30">
        <f t="shared" si="9"/>
        <v>-0.13749999999993179</v>
      </c>
      <c r="L135" s="31">
        <f>RADIANS(180+DEGREES(ATAN((D137-D135)/(C137-C135))))</f>
        <v>4.6677224743017414</v>
      </c>
      <c r="M135" s="29">
        <f>I135*COS(-L135)-J135*SIN(-L135)</f>
        <v>1.0877735245672973</v>
      </c>
      <c r="N135" s="29">
        <f>I135*SIN(-L135)+J135*COS(-L135)</f>
        <v>-1.7017644217290202</v>
      </c>
      <c r="O135" s="24">
        <f t="shared" si="8"/>
        <v>-0.13749999999993179</v>
      </c>
    </row>
    <row r="136" spans="1:15" ht="12.95" customHeight="1" x14ac:dyDescent="0.15">
      <c r="A136" s="28">
        <v>21146</v>
      </c>
      <c r="B136" s="28" t="s">
        <v>559</v>
      </c>
      <c r="C136" s="45">
        <v>200628.496025</v>
      </c>
      <c r="D136" s="45">
        <v>59734.565574</v>
      </c>
      <c r="E136" s="29">
        <v>-626.66</v>
      </c>
      <c r="F136" s="30">
        <f>VLOOKUP($A136,'基準点成果表 (側壁fit) '!$B$5:$I$323,3,FALSE)</f>
        <v>200626.83275</v>
      </c>
      <c r="G136" s="30">
        <f>VLOOKUP($A136,'基準点成果表 (側壁fit) '!$B$5:$I$323,4,FALSE)</f>
        <v>59733.496499999994</v>
      </c>
      <c r="H136" s="30">
        <f>VLOOKUP($A136,'基準点成果表 (側壁fit) '!$B$5:$I$323,5,FALSE)</f>
        <v>-626.76600000000008</v>
      </c>
      <c r="I136" s="30">
        <f t="shared" si="9"/>
        <v>-1.6632749999989755</v>
      </c>
      <c r="J136" s="30">
        <f t="shared" si="9"/>
        <v>-1.069074000006367</v>
      </c>
      <c r="K136" s="30">
        <f t="shared" si="9"/>
        <v>-0.10600000000010823</v>
      </c>
      <c r="L136" s="31">
        <f>RADIANS(180+DEGREES(ATAN((D138-D136)/(C138-C136))))</f>
        <v>4.6677224742804793</v>
      </c>
      <c r="M136" s="29">
        <f>I136*COS(-L136)-J136*SIN(-L136)</f>
        <v>1.1422757061494961</v>
      </c>
      <c r="N136" s="29">
        <f>I136*SIN(-L136)+J136*COS(-L136)</f>
        <v>-1.6138801548602906</v>
      </c>
      <c r="O136" s="24">
        <f t="shared" si="8"/>
        <v>-0.10600000000010823</v>
      </c>
    </row>
    <row r="137" spans="1:15" ht="12.95" customHeight="1" x14ac:dyDescent="0.15">
      <c r="A137" s="28">
        <v>21147</v>
      </c>
      <c r="B137" s="28" t="s">
        <v>560</v>
      </c>
      <c r="C137" s="45">
        <v>200005.25616200001</v>
      </c>
      <c r="D137" s="45">
        <v>57660.325454999998</v>
      </c>
      <c r="E137" s="29">
        <v>-626.66</v>
      </c>
      <c r="F137" s="30">
        <f>VLOOKUP($A137,'基準点成果表 (側壁fit) '!$B$5:$I$323,3,FALSE)</f>
        <v>200003.43424999999</v>
      </c>
      <c r="G137" s="30">
        <f>VLOOKUP($A137,'基準点成果表 (側壁fit) '!$B$5:$I$323,4,FALSE)</f>
        <v>57659.232500000006</v>
      </c>
      <c r="H137" s="30">
        <f>VLOOKUP($A137,'基準点成果表 (側壁fit) '!$B$5:$I$323,5,FALSE)</f>
        <v>-626.92875000000004</v>
      </c>
      <c r="I137" s="30">
        <f t="shared" si="9"/>
        <v>-1.821912000013981</v>
      </c>
      <c r="J137" s="30">
        <f t="shared" si="9"/>
        <v>-1.0929549999927985</v>
      </c>
      <c r="K137" s="30">
        <f t="shared" si="9"/>
        <v>-0.26875000000006821</v>
      </c>
      <c r="L137" s="31">
        <f>L135</f>
        <v>4.6677224743017414</v>
      </c>
      <c r="M137" s="29">
        <f>I137*COS(-L137)-J137*SIN(-L137)</f>
        <v>1.1732162922406317</v>
      </c>
      <c r="N137" s="29">
        <f>I137*SIN(-L137)+J137*COS(-L137)</f>
        <v>-1.77129260694707</v>
      </c>
      <c r="O137" s="24">
        <f t="shared" si="8"/>
        <v>-0.26875000000006821</v>
      </c>
    </row>
    <row r="138" spans="1:15" ht="12.95" customHeight="1" x14ac:dyDescent="0.15">
      <c r="A138" s="28">
        <v>21148</v>
      </c>
      <c r="B138" s="28" t="s">
        <v>561</v>
      </c>
      <c r="C138" s="45">
        <v>200534.727549</v>
      </c>
      <c r="D138" s="45">
        <v>57636.660078000001</v>
      </c>
      <c r="E138" s="29">
        <v>-626.66</v>
      </c>
      <c r="F138" s="30">
        <f>VLOOKUP($A138,'基準点成果表 (側壁fit) '!$B$5:$I$323,3,FALSE)</f>
        <v>200532.95525</v>
      </c>
      <c r="G138" s="30">
        <f>VLOOKUP($A138,'基準点成果表 (側壁fit) '!$B$5:$I$323,4,FALSE)</f>
        <v>57635.521999999997</v>
      </c>
      <c r="H138" s="30">
        <f>VLOOKUP($A138,'基準点成果表 (側壁fit) '!$B$5:$I$323,5,FALSE)</f>
        <v>-626.89875000000006</v>
      </c>
      <c r="I138" s="30">
        <f t="shared" si="9"/>
        <v>-1.7722990000038408</v>
      </c>
      <c r="J138" s="30">
        <f t="shared" si="9"/>
        <v>-1.1380780000035884</v>
      </c>
      <c r="K138" s="30">
        <f t="shared" si="9"/>
        <v>-0.2387500000000955</v>
      </c>
      <c r="L138" s="31">
        <f>L136</f>
        <v>4.6677224742804793</v>
      </c>
      <c r="M138" s="29">
        <f>I138*COS(-L138)-J138*SIN(-L138)</f>
        <v>1.2160789848240499</v>
      </c>
      <c r="N138" s="29">
        <f>I138*SIN(-L138)+J138*COS(-L138)</f>
        <v>-1.7197142734117463</v>
      </c>
      <c r="O138" s="24">
        <f t="shared" si="8"/>
        <v>-0.2387500000000955</v>
      </c>
    </row>
    <row r="139" spans="1:15" ht="12.95" customHeight="1" x14ac:dyDescent="0.15">
      <c r="A139" s="28">
        <v>22142</v>
      </c>
      <c r="B139" s="28" t="s">
        <v>610</v>
      </c>
      <c r="C139" s="55"/>
      <c r="D139" s="55"/>
      <c r="E139" s="56"/>
      <c r="F139" s="57"/>
      <c r="G139" s="57"/>
      <c r="H139" s="57"/>
      <c r="I139" s="57"/>
      <c r="J139" s="57"/>
      <c r="K139" s="57"/>
      <c r="L139" s="58"/>
      <c r="M139" s="56"/>
      <c r="N139" s="56"/>
      <c r="O139" s="54"/>
    </row>
  </sheetData>
  <mergeCells count="5">
    <mergeCell ref="C3:E3"/>
    <mergeCell ref="F3:H3"/>
    <mergeCell ref="I3:K3"/>
    <mergeCell ref="A3:A4"/>
    <mergeCell ref="B3:B4"/>
  </mergeCells>
  <phoneticPr fontId="2"/>
  <printOptions horizontalCentered="1"/>
  <pageMargins left="0.39370078740157483" right="0.39370078740157483" top="0.98425196850393704" bottom="0.59055118110236227" header="0.51181102362204722" footer="0.51181102362204722"/>
  <pageSetup paperSize="9" scale="87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zoomScaleNormal="100" workbookViewId="0"/>
  </sheetViews>
  <sheetFormatPr defaultRowHeight="12.95" customHeight="1" x14ac:dyDescent="0.15"/>
  <cols>
    <col min="1" max="1" width="6.625" style="25" customWidth="1"/>
    <col min="2" max="2" width="10.625" style="25" customWidth="1"/>
    <col min="3" max="4" width="11.625" style="32" customWidth="1"/>
    <col min="5" max="5" width="11.625" style="25" customWidth="1"/>
    <col min="6" max="8" width="11.625" style="32" customWidth="1"/>
    <col min="9" max="15" width="10.625" style="25" customWidth="1"/>
    <col min="16" max="16384" width="9" style="25"/>
  </cols>
  <sheetData>
    <row r="1" spans="1:17" ht="17.25" x14ac:dyDescent="0.15">
      <c r="A1" s="13" t="s">
        <v>620</v>
      </c>
      <c r="E1" s="32"/>
    </row>
    <row r="2" spans="1:17" ht="12.95" customHeight="1" x14ac:dyDescent="0.15">
      <c r="A2" s="25" t="s">
        <v>601</v>
      </c>
      <c r="E2" s="32"/>
      <c r="N2" s="33"/>
      <c r="O2" s="22" t="s">
        <v>420</v>
      </c>
    </row>
    <row r="3" spans="1:17" ht="12.95" customHeight="1" x14ac:dyDescent="0.15">
      <c r="A3" s="83" t="s">
        <v>562</v>
      </c>
      <c r="B3" s="83" t="s">
        <v>423</v>
      </c>
      <c r="C3" s="79" t="s">
        <v>624</v>
      </c>
      <c r="D3" s="79"/>
      <c r="E3" s="79"/>
      <c r="F3" s="80" t="s">
        <v>623</v>
      </c>
      <c r="G3" s="81"/>
      <c r="H3" s="82"/>
      <c r="I3" s="79" t="s">
        <v>353</v>
      </c>
      <c r="J3" s="79"/>
      <c r="K3" s="79"/>
      <c r="L3" s="34" t="s">
        <v>354</v>
      </c>
      <c r="M3" s="34" t="s">
        <v>355</v>
      </c>
      <c r="N3" s="34" t="s">
        <v>356</v>
      </c>
      <c r="O3" s="35" t="s">
        <v>357</v>
      </c>
    </row>
    <row r="4" spans="1:17" ht="12.95" customHeight="1" x14ac:dyDescent="0.15">
      <c r="A4" s="84"/>
      <c r="B4" s="84"/>
      <c r="C4" s="36" t="s">
        <v>424</v>
      </c>
      <c r="D4" s="36" t="s">
        <v>425</v>
      </c>
      <c r="E4" s="36" t="s">
        <v>426</v>
      </c>
      <c r="F4" s="36" t="s">
        <v>424</v>
      </c>
      <c r="G4" s="36" t="s">
        <v>425</v>
      </c>
      <c r="H4" s="36" t="s">
        <v>426</v>
      </c>
      <c r="I4" s="35" t="s">
        <v>427</v>
      </c>
      <c r="J4" s="35" t="s">
        <v>428</v>
      </c>
      <c r="K4" s="35" t="s">
        <v>429</v>
      </c>
      <c r="L4" s="34" t="s">
        <v>430</v>
      </c>
      <c r="M4" s="34" t="s">
        <v>431</v>
      </c>
      <c r="N4" s="34" t="s">
        <v>432</v>
      </c>
      <c r="O4" s="35" t="s">
        <v>433</v>
      </c>
    </row>
    <row r="5" spans="1:17" ht="12.95" customHeight="1" x14ac:dyDescent="0.15">
      <c r="A5" s="41">
        <v>30011</v>
      </c>
      <c r="B5" s="41" t="s">
        <v>563</v>
      </c>
      <c r="C5" s="42">
        <v>200191.5148</v>
      </c>
      <c r="D5" s="42">
        <v>53741.519500000002</v>
      </c>
      <c r="E5" s="42">
        <v>-674.66</v>
      </c>
      <c r="F5" s="39">
        <f>VLOOKUP($A5,'基準点成果表 (側壁fit) '!$B$5:$I$323,3,FALSE)</f>
        <v>200190.07525000002</v>
      </c>
      <c r="G5" s="39">
        <f>VLOOKUP($A5,'基準点成果表 (側壁fit) '!$B$5:$I$323,4,FALSE)</f>
        <v>53741.56</v>
      </c>
      <c r="H5" s="39">
        <f>VLOOKUP($A5,'基準点成果表 (側壁fit) '!$B$5:$I$323,5,FALSE)</f>
        <v>-675.14449999999999</v>
      </c>
      <c r="I5" s="42">
        <f>F5-C5</f>
        <v>-1.4395499999809545</v>
      </c>
      <c r="J5" s="42">
        <f>G5-D5</f>
        <v>4.049999999551801E-2</v>
      </c>
      <c r="K5" s="42">
        <f>H5-E5</f>
        <v>-0.48450000000002547</v>
      </c>
      <c r="L5" s="31">
        <f>RADIANS(180+DEGREES(ATAN((D6-D5)/(C6-C5))))</f>
        <v>4.693556098136586</v>
      </c>
      <c r="M5" s="29">
        <f>I5*COS(-L5)-J5*SIN(-L5)</f>
        <v>-1.3383544923762626E-2</v>
      </c>
      <c r="N5" s="29">
        <f>I5*SIN(-L5)+J5*COS(-L5)</f>
        <v>-1.4400574062064595</v>
      </c>
      <c r="O5" s="42">
        <f>H5-E5</f>
        <v>-0.48450000000002547</v>
      </c>
      <c r="Q5" s="32"/>
    </row>
    <row r="6" spans="1:17" ht="12.95" customHeight="1" x14ac:dyDescent="0.15">
      <c r="A6" s="41">
        <v>30012</v>
      </c>
      <c r="B6" s="41" t="s">
        <v>564</v>
      </c>
      <c r="C6" s="42">
        <v>200155.1716</v>
      </c>
      <c r="D6" s="42">
        <v>51811.974000000002</v>
      </c>
      <c r="E6" s="42">
        <v>-674.66</v>
      </c>
      <c r="F6" s="39">
        <f>VLOOKUP($A6,'基準点成果表 (側壁fit) '!$B$5:$I$323,3,FALSE)</f>
        <v>200153.84099999999</v>
      </c>
      <c r="G6" s="39">
        <f>VLOOKUP($A6,'基準点成果表 (側壁fit) '!$B$5:$I$323,4,FALSE)</f>
        <v>51811.930500000002</v>
      </c>
      <c r="H6" s="39">
        <f>VLOOKUP($A6,'基準点成果表 (側壁fit) '!$B$5:$I$323,5,FALSE)</f>
        <v>-675.12099999999998</v>
      </c>
      <c r="I6" s="42">
        <f t="shared" ref="I6:K40" si="0">F6-C6</f>
        <v>-1.3306000000156928</v>
      </c>
      <c r="J6" s="42">
        <f t="shared" si="0"/>
        <v>-4.3499999999767169E-2</v>
      </c>
      <c r="K6" s="42">
        <f t="shared" si="0"/>
        <v>-0.46100000000001273</v>
      </c>
      <c r="L6" s="31">
        <f>L5</f>
        <v>4.693556098136586</v>
      </c>
      <c r="M6" s="29">
        <f>I6*COS(-L6)-J6*SIN(-L6)</f>
        <v>6.8549837826698629E-2</v>
      </c>
      <c r="N6" s="29">
        <f>I6*SIN(-L6)+J6*COS(-L6)</f>
        <v>-1.3295448581284028</v>
      </c>
      <c r="O6" s="42">
        <f t="shared" ref="O6:O40" si="1">H6-E6</f>
        <v>-0.46100000000001273</v>
      </c>
      <c r="Q6" s="32"/>
    </row>
    <row r="7" spans="1:17" ht="12.95" customHeight="1" x14ac:dyDescent="0.15">
      <c r="A7" s="41">
        <v>32015</v>
      </c>
      <c r="B7" s="41" t="s">
        <v>565</v>
      </c>
      <c r="C7" s="42">
        <v>200144.9895</v>
      </c>
      <c r="D7" s="42">
        <v>51271.282399999996</v>
      </c>
      <c r="E7" s="42">
        <v>-888.53</v>
      </c>
      <c r="F7" s="39">
        <f>VLOOKUP($A7,'基準点成果表 (側壁fit) '!$B$5:$I$323,3,FALSE)</f>
        <v>200143.02049999998</v>
      </c>
      <c r="G7" s="39">
        <f>VLOOKUP($A7,'基準点成果表 (側壁fit) '!$B$5:$I$323,4,FALSE)</f>
        <v>51271.4735</v>
      </c>
      <c r="H7" s="39">
        <f>VLOOKUP($A7,'基準点成果表 (側壁fit) '!$B$5:$I$323,5,FALSE)</f>
        <v>-890.08799999999997</v>
      </c>
      <c r="I7" s="42">
        <f t="shared" si="0"/>
        <v>-1.9690000000118744</v>
      </c>
      <c r="J7" s="42">
        <f t="shared" si="0"/>
        <v>0.1911000000036438</v>
      </c>
      <c r="K7" s="42">
        <f t="shared" si="0"/>
        <v>-1.5579999999999927</v>
      </c>
      <c r="L7" s="31">
        <f>L6</f>
        <v>4.693556098136586</v>
      </c>
      <c r="M7" s="29">
        <f>I7*COS(-L7)-J7*SIN(-L7)</f>
        <v>-0.1539863584106097</v>
      </c>
      <c r="N7" s="29">
        <f>I7*SIN(-L7)+J7*COS(-L7)</f>
        <v>-1.9722495814352687</v>
      </c>
      <c r="O7" s="42">
        <f t="shared" si="1"/>
        <v>-1.5579999999999927</v>
      </c>
    </row>
    <row r="8" spans="1:17" ht="12.95" customHeight="1" x14ac:dyDescent="0.15">
      <c r="A8" s="41">
        <v>31141</v>
      </c>
      <c r="B8" s="41" t="s">
        <v>566</v>
      </c>
      <c r="C8" s="42">
        <v>200142.20189999999</v>
      </c>
      <c r="D8" s="42">
        <v>51123.277600000001</v>
      </c>
      <c r="E8" s="42">
        <v>-873.53</v>
      </c>
      <c r="F8" s="39">
        <f>VLOOKUP($A8,'基準点成果表 (側壁fit) '!$B$5:$I$323,3,FALSE)</f>
        <v>200140.09599999999</v>
      </c>
      <c r="G8" s="39">
        <f>VLOOKUP($A8,'基準点成果表 (側壁fit) '!$B$5:$I$323,4,FALSE)</f>
        <v>51123.491500000004</v>
      </c>
      <c r="H8" s="39">
        <f>VLOOKUP($A8,'基準点成果表 (側壁fit) '!$B$5:$I$323,5,FALSE)</f>
        <v>-874.03700000000003</v>
      </c>
      <c r="I8" s="42">
        <f t="shared" si="0"/>
        <v>-2.1058999999950174</v>
      </c>
      <c r="J8" s="42">
        <f t="shared" si="0"/>
        <v>0.213900000002468</v>
      </c>
      <c r="K8" s="42">
        <f t="shared" si="0"/>
        <v>-0.50700000000006185</v>
      </c>
      <c r="L8" s="31">
        <f>L6</f>
        <v>4.693556098136586</v>
      </c>
      <c r="M8" s="29">
        <f>I8*COS(-L8)-J8*SIN(-L8)</f>
        <v>-0.17420424602999285</v>
      </c>
      <c r="N8" s="29">
        <f>I8*SIN(-L8)+J8*COS(-L8)</f>
        <v>-2.1095546687974669</v>
      </c>
      <c r="O8" s="42">
        <f t="shared" si="1"/>
        <v>-0.50700000000006185</v>
      </c>
    </row>
    <row r="9" spans="1:17" ht="12.95" customHeight="1" x14ac:dyDescent="0.15">
      <c r="A9" s="41">
        <v>31142</v>
      </c>
      <c r="B9" s="41" t="s">
        <v>567</v>
      </c>
      <c r="C9" s="42">
        <v>200472.1434</v>
      </c>
      <c r="D9" s="42">
        <v>51117.063399999999</v>
      </c>
      <c r="E9" s="42">
        <v>-873.53</v>
      </c>
      <c r="F9" s="39">
        <f>VLOOKUP($A9,'基準点成果表 (側壁fit) '!$B$5:$I$323,3,FALSE)</f>
        <v>200469.99</v>
      </c>
      <c r="G9" s="39">
        <f>VLOOKUP($A9,'基準点成果表 (側壁fit) '!$B$5:$I$323,4,FALSE)</f>
        <v>51117.755999999994</v>
      </c>
      <c r="H9" s="39">
        <f>VLOOKUP($A9,'基準点成果表 (側壁fit) '!$B$5:$I$323,5,FALSE)</f>
        <v>-873.91750000000002</v>
      </c>
      <c r="I9" s="42">
        <f t="shared" si="0"/>
        <v>-2.1534000000101514</v>
      </c>
      <c r="J9" s="42">
        <f t="shared" si="0"/>
        <v>0.69259999999485444</v>
      </c>
      <c r="K9" s="42">
        <f t="shared" si="0"/>
        <v>-0.38750000000004547</v>
      </c>
      <c r="L9" s="31">
        <f>L6</f>
        <v>4.693556098136586</v>
      </c>
      <c r="M9" s="29">
        <f>I9*COS(-L9)-J9*SIN(-L9)</f>
        <v>-0.65192484745504775</v>
      </c>
      <c r="N9" s="29">
        <f>I9*SIN(-L9)+J9*COS(-L9)</f>
        <v>-2.1660610132928633</v>
      </c>
      <c r="O9" s="42">
        <f t="shared" si="1"/>
        <v>-0.38750000000004547</v>
      </c>
      <c r="Q9" s="32"/>
    </row>
    <row r="10" spans="1:17" ht="12.95" customHeight="1" x14ac:dyDescent="0.15">
      <c r="A10" s="41">
        <v>30021</v>
      </c>
      <c r="B10" s="41" t="s">
        <v>568</v>
      </c>
      <c r="C10" s="42">
        <v>200131.26869999999</v>
      </c>
      <c r="D10" s="42">
        <v>50542.779699999999</v>
      </c>
      <c r="E10" s="42">
        <v>-512.66</v>
      </c>
      <c r="F10" s="39">
        <f>VLOOKUP($A10,'基準点成果表 (側壁fit) '!$B$5:$I$323,3,FALSE)</f>
        <v>200130.0705</v>
      </c>
      <c r="G10" s="39">
        <f>VLOOKUP($A10,'基準点成果表 (側壁fit) '!$B$5:$I$323,4,FALSE)</f>
        <v>50541.227499999994</v>
      </c>
      <c r="H10" s="39">
        <f>VLOOKUP($A10,'基準点成果表 (側壁fit) '!$B$5:$I$323,5,FALSE)</f>
        <v>-513.22899999999993</v>
      </c>
      <c r="I10" s="42">
        <f t="shared" si="0"/>
        <v>-1.1981999999843538</v>
      </c>
      <c r="J10" s="42">
        <f t="shared" si="0"/>
        <v>-1.5522000000055414</v>
      </c>
      <c r="K10" s="42">
        <f t="shared" si="0"/>
        <v>-0.56899999999995998</v>
      </c>
      <c r="L10" s="31">
        <f>RADIANS(180+DEGREES(ATAN((D11-D10)/(C11-C10))))</f>
        <v>4.6935568199135753</v>
      </c>
      <c r="M10" s="29">
        <f t="shared" ref="M10:M40" si="2">I10*COS(-L10)-J10*SIN(-L10)</f>
        <v>1.5744881250044005</v>
      </c>
      <c r="N10" s="29">
        <f t="shared" ref="N10:N40" si="3">I10*SIN(-L10)+J10*COS(-L10)</f>
        <v>-1.1687579835876356</v>
      </c>
      <c r="O10" s="42">
        <f t="shared" si="1"/>
        <v>-0.56899999999995998</v>
      </c>
      <c r="Q10" s="32"/>
    </row>
    <row r="11" spans="1:17" ht="12.95" customHeight="1" x14ac:dyDescent="0.15">
      <c r="A11" s="41">
        <v>30022</v>
      </c>
      <c r="B11" s="41" t="s">
        <v>569</v>
      </c>
      <c r="C11" s="42">
        <v>200113.73430000001</v>
      </c>
      <c r="D11" s="42">
        <v>49611.801700000004</v>
      </c>
      <c r="E11" s="42">
        <v>-512.66</v>
      </c>
      <c r="F11" s="39">
        <f>VLOOKUP($A11,'基準点成果表 (側壁fit) '!$B$5:$I$323,3,FALSE)</f>
        <v>200114.60149999999</v>
      </c>
      <c r="G11" s="39">
        <f>VLOOKUP($A11,'基準点成果表 (側壁fit) '!$B$5:$I$323,4,FALSE)</f>
        <v>49611.366833333341</v>
      </c>
      <c r="H11" s="39">
        <f>VLOOKUP($A11,'基準点成果表 (側壁fit) '!$B$5:$I$323,5,FALSE)</f>
        <v>-513.06283333333329</v>
      </c>
      <c r="I11" s="42">
        <f t="shared" si="0"/>
        <v>0.86719999997876585</v>
      </c>
      <c r="J11" s="42">
        <f t="shared" si="0"/>
        <v>-0.43486666666285601</v>
      </c>
      <c r="K11" s="42">
        <f t="shared" si="0"/>
        <v>-0.40283333333331939</v>
      </c>
      <c r="L11" s="31">
        <f>L10</f>
        <v>4.6935568199135753</v>
      </c>
      <c r="M11" s="29">
        <f t="shared" si="2"/>
        <v>0.41845927188829912</v>
      </c>
      <c r="N11" s="29">
        <f t="shared" si="3"/>
        <v>0.87523522295914802</v>
      </c>
      <c r="O11" s="42">
        <f t="shared" si="1"/>
        <v>-0.40283333333331939</v>
      </c>
      <c r="Q11" s="32"/>
    </row>
    <row r="12" spans="1:17" ht="12.95" customHeight="1" x14ac:dyDescent="0.15">
      <c r="A12" s="41">
        <v>30031</v>
      </c>
      <c r="B12" s="41" t="s">
        <v>570</v>
      </c>
      <c r="C12" s="42">
        <v>200091.34719999999</v>
      </c>
      <c r="D12" s="42">
        <v>48444.493999999999</v>
      </c>
      <c r="E12" s="42">
        <v>-772.66</v>
      </c>
      <c r="F12" s="39">
        <f>VLOOKUP($A12,'基準点成果表 (側壁fit) '!$B$5:$I$323,3,FALSE)</f>
        <v>200089.54625000001</v>
      </c>
      <c r="G12" s="39">
        <f>VLOOKUP($A12,'基準点成果表 (側壁fit) '!$B$5:$I$323,4,FALSE)</f>
        <v>48444.52925</v>
      </c>
      <c r="H12" s="39">
        <f>VLOOKUP($A12,'基準点成果表 (側壁fit) '!$B$5:$I$323,5,FALSE)</f>
        <v>-773.13625000000002</v>
      </c>
      <c r="I12" s="42">
        <f t="shared" si="0"/>
        <v>-1.8009499999752734</v>
      </c>
      <c r="J12" s="42">
        <f t="shared" si="0"/>
        <v>3.5250000000814907E-2</v>
      </c>
      <c r="K12" s="42">
        <f t="shared" si="0"/>
        <v>-0.47625000000005002</v>
      </c>
      <c r="L12" s="31">
        <f>RADIANS(180+DEGREES(ATAN((D13-D12)/(C13-C12))))</f>
        <v>4.6945137414280724</v>
      </c>
      <c r="M12" s="29">
        <f t="shared" si="2"/>
        <v>-3.0536712870296925E-3</v>
      </c>
      <c r="N12" s="29">
        <f t="shared" si="3"/>
        <v>-1.8012923527297466</v>
      </c>
      <c r="O12" s="42">
        <f t="shared" si="1"/>
        <v>-0.47625000000005002</v>
      </c>
      <c r="Q12" s="32"/>
    </row>
    <row r="13" spans="1:17" ht="12.95" customHeight="1" x14ac:dyDescent="0.15">
      <c r="A13" s="41">
        <v>30032</v>
      </c>
      <c r="B13" s="41" t="s">
        <v>571</v>
      </c>
      <c r="C13" s="42">
        <v>200074.73120000001</v>
      </c>
      <c r="D13" s="42">
        <v>47515.038999999997</v>
      </c>
      <c r="E13" s="42">
        <v>-772.66</v>
      </c>
      <c r="F13" s="39">
        <f>VLOOKUP($A13,'基準点成果表 (側壁fit) '!$B$5:$I$323,3,FALSE)</f>
        <v>200072.875</v>
      </c>
      <c r="G13" s="39">
        <f>VLOOKUP($A13,'基準点成果表 (側壁fit) '!$B$5:$I$323,4,FALSE)</f>
        <v>47514.932000000001</v>
      </c>
      <c r="H13" s="39">
        <f>VLOOKUP($A13,'基準点成果表 (側壁fit) '!$B$5:$I$323,5,FALSE)</f>
        <v>-772.96500000000015</v>
      </c>
      <c r="I13" s="42">
        <f t="shared" si="0"/>
        <v>-1.8562000000092667</v>
      </c>
      <c r="J13" s="42">
        <f t="shared" si="0"/>
        <v>-0.10699999999633292</v>
      </c>
      <c r="K13" s="42">
        <f t="shared" si="0"/>
        <v>-0.30500000000017735</v>
      </c>
      <c r="L13" s="31">
        <f>L12</f>
        <v>4.6945137414280724</v>
      </c>
      <c r="M13" s="29">
        <f t="shared" si="2"/>
        <v>0.1401611575185629</v>
      </c>
      <c r="N13" s="29">
        <f t="shared" si="3"/>
        <v>-1.8539909088117648</v>
      </c>
      <c r="O13" s="42">
        <f t="shared" si="1"/>
        <v>-0.30500000000017735</v>
      </c>
      <c r="Q13" s="32"/>
    </row>
    <row r="14" spans="1:17" ht="12.95" customHeight="1" x14ac:dyDescent="0.15">
      <c r="A14" s="41">
        <v>32016</v>
      </c>
      <c r="B14" s="41" t="s">
        <v>572</v>
      </c>
      <c r="C14" s="42">
        <v>200060.82250000001</v>
      </c>
      <c r="D14" s="42">
        <v>46710.1515</v>
      </c>
      <c r="E14" s="42">
        <v>-888.53</v>
      </c>
      <c r="F14" s="39">
        <f>VLOOKUP($A14,'基準点成果表 (側壁fit) '!$B$5:$I$323,3,FALSE)</f>
        <v>200056.91075000001</v>
      </c>
      <c r="G14" s="39">
        <f>VLOOKUP($A14,'基準点成果表 (側壁fit) '!$B$5:$I$323,4,FALSE)</f>
        <v>46710.455999999998</v>
      </c>
      <c r="H14" s="39">
        <f>VLOOKUP($A14,'基準点成果表 (側壁fit) '!$B$5:$I$323,5,FALSE)</f>
        <v>-889.53250000000003</v>
      </c>
      <c r="I14" s="42">
        <f t="shared" si="0"/>
        <v>-3.9117499999993015</v>
      </c>
      <c r="J14" s="42">
        <f t="shared" si="0"/>
        <v>0.30449999999837019</v>
      </c>
      <c r="K14" s="42">
        <f t="shared" si="0"/>
        <v>-1.0025000000000546</v>
      </c>
      <c r="L14" s="31">
        <f>L15</f>
        <v>4.694891862205238</v>
      </c>
      <c r="M14" s="29">
        <f t="shared" si="2"/>
        <v>-0.23601253025164765</v>
      </c>
      <c r="N14" s="29">
        <f t="shared" si="3"/>
        <v>-3.9164788264533943</v>
      </c>
      <c r="O14" s="42">
        <f t="shared" si="1"/>
        <v>-1.0025000000000546</v>
      </c>
      <c r="Q14" s="32"/>
    </row>
    <row r="15" spans="1:17" ht="12.95" customHeight="1" x14ac:dyDescent="0.15">
      <c r="A15" s="41">
        <v>30041</v>
      </c>
      <c r="B15" s="41" t="s">
        <v>573</v>
      </c>
      <c r="C15" s="42">
        <v>199984.67490000001</v>
      </c>
      <c r="D15" s="42">
        <v>42358.557399999998</v>
      </c>
      <c r="E15" s="42">
        <v>117.34</v>
      </c>
      <c r="F15" s="39">
        <f>VLOOKUP($A15,'基準点成果表 (側壁fit) '!$B$5:$I$323,3,FALSE)</f>
        <v>199982.9375</v>
      </c>
      <c r="G15" s="39">
        <f>VLOOKUP($A15,'基準点成果表 (側壁fit) '!$B$5:$I$323,4,FALSE)</f>
        <v>42358.214999999997</v>
      </c>
      <c r="H15" s="39">
        <f>VLOOKUP($A15,'基準点成果表 (側壁fit) '!$B$5:$I$323,5,FALSE)</f>
        <v>115.00475</v>
      </c>
      <c r="I15" s="42">
        <f t="shared" si="0"/>
        <v>-1.7374000000127126</v>
      </c>
      <c r="J15" s="42">
        <f t="shared" si="0"/>
        <v>-0.34240000000136206</v>
      </c>
      <c r="K15" s="42">
        <f t="shared" si="0"/>
        <v>-2.335250000000002</v>
      </c>
      <c r="L15" s="31">
        <f>RADIANS(180+DEGREES(ATAN((D16-D15)/(C16-C15))))</f>
        <v>4.694891862205238</v>
      </c>
      <c r="M15" s="29">
        <f t="shared" si="2"/>
        <v>0.37274553062411425</v>
      </c>
      <c r="N15" s="29">
        <f t="shared" si="3"/>
        <v>-1.7311433474570652</v>
      </c>
      <c r="O15" s="42">
        <f t="shared" si="1"/>
        <v>-2.335250000000002</v>
      </c>
      <c r="Q15" s="32"/>
    </row>
    <row r="16" spans="1:17" ht="12.95" customHeight="1" x14ac:dyDescent="0.15">
      <c r="A16" s="41">
        <v>30042</v>
      </c>
      <c r="B16" s="41" t="s">
        <v>574</v>
      </c>
      <c r="C16" s="42">
        <v>199972.73250000001</v>
      </c>
      <c r="D16" s="42">
        <v>41676.091800000002</v>
      </c>
      <c r="E16" s="42">
        <v>117.34</v>
      </c>
      <c r="F16" s="39">
        <f>VLOOKUP($A16,'基準点成果表 (側壁fit) '!$B$5:$I$323,3,FALSE)</f>
        <v>199970.92074999999</v>
      </c>
      <c r="G16" s="39">
        <f>VLOOKUP($A16,'基準点成果表 (側壁fit) '!$B$5:$I$323,4,FALSE)</f>
        <v>41675.369250000003</v>
      </c>
      <c r="H16" s="39">
        <f>VLOOKUP($A16,'基準点成果表 (側壁fit) '!$B$5:$I$323,5,FALSE)</f>
        <v>115.22025000000001</v>
      </c>
      <c r="I16" s="42">
        <f t="shared" si="0"/>
        <v>-1.8117500000225846</v>
      </c>
      <c r="J16" s="42">
        <f t="shared" si="0"/>
        <v>-0.72254999999859137</v>
      </c>
      <c r="K16" s="42">
        <f t="shared" si="0"/>
        <v>-2.1197499999999962</v>
      </c>
      <c r="L16" s="31">
        <f>L15</f>
        <v>4.694891862205238</v>
      </c>
      <c r="M16" s="29">
        <f t="shared" si="2"/>
        <v>0.75413818516631925</v>
      </c>
      <c r="N16" s="29">
        <f t="shared" si="3"/>
        <v>-1.7988307765751201</v>
      </c>
      <c r="O16" s="42">
        <f t="shared" si="1"/>
        <v>-2.1197499999999962</v>
      </c>
      <c r="Q16" s="32"/>
    </row>
    <row r="17" spans="1:17" ht="12.95" customHeight="1" x14ac:dyDescent="0.15">
      <c r="A17" s="41">
        <v>31151</v>
      </c>
      <c r="B17" s="41" t="s">
        <v>575</v>
      </c>
      <c r="C17" s="42">
        <v>199960.25700000001</v>
      </c>
      <c r="D17" s="42">
        <v>40963.154399999999</v>
      </c>
      <c r="E17" s="42">
        <v>-873.53</v>
      </c>
      <c r="F17" s="39">
        <f>VLOOKUP($A17,'基準点成果表 (側壁fit) '!$B$5:$I$323,3,FALSE)</f>
        <v>199959.0675</v>
      </c>
      <c r="G17" s="39">
        <f>VLOOKUP($A17,'基準点成果表 (側壁fit) '!$B$5:$I$323,4,FALSE)</f>
        <v>40968.202250000002</v>
      </c>
      <c r="H17" s="39">
        <f>VLOOKUP($A17,'基準点成果表 (側壁fit) '!$B$5:$I$323,5,FALSE)</f>
        <v>-876.28700000000003</v>
      </c>
      <c r="I17" s="42">
        <f t="shared" si="0"/>
        <v>-1.1895000000076834</v>
      </c>
      <c r="J17" s="42">
        <f t="shared" si="0"/>
        <v>5.0478500000026543</v>
      </c>
      <c r="K17" s="42">
        <f t="shared" si="0"/>
        <v>-2.7570000000000618</v>
      </c>
      <c r="L17" s="31">
        <f>L16</f>
        <v>4.694891862205238</v>
      </c>
      <c r="M17" s="29">
        <f t="shared" si="2"/>
        <v>-5.0262655621165244</v>
      </c>
      <c r="N17" s="29">
        <f t="shared" si="3"/>
        <v>-1.2776362438607223</v>
      </c>
      <c r="O17" s="42">
        <f t="shared" si="1"/>
        <v>-2.7570000000000618</v>
      </c>
      <c r="Q17" s="32"/>
    </row>
    <row r="18" spans="1:17" ht="12.95" customHeight="1" x14ac:dyDescent="0.15">
      <c r="A18" s="41">
        <v>31152</v>
      </c>
      <c r="B18" s="41" t="s">
        <v>576</v>
      </c>
      <c r="C18" s="42">
        <v>200290.2065</v>
      </c>
      <c r="D18" s="42">
        <v>40957.380700000002</v>
      </c>
      <c r="E18" s="42">
        <v>-873.53</v>
      </c>
      <c r="F18" s="39">
        <f>VLOOKUP($A18,'基準点成果表 (側壁fit) '!$B$5:$I$323,3,FALSE)</f>
        <v>200289.17475000001</v>
      </c>
      <c r="G18" s="39">
        <f>VLOOKUP($A18,'基準点成果表 (側壁fit) '!$B$5:$I$323,4,FALSE)</f>
        <v>40962.621250000004</v>
      </c>
      <c r="H18" s="39">
        <f>VLOOKUP($A18,'基準点成果表 (側壁fit) '!$B$5:$I$323,5,FALSE)</f>
        <v>-878.99025000000006</v>
      </c>
      <c r="I18" s="42">
        <f t="shared" si="0"/>
        <v>-1.0317499999946449</v>
      </c>
      <c r="J18" s="42">
        <f t="shared" si="0"/>
        <v>5.2405500000022585</v>
      </c>
      <c r="K18" s="42">
        <f t="shared" si="0"/>
        <v>-5.4602500000000873</v>
      </c>
      <c r="L18" s="31">
        <f>L16</f>
        <v>4.694891862205238</v>
      </c>
      <c r="M18" s="29">
        <f t="shared" si="2"/>
        <v>-5.2216960949564832</v>
      </c>
      <c r="N18" s="29">
        <f t="shared" si="3"/>
        <v>-1.1232819133809764</v>
      </c>
      <c r="O18" s="42">
        <f t="shared" si="1"/>
        <v>-5.4602500000000873</v>
      </c>
      <c r="Q18" s="32"/>
    </row>
    <row r="19" spans="1:17" ht="12.95" customHeight="1" x14ac:dyDescent="0.15">
      <c r="A19" s="41">
        <v>32017</v>
      </c>
      <c r="B19" s="41" t="s">
        <v>577</v>
      </c>
      <c r="C19" s="42">
        <v>199957.65549999999</v>
      </c>
      <c r="D19" s="42">
        <v>40814.486499999999</v>
      </c>
      <c r="E19" s="42">
        <v>-888.53</v>
      </c>
      <c r="F19" s="39">
        <f>VLOOKUP($A19,'基準点成果表 (側壁fit) '!$B$5:$I$323,3,FALSE)</f>
        <v>199956.33149999997</v>
      </c>
      <c r="G19" s="39">
        <f>VLOOKUP($A19,'基準点成果表 (側壁fit) '!$B$5:$I$323,4,FALSE)</f>
        <v>40819.491999999998</v>
      </c>
      <c r="H19" s="39">
        <f>VLOOKUP($A19,'基準点成果表 (側壁fit) '!$B$5:$I$323,5,FALSE)</f>
        <v>-891.85699999999997</v>
      </c>
      <c r="I19" s="42">
        <f t="shared" si="0"/>
        <v>-1.3240000000223517</v>
      </c>
      <c r="J19" s="42">
        <f t="shared" si="0"/>
        <v>5.0054999999993015</v>
      </c>
      <c r="K19" s="42">
        <f t="shared" si="0"/>
        <v>-3.3269999999999982</v>
      </c>
      <c r="L19" s="31">
        <f>L16</f>
        <v>4.694891862205238</v>
      </c>
      <c r="M19" s="29">
        <f t="shared" si="2"/>
        <v>-4.9815688023386704</v>
      </c>
      <c r="N19" s="29">
        <f t="shared" si="3"/>
        <v>-1.411374690724706</v>
      </c>
      <c r="O19" s="42">
        <f t="shared" si="1"/>
        <v>-3.3269999999999982</v>
      </c>
      <c r="Q19" s="32"/>
    </row>
    <row r="20" spans="1:17" ht="12.95" customHeight="1" x14ac:dyDescent="0.15">
      <c r="A20" s="41">
        <v>30051</v>
      </c>
      <c r="B20" s="41" t="s">
        <v>578</v>
      </c>
      <c r="C20" s="42">
        <v>199948.3573</v>
      </c>
      <c r="D20" s="42">
        <v>40283.122100000001</v>
      </c>
      <c r="E20" s="42">
        <v>-567.66</v>
      </c>
      <c r="F20" s="39">
        <f>VLOOKUP($A20,'基準点成果表 (側壁fit) '!$B$5:$I$323,3,FALSE)</f>
        <v>199946.71974999999</v>
      </c>
      <c r="G20" s="39">
        <f>VLOOKUP($A20,'基準点成果表 (側壁fit) '!$B$5:$I$323,4,FALSE)</f>
        <v>40282.942750000002</v>
      </c>
      <c r="H20" s="39">
        <f>VLOOKUP($A20,'基準点成果表 (側壁fit) '!$B$5:$I$323,5,FALSE)</f>
        <v>-570.85275000000001</v>
      </c>
      <c r="I20" s="42">
        <f t="shared" si="0"/>
        <v>-1.6375500000140164</v>
      </c>
      <c r="J20" s="42">
        <f t="shared" si="0"/>
        <v>-0.17934999999852153</v>
      </c>
      <c r="K20" s="42">
        <f t="shared" si="0"/>
        <v>-3.1927500000000464</v>
      </c>
      <c r="L20" s="31">
        <f>RADIANS(180+DEGREES(ATAN((D21-D20)/(C21-C20))))</f>
        <v>4.694891988738382</v>
      </c>
      <c r="M20" s="29">
        <f t="shared" si="2"/>
        <v>0.20797328391127085</v>
      </c>
      <c r="N20" s="29">
        <f t="shared" si="3"/>
        <v>-1.6341614174323591</v>
      </c>
      <c r="O20" s="42">
        <f t="shared" si="1"/>
        <v>-3.1927500000000464</v>
      </c>
      <c r="Q20" s="32"/>
    </row>
    <row r="21" spans="1:17" ht="12.95" customHeight="1" x14ac:dyDescent="0.15">
      <c r="A21" s="41">
        <v>30052</v>
      </c>
      <c r="B21" s="41" t="s">
        <v>579</v>
      </c>
      <c r="C21" s="42">
        <v>199905.8376</v>
      </c>
      <c r="D21" s="42">
        <v>37853.2552</v>
      </c>
      <c r="E21" s="42">
        <v>-567.66</v>
      </c>
      <c r="F21" s="39">
        <f>VLOOKUP($A21,'基準点成果表 (側壁fit) '!$B$5:$I$323,3,FALSE)</f>
        <v>199904.24424999999</v>
      </c>
      <c r="G21" s="39">
        <f>VLOOKUP($A21,'基準点成果表 (側壁fit) '!$B$5:$I$323,4,FALSE)</f>
        <v>37853.025000000001</v>
      </c>
      <c r="H21" s="39">
        <f>VLOOKUP($A21,'基準点成果表 (側壁fit) '!$B$5:$I$323,5,FALSE)</f>
        <v>-570.98174999999992</v>
      </c>
      <c r="I21" s="42">
        <f t="shared" si="0"/>
        <v>-1.5933500000101048</v>
      </c>
      <c r="J21" s="42">
        <f t="shared" si="0"/>
        <v>-0.230199999998149</v>
      </c>
      <c r="K21" s="42">
        <f t="shared" si="0"/>
        <v>-3.3217499999999518</v>
      </c>
      <c r="L21" s="31">
        <f>L20</f>
        <v>4.694891988738382</v>
      </c>
      <c r="M21" s="29">
        <f t="shared" si="2"/>
        <v>0.25804217280898645</v>
      </c>
      <c r="N21" s="29">
        <f t="shared" si="3"/>
        <v>-1.5890785064254584</v>
      </c>
      <c r="O21" s="42">
        <f t="shared" si="1"/>
        <v>-3.3217499999999518</v>
      </c>
      <c r="Q21" s="32"/>
    </row>
    <row r="22" spans="1:17" ht="12.95" customHeight="1" x14ac:dyDescent="0.15">
      <c r="A22" s="41">
        <v>30061</v>
      </c>
      <c r="B22" s="41" t="s">
        <v>580</v>
      </c>
      <c r="C22" s="42">
        <v>199865.2366</v>
      </c>
      <c r="D22" s="42">
        <v>35533.039900000003</v>
      </c>
      <c r="E22" s="42">
        <v>-567.66</v>
      </c>
      <c r="F22" s="39">
        <f>VLOOKUP($A22,'基準点成果表 (側壁fit) '!$B$5:$I$323,3,FALSE)</f>
        <v>199863.72324999998</v>
      </c>
      <c r="G22" s="39">
        <f>VLOOKUP($A22,'基準点成果表 (側壁fit) '!$B$5:$I$323,4,FALSE)</f>
        <v>35532.818500000001</v>
      </c>
      <c r="H22" s="39">
        <f>VLOOKUP($A22,'基準点成果表 (側壁fit) '!$B$5:$I$323,5,FALSE)</f>
        <v>-570.31650000000002</v>
      </c>
      <c r="I22" s="42">
        <f t="shared" si="0"/>
        <v>-1.5133500000229105</v>
      </c>
      <c r="J22" s="42">
        <f t="shared" si="0"/>
        <v>-0.22140000000217697</v>
      </c>
      <c r="K22" s="42">
        <f t="shared" si="0"/>
        <v>-2.6565000000000509</v>
      </c>
      <c r="L22" s="31">
        <f>RADIANS(180+DEGREES(ATAN((D23-D22)/(C23-C22))))</f>
        <v>4.6948919710108727</v>
      </c>
      <c r="M22" s="29">
        <f t="shared" si="2"/>
        <v>0.2478438586594649</v>
      </c>
      <c r="N22" s="29">
        <f t="shared" si="3"/>
        <v>-1.5092447131910367</v>
      </c>
      <c r="O22" s="42">
        <f t="shared" si="1"/>
        <v>-2.6565000000000509</v>
      </c>
      <c r="Q22" s="32"/>
    </row>
    <row r="23" spans="1:17" ht="12.95" customHeight="1" x14ac:dyDescent="0.15">
      <c r="A23" s="41">
        <v>30062</v>
      </c>
      <c r="B23" s="41" t="s">
        <v>581</v>
      </c>
      <c r="C23" s="42">
        <v>199822.71919999999</v>
      </c>
      <c r="D23" s="42">
        <v>33103.306900000003</v>
      </c>
      <c r="E23" s="42">
        <v>-567.66</v>
      </c>
      <c r="F23" s="39">
        <f>VLOOKUP($A23,'基準点成果表 (側壁fit) '!$B$5:$I$323,3,FALSE)</f>
        <v>199821.06675</v>
      </c>
      <c r="G23" s="39">
        <f>VLOOKUP($A23,'基準点成果表 (側壁fit) '!$B$5:$I$323,4,FALSE)</f>
        <v>33102.977500000001</v>
      </c>
      <c r="H23" s="39">
        <f>VLOOKUP($A23,'基準点成果表 (側壁fit) '!$B$5:$I$323,5,FALSE)</f>
        <v>-570.226</v>
      </c>
      <c r="I23" s="42">
        <f t="shared" si="0"/>
        <v>-1.6524499999941327</v>
      </c>
      <c r="J23" s="42">
        <f t="shared" si="0"/>
        <v>-0.32940000000235159</v>
      </c>
      <c r="K23" s="42">
        <f t="shared" si="0"/>
        <v>-2.5660000000000309</v>
      </c>
      <c r="L23" s="31">
        <f>L22</f>
        <v>4.6948919710108727</v>
      </c>
      <c r="M23" s="29">
        <f t="shared" si="2"/>
        <v>0.35826103705400486</v>
      </c>
      <c r="N23" s="29">
        <f t="shared" si="3"/>
        <v>-1.6464338407027315</v>
      </c>
      <c r="O23" s="42">
        <f t="shared" si="1"/>
        <v>-2.5660000000000309</v>
      </c>
      <c r="Q23" s="32"/>
    </row>
    <row r="24" spans="1:17" ht="12.95" customHeight="1" x14ac:dyDescent="0.15">
      <c r="A24" s="41">
        <v>32018</v>
      </c>
      <c r="B24" s="41" t="s">
        <v>582</v>
      </c>
      <c r="C24" s="42">
        <v>199811.17679999999</v>
      </c>
      <c r="D24" s="42">
        <v>32443.761200000001</v>
      </c>
      <c r="E24" s="42">
        <v>-888.53</v>
      </c>
      <c r="F24" s="39">
        <f>VLOOKUP($A24,'基準点成果表 (側壁fit) '!$B$5:$I$323,3,FALSE)</f>
        <v>199809.91950000002</v>
      </c>
      <c r="G24" s="39">
        <f>VLOOKUP($A24,'基準点成果表 (側壁fit) '!$B$5:$I$323,4,FALSE)</f>
        <v>32446.853999999999</v>
      </c>
      <c r="H24" s="39">
        <f>VLOOKUP($A24,'基準点成果表 (側壁fit) '!$B$5:$I$323,5,FALSE)</f>
        <v>-890.8420000000001</v>
      </c>
      <c r="I24" s="42">
        <f t="shared" si="0"/>
        <v>-1.2572999999683816</v>
      </c>
      <c r="J24" s="42">
        <f t="shared" si="0"/>
        <v>3.0927999999985332</v>
      </c>
      <c r="K24" s="42">
        <f t="shared" si="0"/>
        <v>-2.3120000000001255</v>
      </c>
      <c r="L24" s="31">
        <f>L23</f>
        <v>4.6948919710108727</v>
      </c>
      <c r="M24" s="29">
        <f t="shared" si="2"/>
        <v>-3.070328721506288</v>
      </c>
      <c r="N24" s="29">
        <f t="shared" si="3"/>
        <v>-1.3112195360827192</v>
      </c>
      <c r="O24" s="42">
        <f t="shared" si="1"/>
        <v>-2.3120000000001255</v>
      </c>
      <c r="Q24" s="32"/>
    </row>
    <row r="25" spans="1:17" ht="12.95" customHeight="1" x14ac:dyDescent="0.15">
      <c r="A25" s="41">
        <v>31161</v>
      </c>
      <c r="B25" s="41" t="s">
        <v>583</v>
      </c>
      <c r="C25" s="42">
        <v>199808.54870000001</v>
      </c>
      <c r="D25" s="42">
        <v>32293.503100000002</v>
      </c>
      <c r="E25" s="42">
        <v>-873.53</v>
      </c>
      <c r="F25" s="39">
        <f>VLOOKUP($A25,'基準点成果表 (側壁fit) '!$B$5:$I$323,3,FALSE)</f>
        <v>199806.79800000001</v>
      </c>
      <c r="G25" s="39">
        <f>VLOOKUP($A25,'基準点成果表 (側壁fit) '!$B$5:$I$323,4,FALSE)</f>
        <v>32296.639500000001</v>
      </c>
      <c r="H25" s="39">
        <f>VLOOKUP($A25,'基準点成果表 (側壁fit) '!$B$5:$I$323,5,FALSE)</f>
        <v>-874.8845</v>
      </c>
      <c r="I25" s="42">
        <f t="shared" si="0"/>
        <v>-1.7507000000041444</v>
      </c>
      <c r="J25" s="42">
        <f t="shared" si="0"/>
        <v>3.1363999999994121</v>
      </c>
      <c r="K25" s="42">
        <f t="shared" si="0"/>
        <v>-1.35450000000003</v>
      </c>
      <c r="L25" s="31">
        <f>L23</f>
        <v>4.6948919710108727</v>
      </c>
      <c r="M25" s="29">
        <f t="shared" si="2"/>
        <v>-3.105289463770037</v>
      </c>
      <c r="N25" s="29">
        <f t="shared" si="3"/>
        <v>-1.805306842675122</v>
      </c>
      <c r="O25" s="42">
        <f t="shared" si="1"/>
        <v>-1.35450000000003</v>
      </c>
      <c r="Q25" s="32"/>
    </row>
    <row r="26" spans="1:17" ht="12.95" customHeight="1" x14ac:dyDescent="0.15">
      <c r="A26" s="41">
        <v>31162</v>
      </c>
      <c r="B26" s="41" t="s">
        <v>584</v>
      </c>
      <c r="C26" s="42">
        <v>200138.4982</v>
      </c>
      <c r="D26" s="42">
        <v>32287.7294</v>
      </c>
      <c r="E26" s="42">
        <v>-873.53</v>
      </c>
      <c r="F26" s="39">
        <f>VLOOKUP($A26,'基準点成果表 (側壁fit) '!$B$5:$I$323,3,FALSE)</f>
        <v>200136.68949999998</v>
      </c>
      <c r="G26" s="39">
        <f>VLOOKUP($A26,'基準点成果表 (側壁fit) '!$B$5:$I$323,4,FALSE)</f>
        <v>32291.16</v>
      </c>
      <c r="H26" s="39">
        <f>VLOOKUP($A26,'基準点成果表 (側壁fit) '!$B$5:$I$323,5,FALSE)</f>
        <v>-875.1880000000001</v>
      </c>
      <c r="I26" s="42">
        <f t="shared" si="0"/>
        <v>-1.8087000000232365</v>
      </c>
      <c r="J26" s="42">
        <f t="shared" si="0"/>
        <v>3.4305999999996857</v>
      </c>
      <c r="K26" s="42">
        <f t="shared" si="0"/>
        <v>-1.6580000000001291</v>
      </c>
      <c r="L26" s="31">
        <f>L23</f>
        <v>4.6948919710108727</v>
      </c>
      <c r="M26" s="29">
        <f t="shared" si="2"/>
        <v>-3.3984296561760616</v>
      </c>
      <c r="N26" s="29">
        <f t="shared" si="3"/>
        <v>-1.8684453222144215</v>
      </c>
      <c r="O26" s="42">
        <f t="shared" si="1"/>
        <v>-1.6580000000001291</v>
      </c>
      <c r="Q26" s="32"/>
    </row>
    <row r="27" spans="1:17" ht="12.95" customHeight="1" x14ac:dyDescent="0.15">
      <c r="A27" s="41">
        <v>30071</v>
      </c>
      <c r="B27" s="41" t="s">
        <v>585</v>
      </c>
      <c r="C27" s="42">
        <v>199796.7107</v>
      </c>
      <c r="D27" s="42">
        <v>31617.001700000001</v>
      </c>
      <c r="E27" s="42">
        <v>-377.66</v>
      </c>
      <c r="F27" s="39">
        <f>VLOOKUP($A27,'基準点成果表 (側壁fit) '!$B$5:$I$323,3,FALSE)</f>
        <v>199795.52525000001</v>
      </c>
      <c r="G27" s="39">
        <f>VLOOKUP($A27,'基準点成果表 (側壁fit) '!$B$5:$I$323,4,FALSE)</f>
        <v>31615.804499999998</v>
      </c>
      <c r="H27" s="39">
        <f>VLOOKUP($A27,'基準点成果表 (側壁fit) '!$B$5:$I$323,5,FALSE)</f>
        <v>-379.27550000000002</v>
      </c>
      <c r="I27" s="42">
        <f t="shared" si="0"/>
        <v>-1.1854499999899417</v>
      </c>
      <c r="J27" s="42">
        <f t="shared" si="0"/>
        <v>-1.1972000000023399</v>
      </c>
      <c r="K27" s="42">
        <f t="shared" si="0"/>
        <v>-1.6154999999999973</v>
      </c>
      <c r="L27" s="31">
        <f>RADIANS(180+DEGREES(ATAN((D28-D27)/(C28-C27))))</f>
        <v>4.6948919498928774</v>
      </c>
      <c r="M27" s="29">
        <f t="shared" si="2"/>
        <v>1.2177575421094831</v>
      </c>
      <c r="N27" s="29">
        <f t="shared" si="3"/>
        <v>-1.1643221680949072</v>
      </c>
      <c r="O27" s="42">
        <f t="shared" si="1"/>
        <v>-1.6154999999999973</v>
      </c>
    </row>
    <row r="28" spans="1:17" ht="12.95" customHeight="1" x14ac:dyDescent="0.15">
      <c r="A28" s="41">
        <v>30072</v>
      </c>
      <c r="B28" s="41" t="s">
        <v>586</v>
      </c>
      <c r="C28" s="42">
        <v>199784.78479999999</v>
      </c>
      <c r="D28" s="42">
        <v>30935.475600000002</v>
      </c>
      <c r="E28" s="42">
        <v>-377.66</v>
      </c>
      <c r="F28" s="39">
        <f>VLOOKUP($A28,'基準点成果表 (側壁fit) '!$B$5:$I$323,3,FALSE)</f>
        <v>199783.21824999998</v>
      </c>
      <c r="G28" s="39">
        <f>VLOOKUP($A28,'基準点成果表 (側壁fit) '!$B$5:$I$323,4,FALSE)</f>
        <v>30934.186000000002</v>
      </c>
      <c r="H28" s="39">
        <f>VLOOKUP($A28,'基準点成果表 (側壁fit) '!$B$5:$I$323,5,FALSE)</f>
        <v>-378.9905</v>
      </c>
      <c r="I28" s="42">
        <f t="shared" si="0"/>
        <v>-1.5665500000177417</v>
      </c>
      <c r="J28" s="42">
        <f t="shared" si="0"/>
        <v>-1.289600000000064</v>
      </c>
      <c r="K28" s="42">
        <f t="shared" si="0"/>
        <v>-1.3304999999999723</v>
      </c>
      <c r="L28" s="31">
        <f>L27</f>
        <v>4.6948919498928774</v>
      </c>
      <c r="M28" s="29">
        <f t="shared" si="2"/>
        <v>1.316811176609082</v>
      </c>
      <c r="N28" s="29">
        <f t="shared" si="3"/>
        <v>-1.5437471903498827</v>
      </c>
      <c r="O28" s="42">
        <f t="shared" si="1"/>
        <v>-1.3304999999999723</v>
      </c>
    </row>
    <row r="29" spans="1:17" ht="12.95" customHeight="1" x14ac:dyDescent="0.15">
      <c r="A29" s="41">
        <v>30081</v>
      </c>
      <c r="B29" s="41" t="s">
        <v>587</v>
      </c>
      <c r="C29" s="42">
        <v>199765.1361</v>
      </c>
      <c r="D29" s="42">
        <v>29812.611799999999</v>
      </c>
      <c r="E29" s="42">
        <v>-338.16</v>
      </c>
      <c r="F29" s="39">
        <f>VLOOKUP($A29,'基準点成果表 (側壁fit) '!$B$5:$I$323,3,FALSE)</f>
        <v>199763.35725</v>
      </c>
      <c r="G29" s="39">
        <f>VLOOKUP($A29,'基準点成果表 (側壁fit) '!$B$5:$I$323,4,FALSE)</f>
        <v>29811.86</v>
      </c>
      <c r="H29" s="39">
        <f>VLOOKUP($A29,'基準点成果表 (側壁fit) '!$B$5:$I$323,5,FALSE)</f>
        <v>-339.72199999999998</v>
      </c>
      <c r="I29" s="42">
        <f t="shared" si="0"/>
        <v>-1.7788500000024214</v>
      </c>
      <c r="J29" s="42">
        <f t="shared" si="0"/>
        <v>-0.75179999999818392</v>
      </c>
      <c r="K29" s="42">
        <f t="shared" si="0"/>
        <v>-1.561999999999955</v>
      </c>
      <c r="L29" s="31">
        <f>RADIANS(180+DEGREES(ATAN((D30-D29)/(C30-C29))))</f>
        <v>4.6948919545987637</v>
      </c>
      <c r="M29" s="29">
        <f t="shared" si="2"/>
        <v>0.78280791891896329</v>
      </c>
      <c r="N29" s="29">
        <f t="shared" si="3"/>
        <v>-1.7654241203132028</v>
      </c>
      <c r="O29" s="42">
        <f t="shared" si="1"/>
        <v>-1.561999999999955</v>
      </c>
    </row>
    <row r="30" spans="1:17" ht="12.95" customHeight="1" x14ac:dyDescent="0.15">
      <c r="A30" s="41">
        <v>30082</v>
      </c>
      <c r="B30" s="41" t="s">
        <v>588</v>
      </c>
      <c r="C30" s="42">
        <v>199731.3664</v>
      </c>
      <c r="D30" s="42">
        <v>27882.783599999999</v>
      </c>
      <c r="E30" s="42">
        <v>-362.58</v>
      </c>
      <c r="F30" s="39">
        <f>VLOOKUP($A30,'基準点成果表 (側壁fit) '!$B$5:$I$323,3,FALSE)</f>
        <v>199729.70324999999</v>
      </c>
      <c r="G30" s="39">
        <f>VLOOKUP($A30,'基準点成果表 (側壁fit) '!$B$5:$I$323,4,FALSE)</f>
        <v>27881.92525</v>
      </c>
      <c r="H30" s="39">
        <f>VLOOKUP($A30,'基準点成果表 (側壁fit) '!$B$5:$I$323,5,FALSE)</f>
        <v>-364.30675000000002</v>
      </c>
      <c r="I30" s="42">
        <f t="shared" si="0"/>
        <v>-1.6631500000075903</v>
      </c>
      <c r="J30" s="42">
        <f t="shared" si="0"/>
        <v>-0.85834999999860884</v>
      </c>
      <c r="K30" s="42">
        <f t="shared" si="0"/>
        <v>-1.7267500000000382</v>
      </c>
      <c r="L30" s="31">
        <f>L29</f>
        <v>4.6948919545987637</v>
      </c>
      <c r="M30" s="29">
        <f t="shared" si="2"/>
        <v>0.88731730682106624</v>
      </c>
      <c r="N30" s="29">
        <f t="shared" si="3"/>
        <v>-1.6478776174336094</v>
      </c>
      <c r="O30" s="42">
        <f t="shared" si="1"/>
        <v>-1.7267500000000382</v>
      </c>
    </row>
    <row r="31" spans="1:17" ht="12.95" customHeight="1" x14ac:dyDescent="0.15">
      <c r="A31" s="41">
        <v>30091</v>
      </c>
      <c r="B31" s="41" t="s">
        <v>589</v>
      </c>
      <c r="C31" s="42">
        <v>199712.5785</v>
      </c>
      <c r="D31" s="42">
        <v>26809.109400000001</v>
      </c>
      <c r="E31" s="42">
        <v>-644.32000000000005</v>
      </c>
      <c r="F31" s="39">
        <f>VLOOKUP($A31,'基準点成果表 (側壁fit) '!$B$5:$I$323,3,FALSE)</f>
        <v>199711.01274999999</v>
      </c>
      <c r="G31" s="39">
        <f>VLOOKUP($A31,'基準点成果表 (側壁fit) '!$B$5:$I$323,4,FALSE)</f>
        <v>26808.603500000001</v>
      </c>
      <c r="H31" s="39">
        <f>VLOOKUP($A31,'基準点成果表 (側壁fit) '!$B$5:$I$323,5,FALSE)</f>
        <v>-642.61300000000006</v>
      </c>
      <c r="I31" s="42">
        <f t="shared" si="0"/>
        <v>-1.5657500000088476</v>
      </c>
      <c r="J31" s="42">
        <f t="shared" si="0"/>
        <v>-0.50590000000011059</v>
      </c>
      <c r="K31" s="42">
        <f t="shared" si="0"/>
        <v>1.7069999999999936</v>
      </c>
      <c r="L31" s="31">
        <f>RADIANS(180+DEGREES(ATAN((D32-D31)/(C32-C31))))</f>
        <v>4.6948919443362911</v>
      </c>
      <c r="M31" s="29">
        <f t="shared" si="2"/>
        <v>0.53321714862789715</v>
      </c>
      <c r="N31" s="29">
        <f t="shared" si="3"/>
        <v>-1.5566590329731662</v>
      </c>
      <c r="O31" s="42">
        <f t="shared" si="1"/>
        <v>1.7069999999999936</v>
      </c>
    </row>
    <row r="32" spans="1:17" ht="12.95" customHeight="1" x14ac:dyDescent="0.15">
      <c r="A32" s="41">
        <v>30092</v>
      </c>
      <c r="B32" s="41" t="s">
        <v>590</v>
      </c>
      <c r="C32" s="42">
        <v>199687.57449999999</v>
      </c>
      <c r="D32" s="42">
        <v>25380.213199999998</v>
      </c>
      <c r="E32" s="42">
        <v>-680.5</v>
      </c>
      <c r="F32" s="39">
        <f>VLOOKUP($A32,'基準点成果表 (側壁fit) '!$B$5:$I$323,3,FALSE)</f>
        <v>199685.91450000001</v>
      </c>
      <c r="G32" s="39">
        <f>VLOOKUP($A32,'基準点成果表 (側壁fit) '!$B$5:$I$323,4,FALSE)</f>
        <v>25379.623749999999</v>
      </c>
      <c r="H32" s="39">
        <f>VLOOKUP($A32,'基準点成果表 (側壁fit) '!$B$5:$I$323,5,FALSE)</f>
        <v>-678.38599999999997</v>
      </c>
      <c r="I32" s="42">
        <f t="shared" si="0"/>
        <v>-1.6599999999743886</v>
      </c>
      <c r="J32" s="42">
        <f t="shared" si="0"/>
        <v>-0.58944999999948777</v>
      </c>
      <c r="K32" s="42">
        <f t="shared" si="0"/>
        <v>2.1140000000000327</v>
      </c>
      <c r="L32" s="31">
        <f>L31</f>
        <v>4.6948919443362911</v>
      </c>
      <c r="M32" s="29">
        <f t="shared" si="2"/>
        <v>0.61840337119727018</v>
      </c>
      <c r="N32" s="29">
        <f t="shared" si="3"/>
        <v>-1.6494328033921897</v>
      </c>
      <c r="O32" s="42">
        <f t="shared" si="1"/>
        <v>2.1140000000000327</v>
      </c>
    </row>
    <row r="33" spans="1:15" ht="12.95" customHeight="1" x14ac:dyDescent="0.15">
      <c r="A33" s="41">
        <v>31171</v>
      </c>
      <c r="B33" s="41" t="s">
        <v>591</v>
      </c>
      <c r="C33" s="42">
        <v>199675.98240000001</v>
      </c>
      <c r="D33" s="42">
        <v>24717.758900000001</v>
      </c>
      <c r="E33" s="42">
        <v>-978.29</v>
      </c>
      <c r="F33" s="39">
        <f>VLOOKUP($A33,'基準点成果表 (側壁fit) '!$B$5:$I$323,3,FALSE)</f>
        <v>199673.53600000002</v>
      </c>
      <c r="G33" s="39">
        <f>VLOOKUP($A33,'基準点成果表 (側壁fit) '!$B$5:$I$323,4,FALSE)</f>
        <v>24791.606500000002</v>
      </c>
      <c r="H33" s="39">
        <f>VLOOKUP($A33,'基準点成果表 (側壁fit) '!$B$5:$I$323,5,FALSE)</f>
        <v>-973.51850000000002</v>
      </c>
      <c r="I33" s="42">
        <f t="shared" si="0"/>
        <v>-2.4463999999861699</v>
      </c>
      <c r="J33" s="42">
        <f t="shared" si="0"/>
        <v>73.847600000000966</v>
      </c>
      <c r="K33" s="42">
        <f t="shared" si="0"/>
        <v>4.7714999999999463</v>
      </c>
      <c r="L33" s="31">
        <f>L32</f>
        <v>4.6948919443362911</v>
      </c>
      <c r="M33" s="29">
        <f t="shared" si="2"/>
        <v>-73.793493639791748</v>
      </c>
      <c r="N33" s="29">
        <f t="shared" si="3"/>
        <v>-3.7380737223989491</v>
      </c>
      <c r="O33" s="42">
        <f t="shared" si="1"/>
        <v>4.7714999999999463</v>
      </c>
    </row>
    <row r="34" spans="1:15" ht="12.95" customHeight="1" x14ac:dyDescent="0.15">
      <c r="A34" s="41">
        <v>31172</v>
      </c>
      <c r="B34" s="41" t="s">
        <v>592</v>
      </c>
      <c r="C34" s="42">
        <v>200005.9319</v>
      </c>
      <c r="D34" s="42">
        <v>24711.985199999999</v>
      </c>
      <c r="E34" s="42">
        <v>-978.29</v>
      </c>
      <c r="F34" s="39">
        <f>VLOOKUP($A34,'基準点成果表 (側壁fit) '!$B$5:$I$323,3,FALSE)</f>
        <v>200003.546</v>
      </c>
      <c r="G34" s="39">
        <f>VLOOKUP($A34,'基準点成果表 (側壁fit) '!$B$5:$I$323,4,FALSE)</f>
        <v>24786.318500000001</v>
      </c>
      <c r="H34" s="39">
        <f>VLOOKUP($A34,'基準点成果表 (側壁fit) '!$B$5:$I$323,5,FALSE)</f>
        <v>-969.70049999999992</v>
      </c>
      <c r="I34" s="42">
        <f t="shared" si="0"/>
        <v>-2.3858999999938533</v>
      </c>
      <c r="J34" s="42">
        <f t="shared" si="0"/>
        <v>74.333300000002055</v>
      </c>
      <c r="K34" s="42">
        <f t="shared" si="0"/>
        <v>8.5895000000000437</v>
      </c>
      <c r="L34" s="31">
        <f>L32</f>
        <v>4.6948919443362911</v>
      </c>
      <c r="M34" s="29">
        <f t="shared" si="2"/>
        <v>-74.280177810736518</v>
      </c>
      <c r="N34" s="29">
        <f t="shared" si="3"/>
        <v>-3.6860808598894068</v>
      </c>
      <c r="O34" s="42">
        <f t="shared" si="1"/>
        <v>8.5895000000000437</v>
      </c>
    </row>
    <row r="35" spans="1:15" ht="12.95" customHeight="1" x14ac:dyDescent="0.15">
      <c r="A35" s="41">
        <v>32019</v>
      </c>
      <c r="B35" s="41" t="s">
        <v>593</v>
      </c>
      <c r="C35" s="42">
        <v>199673.40489999999</v>
      </c>
      <c r="D35" s="42">
        <v>24570.463199999998</v>
      </c>
      <c r="E35" s="42">
        <v>-997.03</v>
      </c>
      <c r="F35" s="39">
        <f>VLOOKUP($A35,'基準点成果表 (側壁fit) '!$B$5:$I$323,3,FALSE)</f>
        <v>199820.4075</v>
      </c>
      <c r="G35" s="39">
        <f>VLOOKUP($A35,'基準点成果表 (側壁fit) '!$B$5:$I$323,4,FALSE)</f>
        <v>24643.017500000002</v>
      </c>
      <c r="H35" s="39">
        <f>VLOOKUP($A35,'基準点成果表 (側壁fit) '!$B$5:$I$323,5,FALSE)</f>
        <v>-1053.6835000000001</v>
      </c>
      <c r="I35" s="59"/>
      <c r="J35" s="59"/>
      <c r="K35" s="59"/>
      <c r="L35" s="31">
        <f>RADIANS(180+DEGREES(ATAN((D36-D35)/(C36-C35))))</f>
        <v>4.6948919737990185</v>
      </c>
      <c r="M35" s="56"/>
      <c r="N35" s="56"/>
      <c r="O35" s="59"/>
    </row>
    <row r="36" spans="1:15" ht="12.95" customHeight="1" x14ac:dyDescent="0.15">
      <c r="A36" s="41">
        <v>30101</v>
      </c>
      <c r="B36" s="41" t="s">
        <v>594</v>
      </c>
      <c r="C36" s="42">
        <v>199663.2837</v>
      </c>
      <c r="D36" s="42">
        <v>23992.069</v>
      </c>
      <c r="E36" s="42">
        <v>-461.27</v>
      </c>
      <c r="F36" s="39">
        <f>VLOOKUP($A36,'基準点成果表 (側壁fit) '!$B$5:$I$323,3,FALSE)</f>
        <v>199662.15299999999</v>
      </c>
      <c r="G36" s="39">
        <f>VLOOKUP($A36,'基準点成果表 (側壁fit) '!$B$5:$I$323,4,FALSE)</f>
        <v>23988.997750000002</v>
      </c>
      <c r="H36" s="39">
        <f>VLOOKUP($A36,'基準点成果表 (側壁fit) '!$B$5:$I$323,5,FALSE)</f>
        <v>-375.14699999999999</v>
      </c>
      <c r="I36" s="42">
        <f t="shared" si="0"/>
        <v>-1.130700000008801</v>
      </c>
      <c r="J36" s="42">
        <f t="shared" si="0"/>
        <v>-3.0712499999972351</v>
      </c>
      <c r="K36" s="42">
        <f t="shared" si="0"/>
        <v>86.12299999999999</v>
      </c>
      <c r="L36" s="31">
        <f>RADIANS(180+DEGREES(ATAN((D37-D36)/(C37-C36))))</f>
        <v>4.6948919751599201</v>
      </c>
      <c r="M36" s="29">
        <f t="shared" si="2"/>
        <v>3.0905627421482125</v>
      </c>
      <c r="N36" s="29">
        <f t="shared" si="3"/>
        <v>-1.0767919898235876</v>
      </c>
      <c r="O36" s="42">
        <f t="shared" si="1"/>
        <v>86.12299999999999</v>
      </c>
    </row>
    <row r="37" spans="1:15" ht="12.95" customHeight="1" x14ac:dyDescent="0.15">
      <c r="A37" s="41">
        <v>30102</v>
      </c>
      <c r="B37" s="41" t="s">
        <v>595</v>
      </c>
      <c r="C37" s="42">
        <v>199612.06890000001</v>
      </c>
      <c r="D37" s="42">
        <v>21065.306799999998</v>
      </c>
      <c r="E37" s="42">
        <v>-584.48</v>
      </c>
      <c r="F37" s="39">
        <f>VLOOKUP($A37,'基準点成果表 (側壁fit) '!$B$5:$I$323,3,FALSE)</f>
        <v>199619.27000000002</v>
      </c>
      <c r="G37" s="39">
        <f>VLOOKUP($A37,'基準点成果表 (側壁fit) '!$B$5:$I$323,4,FALSE)</f>
        <v>21561.410749999999</v>
      </c>
      <c r="H37" s="39">
        <f>VLOOKUP($A37,'基準点成果表 (側壁fit) '!$B$5:$I$323,5,FALSE)</f>
        <v>-474.87950000000001</v>
      </c>
      <c r="I37" s="42">
        <f t="shared" si="0"/>
        <v>7.2011000000056811</v>
      </c>
      <c r="J37" s="42">
        <f t="shared" si="0"/>
        <v>496.10395000000062</v>
      </c>
      <c r="K37" s="42">
        <f t="shared" si="0"/>
        <v>109.60050000000001</v>
      </c>
      <c r="L37" s="31">
        <f>L36</f>
        <v>4.6948919751599201</v>
      </c>
      <c r="M37" s="29">
        <f t="shared" si="2"/>
        <v>-496.15400327338779</v>
      </c>
      <c r="N37" s="29">
        <f t="shared" si="3"/>
        <v>-1.479892767845973</v>
      </c>
      <c r="O37" s="42">
        <f t="shared" si="1"/>
        <v>109.60050000000001</v>
      </c>
    </row>
    <row r="38" spans="1:15" ht="12.95" customHeight="1" x14ac:dyDescent="0.15">
      <c r="A38" s="41">
        <v>32020</v>
      </c>
      <c r="B38" s="41" t="s">
        <v>596</v>
      </c>
      <c r="C38" s="42">
        <v>199602.01879999999</v>
      </c>
      <c r="D38" s="42">
        <v>20490.974699999999</v>
      </c>
      <c r="E38" s="42">
        <v>-1179.08</v>
      </c>
      <c r="F38" s="39">
        <f>VLOOKUP($A38,'基準点成果表 (側壁fit) '!$B$5:$I$323,3,FALSE)</f>
        <v>199758.63799999998</v>
      </c>
      <c r="G38" s="39">
        <f>VLOOKUP($A38,'基準点成果表 (側壁fit) '!$B$5:$I$323,4,FALSE)</f>
        <v>20987.970500000003</v>
      </c>
      <c r="H38" s="39">
        <f>VLOOKUP($A38,'基準点成果表 (側壁fit) '!$B$5:$I$323,5,FALSE)</f>
        <v>-1205.6525000000001</v>
      </c>
      <c r="I38" s="59"/>
      <c r="J38" s="59"/>
      <c r="K38" s="59"/>
      <c r="L38" s="31">
        <f>L37</f>
        <v>4.6948919751599201</v>
      </c>
      <c r="M38" s="56"/>
      <c r="N38" s="56"/>
      <c r="O38" s="59"/>
    </row>
    <row r="39" spans="1:15" ht="12.95" customHeight="1" x14ac:dyDescent="0.15">
      <c r="A39" s="41">
        <v>31181</v>
      </c>
      <c r="B39" s="41" t="s">
        <v>597</v>
      </c>
      <c r="C39" s="42">
        <v>199599.40599999999</v>
      </c>
      <c r="D39" s="42">
        <v>20341.664199999999</v>
      </c>
      <c r="E39" s="42">
        <v>-1173.49</v>
      </c>
      <c r="F39" s="39">
        <f>VLOOKUP($A39,'基準点成果表 (側壁fit) '!$B$5:$I$323,3,FALSE)</f>
        <v>199447.48550000001</v>
      </c>
      <c r="G39" s="39">
        <f>VLOOKUP($A39,'基準点成果表 (側壁fit) '!$B$5:$I$323,4,FALSE)</f>
        <v>20845.544999999998</v>
      </c>
      <c r="H39" s="39">
        <f>VLOOKUP($A39,'基準点成果表 (側壁fit) '!$B$5:$I$323,5,FALSE)</f>
        <v>-1203.1965</v>
      </c>
      <c r="I39" s="42">
        <f t="shared" si="0"/>
        <v>-151.92049999997835</v>
      </c>
      <c r="J39" s="42">
        <f t="shared" si="0"/>
        <v>503.880799999999</v>
      </c>
      <c r="K39" s="42">
        <f t="shared" si="0"/>
        <v>-29.706500000000005</v>
      </c>
      <c r="L39" s="31">
        <f>L37</f>
        <v>4.6948919751599201</v>
      </c>
      <c r="M39" s="29">
        <f t="shared" si="2"/>
        <v>-501.145653471488</v>
      </c>
      <c r="N39" s="29">
        <f t="shared" si="3"/>
        <v>-160.71320087509218</v>
      </c>
      <c r="O39" s="42">
        <f t="shared" si="1"/>
        <v>-29.706500000000005</v>
      </c>
    </row>
    <row r="40" spans="1:15" ht="12.95" customHeight="1" x14ac:dyDescent="0.15">
      <c r="A40" s="41">
        <v>31182</v>
      </c>
      <c r="B40" s="41" t="s">
        <v>598</v>
      </c>
      <c r="C40" s="42">
        <v>199929.35550000001</v>
      </c>
      <c r="D40" s="42">
        <v>20335.890500000001</v>
      </c>
      <c r="E40" s="42">
        <v>-1173.49</v>
      </c>
      <c r="F40" s="39">
        <f>VLOOKUP($A40,'基準点成果表 (側壁fit) '!$B$5:$I$323,3,FALSE)</f>
        <v>199680.70600000001</v>
      </c>
      <c r="G40" s="39">
        <f>VLOOKUP($A40,'基準点成果表 (側壁fit) '!$B$5:$I$323,4,FALSE)</f>
        <v>20826.871500000001</v>
      </c>
      <c r="H40" s="39">
        <f>VLOOKUP($A40,'基準点成果表 (側壁fit) '!$B$5:$I$323,5,FALSE)</f>
        <v>-970.49800000000005</v>
      </c>
      <c r="I40" s="42">
        <f t="shared" si="0"/>
        <v>-248.64949999999953</v>
      </c>
      <c r="J40" s="42">
        <f t="shared" si="0"/>
        <v>490.98099999999977</v>
      </c>
      <c r="K40" s="42">
        <f t="shared" si="0"/>
        <v>202.99199999999996</v>
      </c>
      <c r="L40" s="31">
        <f>L37</f>
        <v>4.6948919751599201</v>
      </c>
      <c r="M40" s="29">
        <f t="shared" si="2"/>
        <v>-486.55544656409091</v>
      </c>
      <c r="N40" s="29">
        <f t="shared" si="3"/>
        <v>-257.20169834211373</v>
      </c>
      <c r="O40" s="42">
        <f t="shared" si="1"/>
        <v>202.99199999999996</v>
      </c>
    </row>
    <row r="42" spans="1:15" ht="12.95" customHeight="1" x14ac:dyDescent="0.15">
      <c r="N42" s="33"/>
    </row>
  </sheetData>
  <mergeCells count="5">
    <mergeCell ref="C3:E3"/>
    <mergeCell ref="F3:H3"/>
    <mergeCell ref="I3:K3"/>
    <mergeCell ref="A3:A4"/>
    <mergeCell ref="B3:B4"/>
  </mergeCells>
  <phoneticPr fontId="2"/>
  <printOptions horizontalCentered="1"/>
  <pageMargins left="0.39370078740157483" right="0.39370078740157483" top="0.98425196850393704" bottom="0.59055118110236227" header="0.51181102362204722" footer="0.51181102362204722"/>
  <pageSetup paperSize="9" scale="8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8</vt:i4>
      </vt:variant>
      <vt:variant>
        <vt:lpstr>グラフ</vt:lpstr>
      </vt:variant>
      <vt:variant>
        <vt:i4>3</vt:i4>
      </vt:variant>
      <vt:variant>
        <vt:lpstr>名前付き一覧</vt:lpstr>
      </vt:variant>
      <vt:variant>
        <vt:i4>13</vt:i4>
      </vt:variant>
    </vt:vector>
  </HeadingPairs>
  <TitlesOfParts>
    <vt:vector size="24" baseType="lpstr">
      <vt:lpstr>【成果表】</vt:lpstr>
      <vt:lpstr>基準点成果表 (側壁fit) </vt:lpstr>
      <vt:lpstr>【座標変換】</vt:lpstr>
      <vt:lpstr>座標変換一覧</vt:lpstr>
      <vt:lpstr>【過去成果との比較】</vt:lpstr>
      <vt:lpstr>前段部</vt:lpstr>
      <vt:lpstr>ARC部</vt:lpstr>
      <vt:lpstr>最終収束部</vt:lpstr>
      <vt:lpstr>前段部図</vt:lpstr>
      <vt:lpstr>ARC部図</vt:lpstr>
      <vt:lpstr>最終収束部図</vt:lpstr>
      <vt:lpstr>【過去成果との比較】!Print_Area</vt:lpstr>
      <vt:lpstr>【座標変換】!Print_Area</vt:lpstr>
      <vt:lpstr>【成果表】!Print_Area</vt:lpstr>
      <vt:lpstr>ARC部!Print_Area</vt:lpstr>
      <vt:lpstr>'基準点成果表 (側壁fit) '!Print_Area</vt:lpstr>
      <vt:lpstr>座標変換一覧!Print_Area</vt:lpstr>
      <vt:lpstr>最終収束部!Print_Area</vt:lpstr>
      <vt:lpstr>前段部!Print_Area</vt:lpstr>
      <vt:lpstr>ARC部!Print_Titles</vt:lpstr>
      <vt:lpstr>'基準点成果表 (側壁fit) '!Print_Titles</vt:lpstr>
      <vt:lpstr>座標変換一覧!Print_Titles</vt:lpstr>
      <vt:lpstr>最終収束部!Print_Titles</vt:lpstr>
      <vt:lpstr>前段部!Print_Titles</vt:lpstr>
    </vt:vector>
  </TitlesOfParts>
  <Company>PASCO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宮坂 正樹</cp:lastModifiedBy>
  <cp:lastPrinted>2014-11-26T19:16:39Z</cp:lastPrinted>
  <dcterms:created xsi:type="dcterms:W3CDTF">2014-02-25T14:04:02Z</dcterms:created>
  <dcterms:modified xsi:type="dcterms:W3CDTF">2022-03-25T10:49:20Z</dcterms:modified>
</cp:coreProperties>
</file>