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fujii1new/Documents/Neutrino/Vacuum/Layout/"/>
    </mc:Choice>
  </mc:AlternateContent>
  <xr:revisionPtr revIDLastSave="0" documentId="13_ncr:1_{D3B2D692-601E-214F-8F37-92CE60B146D8}" xr6:coauthVersionLast="47" xr6:coauthVersionMax="47" xr10:uidLastSave="{00000000-0000-0000-0000-000000000000}"/>
  <bookViews>
    <workbookView xWindow="1020" yWindow="500" windowWidth="24740" windowHeight="17460" tabRatio="500" xr2:uid="{00000000-000D-0000-FFFF-FFFF00000000}"/>
  </bookViews>
  <sheets>
    <sheet name="配置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6" i="1" l="1"/>
  <c r="E261" i="1"/>
  <c r="E259" i="1"/>
  <c r="E258" i="1"/>
  <c r="E229" i="1"/>
  <c r="F254" i="1"/>
  <c r="E221" i="1" l="1"/>
  <c r="E222" i="1" s="1"/>
  <c r="E223" i="1" s="1"/>
  <c r="E216" i="1"/>
  <c r="E213" i="1"/>
  <c r="E210" i="1"/>
  <c r="E231" i="1"/>
  <c r="E232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E204" i="1"/>
  <c r="E205" i="1" s="1"/>
  <c r="E79" i="1"/>
  <c r="E81" i="1" s="1"/>
  <c r="E83" i="1" s="1"/>
  <c r="E102" i="1"/>
  <c r="E101" i="1" s="1"/>
  <c r="E100" i="1" s="1"/>
  <c r="G97" i="1"/>
  <c r="G94" i="1"/>
  <c r="G91" i="1"/>
  <c r="G88" i="1"/>
  <c r="G85" i="1"/>
  <c r="G82" i="1"/>
  <c r="E179" i="1"/>
  <c r="E180" i="1" s="1"/>
  <c r="E190" i="1"/>
  <c r="E189" i="1"/>
  <c r="E188" i="1"/>
  <c r="E186" i="1"/>
  <c r="E15" i="1"/>
  <c r="E14" i="1" s="1"/>
  <c r="F13" i="1" s="1"/>
  <c r="G13" i="1" s="1"/>
  <c r="E11" i="1"/>
  <c r="E12" i="1"/>
  <c r="G40" i="1"/>
  <c r="E17" i="1"/>
  <c r="E18" i="1" s="1"/>
  <c r="E21" i="1"/>
  <c r="E20" i="1" s="1"/>
  <c r="F19" i="1" s="1"/>
  <c r="G19" i="1" s="1"/>
  <c r="E30" i="1"/>
  <c r="E29" i="1"/>
  <c r="G29" i="1" s="1"/>
  <c r="E28" i="1"/>
  <c r="E26" i="1" s="1"/>
  <c r="E23" i="1"/>
  <c r="E24" i="1" s="1"/>
  <c r="E177" i="1"/>
  <c r="E176" i="1"/>
  <c r="E175" i="1" s="1"/>
  <c r="E173" i="1" s="1"/>
  <c r="F172" i="1" s="1"/>
  <c r="E170" i="1"/>
  <c r="E171" i="1"/>
  <c r="E65" i="1"/>
  <c r="E64" i="1"/>
  <c r="E63" i="1"/>
  <c r="E61" i="1" s="1"/>
  <c r="E51" i="1"/>
  <c r="E53" i="1" s="1"/>
  <c r="E54" i="1" s="1"/>
  <c r="E112" i="1"/>
  <c r="E111" i="1" s="1"/>
  <c r="E104" i="1"/>
  <c r="E105" i="1" s="1"/>
  <c r="E156" i="1"/>
  <c r="E155" i="1"/>
  <c r="E154" i="1" s="1"/>
  <c r="E141" i="1"/>
  <c r="E142" i="1"/>
  <c r="E9" i="1"/>
  <c r="E77" i="1"/>
  <c r="E202" i="1"/>
  <c r="E201" i="1"/>
  <c r="E200" i="1" s="1"/>
  <c r="E198" i="1" s="1"/>
  <c r="E192" i="1"/>
  <c r="E193" i="1" s="1"/>
  <c r="E158" i="1"/>
  <c r="E159" i="1"/>
  <c r="E160" i="1"/>
  <c r="E162" i="1" s="1"/>
  <c r="E126" i="1"/>
  <c r="E127" i="1" s="1"/>
  <c r="E124" i="1"/>
  <c r="E123" i="1"/>
  <c r="E122" i="1"/>
  <c r="E67" i="1"/>
  <c r="E68" i="1"/>
  <c r="G64" i="1" s="1"/>
  <c r="E69" i="1"/>
  <c r="H63" i="1" s="1"/>
  <c r="E50" i="1"/>
  <c r="E49" i="1" s="1"/>
  <c r="E47" i="1" s="1"/>
  <c r="F46" i="1" s="1"/>
  <c r="E32" i="1"/>
  <c r="E33" i="1"/>
  <c r="E34" i="1"/>
  <c r="H28" i="1" s="1"/>
  <c r="E139" i="1"/>
  <c r="E138" i="1"/>
  <c r="E134" i="1"/>
  <c r="E136" i="1" s="1"/>
  <c r="H140" i="1"/>
  <c r="G140" i="1"/>
  <c r="E165" i="1"/>
  <c r="E164" i="1"/>
  <c r="F163" i="1" s="1"/>
  <c r="E117" i="1"/>
  <c r="E118" i="1"/>
  <c r="E120" i="1"/>
  <c r="F119" i="1"/>
  <c r="H119" i="1" s="1"/>
  <c r="E39" i="1"/>
  <c r="E38" i="1"/>
  <c r="E36" i="1"/>
  <c r="F37" i="1"/>
  <c r="H37" i="1"/>
  <c r="G37" i="1"/>
  <c r="H22" i="1"/>
  <c r="G22" i="1"/>
  <c r="E130" i="1"/>
  <c r="E75" i="1"/>
  <c r="E71" i="1"/>
  <c r="H248" i="1"/>
  <c r="G248" i="1"/>
  <c r="E168" i="1"/>
  <c r="E167" i="1"/>
  <c r="E114" i="1"/>
  <c r="E115" i="1"/>
  <c r="E44" i="1"/>
  <c r="E45" i="1"/>
  <c r="E41" i="1"/>
  <c r="E42" i="1"/>
  <c r="G155" i="1"/>
  <c r="E145" i="1"/>
  <c r="E144" i="1"/>
  <c r="F143" i="1"/>
  <c r="G143" i="1" s="1"/>
  <c r="E149" i="1"/>
  <c r="E150" i="1"/>
  <c r="E230" i="1" l="1"/>
  <c r="G46" i="1"/>
  <c r="H46" i="1"/>
  <c r="E55" i="1"/>
  <c r="G50" i="1"/>
  <c r="E152" i="1"/>
  <c r="F151" i="1" s="1"/>
  <c r="H154" i="1"/>
  <c r="G189" i="1"/>
  <c r="E194" i="1"/>
  <c r="A247" i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44" i="1"/>
  <c r="A245" i="1" s="1"/>
  <c r="A246" i="1" s="1"/>
  <c r="G163" i="1"/>
  <c r="H163" i="1"/>
  <c r="G123" i="1"/>
  <c r="E128" i="1"/>
  <c r="H122" i="1" s="1"/>
  <c r="F25" i="1"/>
  <c r="G25" i="1" s="1"/>
  <c r="G201" i="1"/>
  <c r="E206" i="1"/>
  <c r="E225" i="1"/>
  <c r="E226" i="1" s="1"/>
  <c r="F137" i="1"/>
  <c r="G101" i="1"/>
  <c r="E106" i="1"/>
  <c r="H172" i="1"/>
  <c r="G172" i="1"/>
  <c r="E181" i="1"/>
  <c r="G176" i="1"/>
  <c r="E84" i="1"/>
  <c r="E86" i="1" s="1"/>
  <c r="E87" i="1" s="1"/>
  <c r="E89" i="1" s="1"/>
  <c r="E90" i="1" s="1"/>
  <c r="E92" i="1" s="1"/>
  <c r="E234" i="1"/>
  <c r="E235" i="1" s="1"/>
  <c r="H143" i="1"/>
  <c r="G119" i="1"/>
  <c r="E233" i="1" l="1"/>
  <c r="E224" i="1"/>
  <c r="G137" i="1"/>
  <c r="H137" i="1"/>
  <c r="E183" i="1"/>
  <c r="H175" i="1"/>
  <c r="G222" i="1"/>
  <c r="E227" i="1"/>
  <c r="H49" i="1"/>
  <c r="E57" i="1"/>
  <c r="E208" i="1"/>
  <c r="E211" i="1" s="1"/>
  <c r="H200" i="1"/>
  <c r="E237" i="1"/>
  <c r="E238" i="1" s="1"/>
  <c r="H100" i="1"/>
  <c r="E108" i="1"/>
  <c r="E93" i="1"/>
  <c r="E95" i="1" s="1"/>
  <c r="H151" i="1"/>
  <c r="G151" i="1"/>
  <c r="E85" i="1"/>
  <c r="E196" i="1"/>
  <c r="H197" i="1" s="1"/>
  <c r="H188" i="1"/>
  <c r="E96" i="1" l="1"/>
  <c r="E98" i="1" s="1"/>
  <c r="E97" i="1" s="1"/>
  <c r="E94" i="1"/>
  <c r="E240" i="1"/>
  <c r="E241" i="1" s="1"/>
  <c r="H59" i="1"/>
  <c r="F59" i="1"/>
  <c r="H110" i="1"/>
  <c r="F110" i="1"/>
  <c r="H221" i="1"/>
  <c r="E184" i="1"/>
  <c r="H184" i="1"/>
  <c r="E236" i="1"/>
  <c r="E214" i="1"/>
  <c r="E239" i="1" l="1"/>
  <c r="E243" i="1"/>
  <c r="E244" i="1" s="1"/>
  <c r="E217" i="1"/>
  <c r="E219" i="1" s="1"/>
  <c r="E212" i="1"/>
  <c r="E246" i="1" l="1"/>
  <c r="E247" i="1" s="1"/>
  <c r="E218" i="1"/>
  <c r="E215" i="1"/>
  <c r="E242" i="1"/>
  <c r="E249" i="1" l="1"/>
  <c r="E250" i="1" s="1"/>
  <c r="E252" i="1" s="1"/>
  <c r="E253" i="1" s="1"/>
  <c r="E255" i="1" s="1"/>
  <c r="E245" i="1"/>
  <c r="E254" i="1" l="1"/>
  <c r="E248" i="1"/>
</calcChain>
</file>

<file path=xl/sharedStrings.xml><?xml version="1.0" encoding="utf-8"?>
<sst xmlns="http://schemas.openxmlformats.org/spreadsheetml/2006/main" count="689" uniqueCount="333">
  <si>
    <t>ストローク+10mm/-40mm。ベローズ１個でストローク不足。両側RHは無理。</t>
    <rPh sb="22" eb="23">
      <t>コ</t>
    </rPh>
    <rPh sb="29" eb="31">
      <t>フソク</t>
    </rPh>
    <rPh sb="32" eb="34">
      <t>リョウガワ</t>
    </rPh>
    <rPh sb="37" eb="39">
      <t>ムリ</t>
    </rPh>
    <phoneticPr fontId="1"/>
  </si>
  <si>
    <t>ストローク+10mm/-40mm　現在長=95mm</t>
    <rPh sb="17" eb="20">
      <t>ゲンザイチョウ</t>
    </rPh>
    <phoneticPr fontId="1"/>
  </si>
  <si>
    <t>設計長=120mm +10-60mm　現在長=120mm.</t>
    <rPh sb="0" eb="2">
      <t>セッケイ</t>
    </rPh>
    <rPh sb="2" eb="3">
      <t>チョウ</t>
    </rPh>
    <rPh sb="19" eb="22">
      <t>ゲンザイチョウ</t>
    </rPh>
    <phoneticPr fontId="1"/>
  </si>
  <si>
    <t>10月末日納品</t>
    <rPh sb="2" eb="3">
      <t>ガツ</t>
    </rPh>
    <rPh sb="3" eb="5">
      <t>マツジツ</t>
    </rPh>
    <rPh sb="5" eb="7">
      <t>ノウヒン</t>
    </rPh>
    <phoneticPr fontId="1"/>
  </si>
  <si>
    <t>後退しろ-25mm+10mm。</t>
    <phoneticPr fontId="1"/>
  </si>
  <si>
    <t>変換ダクト（ベローズナシ） (FCV2d)</t>
    <rPh sb="0" eb="2">
      <t>ヘンカン</t>
    </rPh>
    <phoneticPr fontId="1"/>
  </si>
  <si>
    <t>ダクトベローズ付 (FQ3u)</t>
    <rPh sb="7" eb="8">
      <t>ツキ</t>
    </rPh>
    <phoneticPr fontId="1"/>
  </si>
  <si>
    <t>超伝導出口</t>
    <rPh sb="0" eb="3">
      <t>チョウデンドウ</t>
    </rPh>
    <rPh sb="3" eb="5">
      <t>デグチ</t>
    </rPh>
    <phoneticPr fontId="1"/>
  </si>
  <si>
    <t>FQ1 (Q240)</t>
    <phoneticPr fontId="1"/>
  </si>
  <si>
    <t>エンドガード</t>
    <phoneticPr fontId="1"/>
  </si>
  <si>
    <t>CTに固定</t>
    <rPh sb="3" eb="5">
      <t>コテイ</t>
    </rPh>
    <phoneticPr fontId="1"/>
  </si>
  <si>
    <t>FCV真空計付き。ストローク-40mm+10mm</t>
    <rPh sb="3" eb="6">
      <t>シンクウケイ</t>
    </rPh>
    <rPh sb="6" eb="7">
      <t>ツ</t>
    </rPh>
    <phoneticPr fontId="1"/>
  </si>
  <si>
    <t>縮みシロ+10 -30</t>
    <rPh sb="0" eb="1">
      <t>チヂ</t>
    </rPh>
    <phoneticPr fontId="1"/>
  </si>
  <si>
    <t>650-&gt;642</t>
    <phoneticPr fontId="1"/>
  </si>
  <si>
    <t>後退機構なし。タイロッドあり。セラミックブレーク付き。後退しろ-15mm+15mm</t>
    <rPh sb="0" eb="2">
      <t>コウタイ</t>
    </rPh>
    <rPh sb="2" eb="4">
      <t>キコウ</t>
    </rPh>
    <rPh sb="24" eb="25">
      <t>ツ</t>
    </rPh>
    <phoneticPr fontId="1"/>
  </si>
  <si>
    <t>絶縁ダクトベローズ付 (新GV1d)</t>
    <rPh sb="0" eb="2">
      <t>ゼツエン</t>
    </rPh>
    <rPh sb="9" eb="10">
      <t>ツ</t>
    </rPh>
    <rPh sb="12" eb="13">
      <t>シン</t>
    </rPh>
    <phoneticPr fontId="1"/>
  </si>
  <si>
    <t>旧155-&gt;新200</t>
    <rPh sb="0" eb="1">
      <t>キュウ</t>
    </rPh>
    <rPh sb="6" eb="7">
      <t>シン</t>
    </rPh>
    <phoneticPr fontId="1"/>
  </si>
  <si>
    <t>回転フランジ</t>
    <rPh sb="0" eb="2">
      <t>カイテン</t>
    </rPh>
    <phoneticPr fontId="1"/>
  </si>
  <si>
    <t>固定フランジ</t>
    <rPh sb="0" eb="2">
      <t>コテイ</t>
    </rPh>
    <phoneticPr fontId="1"/>
  </si>
  <si>
    <t>旧200-&gt;新160</t>
    <rPh sb="0" eb="1">
      <t>キュウ</t>
    </rPh>
    <rPh sb="6" eb="7">
      <t>シン</t>
    </rPh>
    <phoneticPr fontId="1"/>
  </si>
  <si>
    <t>直手直付け</t>
    <rPh sb="0" eb="1">
      <t>ジカ</t>
    </rPh>
    <rPh sb="1" eb="2">
      <t>テ</t>
    </rPh>
    <rPh sb="2" eb="3">
      <t>ジカ</t>
    </rPh>
    <rPh sb="3" eb="4">
      <t>ヅ</t>
    </rPh>
    <phoneticPr fontId="1"/>
  </si>
  <si>
    <t>直手直付け。</t>
    <phoneticPr fontId="1"/>
  </si>
  <si>
    <t>縮みシロ 設計値=62 +10 -25。現在長66mm.</t>
    <rPh sb="0" eb="1">
      <t>チヂ</t>
    </rPh>
    <rPh sb="5" eb="8">
      <t>セッケイチ</t>
    </rPh>
    <rPh sb="20" eb="23">
      <t>ゲンザイチョウ</t>
    </rPh>
    <phoneticPr fontId="1"/>
  </si>
  <si>
    <t>ストローク 設計=100 +10/ -40。現在長=85mmを10mm伸ばす</t>
    <rPh sb="6" eb="8">
      <t>セッケイ</t>
    </rPh>
    <rPh sb="22" eb="25">
      <t>ゲンザイチョウ</t>
    </rPh>
    <rPh sb="35" eb="36">
      <t>ノ</t>
    </rPh>
    <phoneticPr fontId="1"/>
  </si>
  <si>
    <t>縮みシロ+10 -30--&gt;現在長より10mm縮める。</t>
    <rPh sb="0" eb="1">
      <t>チヂ</t>
    </rPh>
    <rPh sb="14" eb="17">
      <t>ゲンザイチョウ</t>
    </rPh>
    <rPh sb="23" eb="24">
      <t>チヂ</t>
    </rPh>
    <phoneticPr fontId="1"/>
  </si>
  <si>
    <t>イオンポンプ IP-F1</t>
    <phoneticPr fontId="1"/>
  </si>
  <si>
    <t>070904 設置（置くことになっていた）</t>
    <rPh sb="7" eb="9">
      <t>セッチ</t>
    </rPh>
    <rPh sb="10" eb="11">
      <t>オ</t>
    </rPh>
    <phoneticPr fontId="1"/>
  </si>
  <si>
    <t>ベローズ</t>
    <phoneticPr fontId="1"/>
  </si>
  <si>
    <t>FQ3に固定</t>
    <rPh sb="4" eb="6">
      <t>コテイ</t>
    </rPh>
    <phoneticPr fontId="1"/>
  </si>
  <si>
    <t>フランジ ICF253-hole</t>
    <phoneticPr fontId="1"/>
  </si>
  <si>
    <t>フランジ ICF253-tap</t>
    <phoneticPr fontId="1"/>
  </si>
  <si>
    <t>フランジICF203-hole</t>
    <phoneticPr fontId="1"/>
  </si>
  <si>
    <t>縮みシロ 設計=64 +10 -40/現在長73mm</t>
    <rPh sb="0" eb="1">
      <t>チヂ</t>
    </rPh>
    <rPh sb="5" eb="7">
      <t>セッケイ</t>
    </rPh>
    <rPh sb="19" eb="21">
      <t>ゲンザイ</t>
    </rPh>
    <rPh sb="21" eb="22">
      <t>チョウ</t>
    </rPh>
    <phoneticPr fontId="1"/>
  </si>
  <si>
    <t>縮みシロ 設計=64 +10 -40/現在長78mm</t>
    <rPh sb="0" eb="1">
      <t>チヂ</t>
    </rPh>
    <rPh sb="5" eb="7">
      <t>セッケイ</t>
    </rPh>
    <rPh sb="19" eb="21">
      <t>ゲンザイ</t>
    </rPh>
    <rPh sb="21" eb="22">
      <t>チョウ</t>
    </rPh>
    <phoneticPr fontId="1"/>
  </si>
  <si>
    <t>ストローク設計=100 +10/-40mm。現在長90mm</t>
    <rPh sb="5" eb="7">
      <t>セッケイ</t>
    </rPh>
    <rPh sb="22" eb="25">
      <t>ゲンザイチョウ</t>
    </rPh>
    <phoneticPr fontId="1"/>
  </si>
  <si>
    <t>ダクトベローズ付 (FQ1u)</t>
    <rPh sb="7" eb="8">
      <t>ツキ</t>
    </rPh>
    <phoneticPr fontId="1"/>
  </si>
  <si>
    <t>ダクトベローズ付 (FQ1d)</t>
    <rPh sb="7" eb="8">
      <t>ツキ</t>
    </rPh>
    <phoneticPr fontId="1"/>
  </si>
  <si>
    <t>ダクトベローズ付FCVゲージポート付き (FV1u)</t>
    <rPh sb="7" eb="8">
      <t>ツキ</t>
    </rPh>
    <rPh sb="17" eb="18">
      <t>ツ</t>
    </rPh>
    <phoneticPr fontId="1"/>
  </si>
  <si>
    <t>下流側は210+30mm (070608納入仕様書；PQ3に同じ）</t>
    <rPh sb="0" eb="2">
      <t>カリュウ</t>
    </rPh>
    <rPh sb="2" eb="3">
      <t>ガワ</t>
    </rPh>
    <rPh sb="22" eb="25">
      <t>シヨウショ</t>
    </rPh>
    <rPh sb="30" eb="31">
      <t>オナ</t>
    </rPh>
    <phoneticPr fontId="1"/>
  </si>
  <si>
    <t>下流側は170+30mm</t>
    <rPh sb="0" eb="2">
      <t>カリュウ</t>
    </rPh>
    <rPh sb="2" eb="3">
      <t>ガワ</t>
    </rPh>
    <phoneticPr fontId="1"/>
  </si>
  <si>
    <t>ESM+SSEMで床支持</t>
    <rPh sb="9" eb="10">
      <t>ユカ</t>
    </rPh>
    <rPh sb="10" eb="12">
      <t>シジ</t>
    </rPh>
    <phoneticPr fontId="1"/>
  </si>
  <si>
    <t>原点</t>
    <rPh sb="0" eb="2">
      <t>ゲンテン</t>
    </rPh>
    <phoneticPr fontId="1"/>
  </si>
  <si>
    <t>FV1 (4D220)</t>
    <phoneticPr fontId="1"/>
  </si>
  <si>
    <t>ベローズ</t>
    <phoneticPr fontId="1"/>
  </si>
  <si>
    <t>FH1 (4D220)</t>
    <phoneticPr fontId="1"/>
  </si>
  <si>
    <t>ベローズ</t>
    <phoneticPr fontId="1"/>
  </si>
  <si>
    <t>ベローズ</t>
    <phoneticPr fontId="1"/>
  </si>
  <si>
    <t>FV2 (6D414)</t>
    <phoneticPr fontId="1"/>
  </si>
  <si>
    <t>エンドガード</t>
    <phoneticPr fontId="1"/>
  </si>
  <si>
    <t>FQ2 (Q350)</t>
    <phoneticPr fontId="1"/>
  </si>
  <si>
    <t>ベローズ</t>
    <phoneticPr fontId="1"/>
  </si>
  <si>
    <t>GVに固定</t>
    <rPh sb="3" eb="5">
      <t>コテイ</t>
    </rPh>
    <phoneticPr fontId="1"/>
  </si>
  <si>
    <t>フランジ ICF203-hole</t>
    <phoneticPr fontId="1"/>
  </si>
  <si>
    <t>フランジ ICF203-tap</t>
    <phoneticPr fontId="1"/>
  </si>
  <si>
    <t>FCVに固定</t>
    <rPh sb="4" eb="6">
      <t>コテイ</t>
    </rPh>
    <phoneticPr fontId="1"/>
  </si>
  <si>
    <t>フランジ ICF253-hole</t>
    <phoneticPr fontId="1"/>
  </si>
  <si>
    <t>直手</t>
    <rPh sb="0" eb="1">
      <t>ジカ</t>
    </rPh>
    <rPh sb="1" eb="2">
      <t>テ</t>
    </rPh>
    <phoneticPr fontId="1"/>
  </si>
  <si>
    <t>赤色欄は</t>
    <rPh sb="0" eb="2">
      <t>アカイロ</t>
    </rPh>
    <rPh sb="2" eb="3">
      <t>ラン</t>
    </rPh>
    <phoneticPr fontId="1"/>
  </si>
  <si>
    <t>フランジ ICF203-hole</t>
    <phoneticPr fontId="1"/>
  </si>
  <si>
    <t>入力値</t>
    <rPh sb="0" eb="2">
      <t>ニュウリョク</t>
    </rPh>
    <rPh sb="2" eb="3">
      <t>チ</t>
    </rPh>
    <phoneticPr fontId="1"/>
  </si>
  <si>
    <t>白色欄は</t>
    <rPh sb="0" eb="2">
      <t>ハクショク</t>
    </rPh>
    <rPh sb="2" eb="3">
      <t>ラン</t>
    </rPh>
    <phoneticPr fontId="1"/>
  </si>
  <si>
    <t>算出値</t>
    <rPh sb="0" eb="2">
      <t>サンシュツ</t>
    </rPh>
    <rPh sb="2" eb="3">
      <t>ネ</t>
    </rPh>
    <phoneticPr fontId="1"/>
  </si>
  <si>
    <t>FQ1-FV1実測 655mm</t>
    <rPh sb="7" eb="9">
      <t>ジッソク</t>
    </rPh>
    <phoneticPr fontId="1"/>
  </si>
  <si>
    <t>(表では650mm)</t>
    <rPh sb="1" eb="2">
      <t>ヒョウ</t>
    </rPh>
    <phoneticPr fontId="1"/>
  </si>
  <si>
    <t>これより下流は</t>
    <rPh sb="4" eb="6">
      <t>カリュウ</t>
    </rPh>
    <phoneticPr fontId="1"/>
  </si>
  <si>
    <t>実測と表は</t>
    <rPh sb="0" eb="2">
      <t>ジッソク</t>
    </rPh>
    <rPh sb="3" eb="4">
      <t>ヒョウ</t>
    </rPh>
    <phoneticPr fontId="1"/>
  </si>
  <si>
    <t>2mm程度で合ってる。</t>
    <rPh sb="3" eb="5">
      <t>テイド</t>
    </rPh>
    <rPh sb="6" eb="7">
      <t>ア</t>
    </rPh>
    <phoneticPr fontId="1"/>
  </si>
  <si>
    <r>
      <t>横圧２トン：</t>
    </r>
    <r>
      <rPr>
        <sz val="10"/>
        <color indexed="10"/>
        <rFont val="ＭＳ Ｐゴシック"/>
        <family val="2"/>
        <charset val="128"/>
      </rPr>
      <t>別途発注</t>
    </r>
    <rPh sb="0" eb="1">
      <t>ヨコアツ</t>
    </rPh>
    <rPh sb="1" eb="2">
      <t>アツ</t>
    </rPh>
    <rPh sb="6" eb="8">
      <t>ベット</t>
    </rPh>
    <rPh sb="8" eb="10">
      <t>ハッチュウ</t>
    </rPh>
    <phoneticPr fontId="1"/>
  </si>
  <si>
    <t>入り口</t>
    <rPh sb="0" eb="1">
      <t>イ</t>
    </rPh>
    <rPh sb="2" eb="3">
      <t>グチ</t>
    </rPh>
    <phoneticPr fontId="1"/>
  </si>
  <si>
    <t>中心</t>
    <rPh sb="0" eb="2">
      <t>チュウシン</t>
    </rPh>
    <phoneticPr fontId="1"/>
  </si>
  <si>
    <t>出口</t>
    <rPh sb="0" eb="2">
      <t>デグチ</t>
    </rPh>
    <phoneticPr fontId="1"/>
  </si>
  <si>
    <t>磁極長</t>
    <rPh sb="0" eb="2">
      <t>ジキョク</t>
    </rPh>
    <rPh sb="2" eb="3">
      <t>チョウ</t>
    </rPh>
    <phoneticPr fontId="1"/>
  </si>
  <si>
    <t>ＥＧ長</t>
    <rPh sb="2" eb="3">
      <t>チョウ</t>
    </rPh>
    <phoneticPr fontId="1"/>
  </si>
  <si>
    <t>フランジ長</t>
    <rPh sb="4" eb="5">
      <t>チョウ</t>
    </rPh>
    <phoneticPr fontId="1"/>
  </si>
  <si>
    <t>フランジICF253-hole</t>
    <phoneticPr fontId="1"/>
  </si>
  <si>
    <t>下流側は204+19mm (070607納入仕様書；PQ3は210+30mm）</t>
    <rPh sb="0" eb="2">
      <t>カリュウ</t>
    </rPh>
    <rPh sb="2" eb="3">
      <t>ガワ</t>
    </rPh>
    <rPh sb="20" eb="22">
      <t>ノウニュウ</t>
    </rPh>
    <rPh sb="22" eb="25">
      <t>シヨウショ</t>
    </rPh>
    <phoneticPr fontId="1"/>
  </si>
  <si>
    <t>フランジ ICF253-hole</t>
    <phoneticPr fontId="1"/>
  </si>
  <si>
    <t>変換ダクト（ベローズナシ） (FCV2u)</t>
    <rPh sb="0" eb="2">
      <t>ヘンカン</t>
    </rPh>
    <phoneticPr fontId="1"/>
  </si>
  <si>
    <t>GV-2 (DN200)</t>
    <phoneticPr fontId="1"/>
  </si>
  <si>
    <t>ダクトベローズ付き (GV2d)</t>
    <rPh sb="7" eb="8">
      <t>ツ</t>
    </rPh>
    <phoneticPr fontId="1"/>
  </si>
  <si>
    <t>直手直付け。</t>
    <rPh sb="0" eb="1">
      <t>ジカ</t>
    </rPh>
    <rPh sb="1" eb="2">
      <t>テ</t>
    </rPh>
    <rPh sb="2" eb="3">
      <t>ジカ</t>
    </rPh>
    <rPh sb="3" eb="4">
      <t>ヅ</t>
    </rPh>
    <phoneticPr fontId="1"/>
  </si>
  <si>
    <t>下流側は250+30mm</t>
    <rPh sb="0" eb="2">
      <t>カリュウ</t>
    </rPh>
    <rPh sb="2" eb="3">
      <t>ガワ</t>
    </rPh>
    <phoneticPr fontId="1"/>
  </si>
  <si>
    <t>上流側は146+30mm (PD1は170+30mm）</t>
    <rPh sb="0" eb="2">
      <t>ジョウリュウ</t>
    </rPh>
    <rPh sb="2" eb="3">
      <t>ガワ</t>
    </rPh>
    <phoneticPr fontId="1"/>
  </si>
  <si>
    <t>ダクトベローズ付 (FQ3d)</t>
    <rPh sb="7" eb="8">
      <t>ツキ</t>
    </rPh>
    <phoneticPr fontId="1"/>
  </si>
  <si>
    <t>FCVの方が壊れやすいので、FCV側をチェーンクランプにする。</t>
    <rPh sb="4" eb="5">
      <t>ホウ</t>
    </rPh>
    <rPh sb="6" eb="7">
      <t>コワ</t>
    </rPh>
    <rPh sb="17" eb="18">
      <t>ガワ</t>
    </rPh>
    <phoneticPr fontId="1"/>
  </si>
  <si>
    <t>イオンポンプ IP-F2</t>
    <phoneticPr fontId="1"/>
  </si>
  <si>
    <t>直手直付け。</t>
    <phoneticPr fontId="1"/>
  </si>
  <si>
    <t>ダクトベローズ付 (FH2u)</t>
    <rPh sb="7" eb="8">
      <t>ツ</t>
    </rPh>
    <phoneticPr fontId="1"/>
  </si>
  <si>
    <t>ダクトベローズ付 (FVD1d)</t>
    <rPh sb="7" eb="8">
      <t>ツ</t>
    </rPh>
    <phoneticPr fontId="1"/>
  </si>
  <si>
    <t>ダクトベローズ付 (FQ4d)</t>
    <rPh sb="7" eb="8">
      <t>ツ</t>
    </rPh>
    <phoneticPr fontId="1"/>
  </si>
  <si>
    <t>上流側は152+30mm (070608納入仕様書；PQ3は160+30mm）</t>
    <rPh sb="0" eb="2">
      <t>ジョウリュウ</t>
    </rPh>
    <rPh sb="2" eb="3">
      <t>ガワ</t>
    </rPh>
    <rPh sb="20" eb="22">
      <t>ノウニュウ</t>
    </rPh>
    <rPh sb="22" eb="25">
      <t>シヨウショ</t>
    </rPh>
    <phoneticPr fontId="1"/>
  </si>
  <si>
    <t>下流側は320+30mm (PD1は340+30mm）</t>
    <rPh sb="0" eb="2">
      <t>カリュウ</t>
    </rPh>
    <rPh sb="2" eb="3">
      <t>ガワ</t>
    </rPh>
    <phoneticPr fontId="1"/>
  </si>
  <si>
    <t>上流側は152+30mm (070608納入仕様書；PQ3は160+30mm）</t>
    <rPh sb="0" eb="2">
      <t>ジョウリュウ</t>
    </rPh>
    <rPh sb="2" eb="3">
      <t>ガワ</t>
    </rPh>
    <rPh sb="22" eb="25">
      <t>シヨウショ</t>
    </rPh>
    <phoneticPr fontId="1"/>
  </si>
  <si>
    <t>エンドガード</t>
    <phoneticPr fontId="1"/>
  </si>
  <si>
    <t>上流側は142+30mm (070411納入仕様書；PQ5は140+30mm）</t>
    <rPh sb="0" eb="2">
      <t>ジョウリュウ</t>
    </rPh>
    <rPh sb="2" eb="3">
      <t>ガワ</t>
    </rPh>
    <rPh sb="20" eb="22">
      <t>ノウニュウ</t>
    </rPh>
    <rPh sb="22" eb="25">
      <t>シヨウショ</t>
    </rPh>
    <phoneticPr fontId="1"/>
  </si>
  <si>
    <t>下流側は172+30mm (070411納入仕様書；PQ5は170+30mm）</t>
    <rPh sb="0" eb="2">
      <t>カリュウ</t>
    </rPh>
    <rPh sb="2" eb="3">
      <t>ガワ</t>
    </rPh>
    <phoneticPr fontId="1"/>
  </si>
  <si>
    <t>上流側は158+19mm (070607納入仕様書；PQ3は160+30mm）</t>
    <rPh sb="0" eb="2">
      <t>ジョウリュウ</t>
    </rPh>
    <rPh sb="2" eb="3">
      <t>ガワ</t>
    </rPh>
    <phoneticPr fontId="1"/>
  </si>
  <si>
    <t>上流側は110+30mm</t>
    <rPh sb="0" eb="2">
      <t>ジョウリュウ</t>
    </rPh>
    <rPh sb="2" eb="3">
      <t>ガワ</t>
    </rPh>
    <phoneticPr fontId="1"/>
  </si>
  <si>
    <t>上流側は210+30mm</t>
    <rPh sb="0" eb="2">
      <t>ジョウリュウ</t>
    </rPh>
    <rPh sb="2" eb="3">
      <t>ガワ</t>
    </rPh>
    <phoneticPr fontId="1"/>
  </si>
  <si>
    <t>下流側は210+30mm</t>
    <rPh sb="0" eb="2">
      <t>カリュウ</t>
    </rPh>
    <rPh sb="2" eb="3">
      <t>ガワ</t>
    </rPh>
    <phoneticPr fontId="1"/>
  </si>
  <si>
    <t>強固に床支持</t>
    <rPh sb="0" eb="2">
      <t>キョウコ</t>
    </rPh>
    <rPh sb="3" eb="4">
      <t>ユカ</t>
    </rPh>
    <rPh sb="4" eb="6">
      <t>シジ</t>
    </rPh>
    <phoneticPr fontId="1"/>
  </si>
  <si>
    <t>070828 納入仕様書でのＥＧ全長=2526：ダクトは2730mmで製作した。</t>
    <rPh sb="7" eb="9">
      <t>ノウニュウ</t>
    </rPh>
    <rPh sb="9" eb="12">
      <t>シヨウショ</t>
    </rPh>
    <rPh sb="16" eb="18">
      <t>ゼンチョウ</t>
    </rPh>
    <rPh sb="35" eb="37">
      <t>セイサク</t>
    </rPh>
    <phoneticPr fontId="1"/>
  </si>
  <si>
    <r>
      <t xml:space="preserve">070424 フランジ位置650mmで木村氏と合意
070521 フランジ規格=ICF203で木村氏と合意
フランジはビームに垂直（超とは1.48°傾いている）
</t>
    </r>
    <r>
      <rPr>
        <sz val="10"/>
        <color indexed="10"/>
        <rFont val="ＭＳ Ｐゴシック"/>
        <family val="2"/>
        <charset val="128"/>
      </rPr>
      <t>080616 実測:ICF203-FQ1フランジまで935mm &lt;-&gt; 表では925mm</t>
    </r>
    <rPh sb="11" eb="13">
      <t>イチ</t>
    </rPh>
    <rPh sb="19" eb="22">
      <t>キムラシ</t>
    </rPh>
    <rPh sb="23" eb="25">
      <t>ゴウイ</t>
    </rPh>
    <rPh sb="37" eb="39">
      <t>キカク</t>
    </rPh>
    <rPh sb="47" eb="50">
      <t>キムラシ</t>
    </rPh>
    <rPh sb="51" eb="53">
      <t>ゴウイ</t>
    </rPh>
    <rPh sb="63" eb="65">
      <t>スイチョク</t>
    </rPh>
    <rPh sb="66" eb="67">
      <t>チョウ</t>
    </rPh>
    <rPh sb="74" eb="75">
      <t>カタム</t>
    </rPh>
    <phoneticPr fontId="1"/>
  </si>
  <si>
    <t>FVD1 (8D340)</t>
    <phoneticPr fontId="1"/>
  </si>
  <si>
    <t>直手直付け</t>
    <rPh sb="0" eb="2">
      <t>ジカテ</t>
    </rPh>
    <rPh sb="2" eb="4">
      <t>ジカヅ</t>
    </rPh>
    <phoneticPr fontId="1"/>
  </si>
  <si>
    <t>全部まとめて</t>
    <rPh sb="0" eb="2">
      <t>ゼンブ</t>
    </rPh>
    <phoneticPr fontId="1"/>
  </si>
  <si>
    <t>共通架台に</t>
    <rPh sb="0" eb="2">
      <t>キョウツウカダイ</t>
    </rPh>
    <rPh sb="2" eb="4">
      <t>カダイ</t>
    </rPh>
    <phoneticPr fontId="1"/>
  </si>
  <si>
    <t>置けないか？</t>
    <rPh sb="0" eb="1">
      <t>オ</t>
    </rPh>
    <phoneticPr fontId="1"/>
  </si>
  <si>
    <t>（架台は</t>
    <rPh sb="1" eb="3">
      <t>カダイ</t>
    </rPh>
    <phoneticPr fontId="1"/>
  </si>
  <si>
    <t>　鉄板上）</t>
    <rPh sb="1" eb="4">
      <t>テッパンジョウ</t>
    </rPh>
    <phoneticPr fontId="1"/>
  </si>
  <si>
    <t>　エンド</t>
    <phoneticPr fontId="1"/>
  </si>
  <si>
    <t>　ボックスの</t>
    <phoneticPr fontId="1"/>
  </si>
  <si>
    <t>床支持</t>
    <rPh sb="0" eb="3">
      <t>ユカシジ</t>
    </rPh>
    <phoneticPr fontId="1"/>
  </si>
  <si>
    <t>SSEMに固定</t>
    <rPh sb="5" eb="7">
      <t>コテイ</t>
    </rPh>
    <phoneticPr fontId="1"/>
  </si>
  <si>
    <t>SSEM+ESMで床支持</t>
    <rPh sb="9" eb="10">
      <t>ユカ</t>
    </rPh>
    <rPh sb="10" eb="12">
      <t>シジ</t>
    </rPh>
    <phoneticPr fontId="1"/>
  </si>
  <si>
    <t>ESMに固定</t>
    <rPh sb="4" eb="6">
      <t>コテイ</t>
    </rPh>
    <phoneticPr fontId="1"/>
  </si>
  <si>
    <t>当面中空</t>
    <rPh sb="0" eb="2">
      <t>トウメン</t>
    </rPh>
    <rPh sb="2" eb="4">
      <t>チュウクウ</t>
    </rPh>
    <phoneticPr fontId="1"/>
  </si>
  <si>
    <t>フランジ ICF253-hole</t>
    <phoneticPr fontId="1"/>
  </si>
  <si>
    <t>床支持</t>
    <rPh sb="0" eb="1">
      <t>ユカ</t>
    </rPh>
    <rPh sb="1" eb="3">
      <t>シジ</t>
    </rPh>
    <phoneticPr fontId="1"/>
  </si>
  <si>
    <t>FQ3 (Q350)</t>
    <phoneticPr fontId="1"/>
  </si>
  <si>
    <t>150mmφ</t>
    <phoneticPr fontId="7"/>
  </si>
  <si>
    <t>150mmφ</t>
    <phoneticPr fontId="1"/>
  </si>
  <si>
    <t>190mmφ</t>
    <phoneticPr fontId="1"/>
  </si>
  <si>
    <t>146mmφ</t>
    <phoneticPr fontId="7"/>
  </si>
  <si>
    <t>195mmφ</t>
    <phoneticPr fontId="1"/>
  </si>
  <si>
    <t>後退機構なし。ベローズナシ。</t>
    <rPh sb="0" eb="2">
      <t>コウタイ</t>
    </rPh>
    <rPh sb="2" eb="4">
      <t>キコウ</t>
    </rPh>
    <phoneticPr fontId="1"/>
  </si>
  <si>
    <t>FQ4 (Q330)</t>
    <phoneticPr fontId="1"/>
  </si>
  <si>
    <t>ダクトベローズ付FCVゲージポート付 (FVD2d)</t>
    <rPh sb="7" eb="8">
      <t>ツ</t>
    </rPh>
    <rPh sb="17" eb="18">
      <t>ツ</t>
    </rPh>
    <phoneticPr fontId="1"/>
  </si>
  <si>
    <t>FH2 (6D414)</t>
    <phoneticPr fontId="1"/>
  </si>
  <si>
    <t>Ｚ座標</t>
    <rPh sb="1" eb="3">
      <t>ザヒョウ</t>
    </rPh>
    <phoneticPr fontId="1"/>
  </si>
  <si>
    <t>実測の+10mmのため全長を長くした.</t>
    <rPh sb="0" eb="2">
      <t>ジッソク</t>
    </rPh>
    <rPh sb="11" eb="13">
      <t>ゼンチョウ</t>
    </rPh>
    <rPh sb="14" eb="15">
      <t>ナガ</t>
    </rPh>
    <phoneticPr fontId="1"/>
  </si>
  <si>
    <t>上流側は209+30mm</t>
    <rPh sb="0" eb="2">
      <t>ジョウリュウ</t>
    </rPh>
    <rPh sb="2" eb="3">
      <t>ガワ</t>
    </rPh>
    <phoneticPr fontId="1"/>
  </si>
  <si>
    <t>水平に置けないので15°傾けた。</t>
    <rPh sb="0" eb="2">
      <t>スイヘイ</t>
    </rPh>
    <rPh sb="3" eb="4">
      <t>オ</t>
    </rPh>
    <rPh sb="12" eb="13">
      <t>カタム</t>
    </rPh>
    <phoneticPr fontId="1"/>
  </si>
  <si>
    <t>内径</t>
    <rPh sb="0" eb="2">
      <t>ナイケイ</t>
    </rPh>
    <phoneticPr fontId="1"/>
  </si>
  <si>
    <t xml:space="preserve">Dは X x Y , Qは X(=Y)  x 45°方向値 </t>
    <rPh sb="26" eb="28">
      <t>ホウコウ</t>
    </rPh>
    <rPh sb="28" eb="29">
      <t>チ</t>
    </rPh>
    <phoneticPr fontId="1"/>
  </si>
  <si>
    <t>丸管は直径、</t>
    <rPh sb="0" eb="1">
      <t>●</t>
    </rPh>
    <rPh sb="1" eb="2">
      <t>カン</t>
    </rPh>
    <rPh sb="3" eb="5">
      <t>チョッケイ</t>
    </rPh>
    <phoneticPr fontId="1"/>
  </si>
  <si>
    <t>190mmφ</t>
    <phoneticPr fontId="1"/>
  </si>
  <si>
    <t>ストローク+10mm/-40mm</t>
    <phoneticPr fontId="1"/>
  </si>
  <si>
    <t>ベローズ止めボルトのみ。後退しろ-25mm+10mm。</t>
    <rPh sb="4" eb="5">
      <t>ト</t>
    </rPh>
    <phoneticPr fontId="1"/>
  </si>
  <si>
    <t>ICF203回転フランジで作り直す。</t>
    <rPh sb="6" eb="8">
      <t>カイテン</t>
    </rPh>
    <rPh sb="13" eb="14">
      <t>ツク</t>
    </rPh>
    <rPh sb="15" eb="16">
      <t>ナオ</t>
    </rPh>
    <phoneticPr fontId="1"/>
  </si>
  <si>
    <t>縮みシロ30mm必要</t>
    <rPh sb="0" eb="1">
      <t>チヂ</t>
    </rPh>
    <rPh sb="8" eb="10">
      <t>ヒツヨウ</t>
    </rPh>
    <phoneticPr fontId="1"/>
  </si>
  <si>
    <t>08June ここ新設。もう少し下流にしたいが、ダクト数が増える=コスト高。</t>
    <rPh sb="9" eb="11">
      <t>シンセツ</t>
    </rPh>
    <rPh sb="14" eb="15">
      <t>スコ</t>
    </rPh>
    <rPh sb="16" eb="18">
      <t>カリュウ</t>
    </rPh>
    <rPh sb="27" eb="28">
      <t>スウ</t>
    </rPh>
    <rPh sb="29" eb="30">
      <t>フ</t>
    </rPh>
    <rPh sb="36" eb="37">
      <t>ダカ</t>
    </rPh>
    <phoneticPr fontId="1"/>
  </si>
  <si>
    <t>ダクトベローズ付 (FV2d)</t>
    <rPh sb="7" eb="8">
      <t>ツキ</t>
    </rPh>
    <phoneticPr fontId="1"/>
  </si>
  <si>
    <t>ダクトベローズ付 (FQ2u)</t>
    <rPh sb="7" eb="8">
      <t>ツキ</t>
    </rPh>
    <phoneticPr fontId="1"/>
  </si>
  <si>
    <t>GV-1 (DN160)</t>
    <phoneticPr fontId="1"/>
  </si>
  <si>
    <t>FCV-1 (DN160)</t>
    <phoneticPr fontId="1"/>
  </si>
  <si>
    <t>FCV-2 (DN200)</t>
    <phoneticPr fontId="1"/>
  </si>
  <si>
    <t>070607納入仕様書でのＥＧ全長=1900+10-0：ダクトは2120mmで発注した。</t>
    <rPh sb="6" eb="8">
      <t>ノウニュウ</t>
    </rPh>
    <rPh sb="8" eb="11">
      <t>シヨウショ</t>
    </rPh>
    <rPh sb="15" eb="17">
      <t>ゼンチョウ</t>
    </rPh>
    <rPh sb="39" eb="41">
      <t>ハッチュウ</t>
    </rPh>
    <phoneticPr fontId="1"/>
  </si>
  <si>
    <t>架台を右に10cmずらした</t>
    <rPh sb="0" eb="2">
      <t>カダイ</t>
    </rPh>
    <rPh sb="3" eb="4">
      <t>ミギ</t>
    </rPh>
    <phoneticPr fontId="1"/>
  </si>
  <si>
    <t>070411納入仕様書でのＥＧ全長=2374；ダクトは2580mmで発注した。</t>
    <rPh sb="6" eb="8">
      <t>ノウニュウ</t>
    </rPh>
    <rPh sb="8" eb="11">
      <t>シヨウショ</t>
    </rPh>
    <rPh sb="15" eb="17">
      <t>ゼンチョウ</t>
    </rPh>
    <rPh sb="34" eb="36">
      <t>ハッチュウ</t>
    </rPh>
    <phoneticPr fontId="1"/>
  </si>
  <si>
    <t>070607納入仕様書でのＥＧ全長=2922：ダクトは3130mmで発注した。</t>
    <rPh sb="6" eb="8">
      <t>ノウニュウ</t>
    </rPh>
    <rPh sb="8" eb="11">
      <t>シヨウショ</t>
    </rPh>
    <rPh sb="15" eb="17">
      <t>ゼンチョウ</t>
    </rPh>
    <rPh sb="34" eb="36">
      <t>ハッチュウ</t>
    </rPh>
    <phoneticPr fontId="1"/>
  </si>
  <si>
    <t>178mmφ</t>
    <phoneticPr fontId="1"/>
  </si>
  <si>
    <t>205mmφ</t>
    <phoneticPr fontId="1"/>
  </si>
  <si>
    <t>104 x 180</t>
    <phoneticPr fontId="1"/>
  </si>
  <si>
    <t>180 x 104</t>
    <phoneticPr fontId="1"/>
  </si>
  <si>
    <t>190mmφ</t>
    <phoneticPr fontId="1"/>
  </si>
  <si>
    <t>178mmφ</t>
    <phoneticPr fontId="1"/>
  </si>
  <si>
    <t>195mmφ</t>
    <phoneticPr fontId="1"/>
  </si>
  <si>
    <t>164mmφ</t>
    <phoneticPr fontId="1"/>
  </si>
  <si>
    <t>205mmφ</t>
    <phoneticPr fontId="1"/>
  </si>
  <si>
    <t>104 x 210</t>
    <phoneticPr fontId="1"/>
  </si>
  <si>
    <t>190mmφ</t>
    <phoneticPr fontId="1"/>
  </si>
  <si>
    <t>204 x 120</t>
  </si>
  <si>
    <t>204 x 120</t>
    <phoneticPr fontId="1"/>
  </si>
  <si>
    <t>200mmφ</t>
    <phoneticPr fontId="1"/>
  </si>
  <si>
    <t>240mmφ</t>
    <phoneticPr fontId="1"/>
  </si>
  <si>
    <t>s</t>
    <phoneticPr fontId="1"/>
  </si>
  <si>
    <t>変換ダクト (FCV1u)</t>
    <rPh sb="0" eb="2">
      <t>ヘンカン</t>
    </rPh>
    <phoneticPr fontId="1"/>
  </si>
  <si>
    <t>080616：Z座標を699-&gt;696に変更（実測により調整）</t>
    <rPh sb="8" eb="10">
      <t>ザヒョウ</t>
    </rPh>
    <rPh sb="20" eb="22">
      <t>ヘンコウ</t>
    </rPh>
    <rPh sb="23" eb="25">
      <t>ジッソク</t>
    </rPh>
    <rPh sb="28" eb="30">
      <t>チョウセイ</t>
    </rPh>
    <phoneticPr fontId="1"/>
  </si>
  <si>
    <t>フランジ ICF253-tap</t>
    <phoneticPr fontId="1"/>
  </si>
  <si>
    <t>フランジICF253-tap</t>
    <phoneticPr fontId="1"/>
  </si>
  <si>
    <t>2013チタンに置き換え</t>
    <rPh sb="8" eb="9">
      <t>オ</t>
    </rPh>
    <rPh sb="10" eb="11">
      <t>カ</t>
    </rPh>
    <phoneticPr fontId="1"/>
  </si>
  <si>
    <t>CEFアルミ-2</t>
    <phoneticPr fontId="1"/>
  </si>
  <si>
    <t>CEFアルミ-3</t>
    <phoneticPr fontId="1"/>
  </si>
  <si>
    <t>CEFアルミ-4</t>
    <phoneticPr fontId="1"/>
  </si>
  <si>
    <t>CEFアルミ-5</t>
    <phoneticPr fontId="1"/>
  </si>
  <si>
    <t>CEFアルミ-6</t>
    <phoneticPr fontId="1"/>
  </si>
  <si>
    <t>CEFアルミ-7</t>
    <phoneticPr fontId="1"/>
  </si>
  <si>
    <t>CEFアルミ-8</t>
    <phoneticPr fontId="1"/>
  </si>
  <si>
    <t>CEFアルミ-9</t>
    <phoneticPr fontId="1"/>
  </si>
  <si>
    <t>フランジRH290メス</t>
    <phoneticPr fontId="1"/>
  </si>
  <si>
    <t>CEFアルミ-10</t>
  </si>
  <si>
    <t>フランジ SP290オス</t>
    <phoneticPr fontId="1"/>
  </si>
  <si>
    <t>CEFアルミ-11</t>
    <phoneticPr fontId="1"/>
  </si>
  <si>
    <t>CEFアルミ-12</t>
    <phoneticPr fontId="1"/>
  </si>
  <si>
    <t>IonPump-3</t>
    <phoneticPr fontId="1"/>
  </si>
  <si>
    <t>IonPump-4</t>
    <phoneticPr fontId="1"/>
  </si>
  <si>
    <t>フランジRH290メス</t>
    <phoneticPr fontId="1"/>
  </si>
  <si>
    <t>フランジRH290オス</t>
    <phoneticPr fontId="1"/>
  </si>
  <si>
    <t>フランジRH290オス</t>
    <phoneticPr fontId="1"/>
  </si>
  <si>
    <t>フランジ SP290オス</t>
    <phoneticPr fontId="1"/>
  </si>
  <si>
    <t>フランジSP290オス</t>
    <phoneticPr fontId="1"/>
  </si>
  <si>
    <t>CEFアルミ-17</t>
    <phoneticPr fontId="1"/>
  </si>
  <si>
    <t>フランジ SP290メス</t>
    <phoneticPr fontId="1"/>
  </si>
  <si>
    <t>フランジSP290オス</t>
    <phoneticPr fontId="1"/>
  </si>
  <si>
    <t>CEFアルミ-18</t>
    <phoneticPr fontId="1"/>
  </si>
  <si>
    <t>チタン</t>
    <phoneticPr fontId="1"/>
  </si>
  <si>
    <t>アルミ</t>
    <phoneticPr fontId="1"/>
  </si>
  <si>
    <t>CEFアルミ-19</t>
    <phoneticPr fontId="1"/>
  </si>
  <si>
    <t>CEFアルミ-20</t>
    <phoneticPr fontId="1"/>
  </si>
  <si>
    <t>RH-1</t>
    <phoneticPr fontId="1"/>
  </si>
  <si>
    <t>RH-2</t>
    <phoneticPr fontId="1"/>
  </si>
  <si>
    <t>丸管--&gt;花形2009</t>
    <rPh sb="0" eb="1">
      <t>マルカン</t>
    </rPh>
    <rPh sb="1" eb="2">
      <t>カン</t>
    </rPh>
    <rPh sb="5" eb="7">
      <t>ハナガタ</t>
    </rPh>
    <phoneticPr fontId="1"/>
  </si>
  <si>
    <t>Ｔ字管：IPポートICF203、ICF152メクラ、現場用BAゲージ(NW25)、NW25メクラ</t>
    <rPh sb="1" eb="2">
      <t>ジ</t>
    </rPh>
    <rPh sb="2" eb="3">
      <t>カン</t>
    </rPh>
    <rPh sb="26" eb="28">
      <t>ゲンバ</t>
    </rPh>
    <rPh sb="28" eb="29">
      <t>ヨウ</t>
    </rPh>
    <phoneticPr fontId="1"/>
  </si>
  <si>
    <t>Ｔ字管：IPポートICF203、ICF152ViewPort for BIF、長尺BAゲージ(NW25)、リークポート(NW25)</t>
    <rPh sb="1" eb="2">
      <t>ジ</t>
    </rPh>
    <rPh sb="2" eb="3">
      <t>カン</t>
    </rPh>
    <rPh sb="39" eb="41">
      <t>チョウジャク</t>
    </rPh>
    <phoneticPr fontId="1"/>
  </si>
  <si>
    <t>FCVゲージポート=ICF70=メクラ。ストローク+10mm/-40mm</t>
    <phoneticPr fontId="1"/>
  </si>
  <si>
    <t>Ｔ字管：IPポートICF203、リークポート(NW25)、FCVセンサー付き(ICF70)、メクラ(ICF152)</t>
    <rPh sb="1" eb="2">
      <t>ジ</t>
    </rPh>
    <rPh sb="2" eb="3">
      <t>カン</t>
    </rPh>
    <rPh sb="36" eb="37">
      <t>ツキ</t>
    </rPh>
    <phoneticPr fontId="1"/>
  </si>
  <si>
    <t>Ｔ字管：IPポートICF203、メクラ(ICF152)、長尺BAゲージ付(NW25)、現場BAゲージ(NW25)</t>
    <rPh sb="1" eb="2">
      <t>ジ</t>
    </rPh>
    <rPh sb="2" eb="3">
      <t>カン</t>
    </rPh>
    <rPh sb="28" eb="30">
      <t>チョウジャク</t>
    </rPh>
    <rPh sb="35" eb="36">
      <t>ツキ</t>
    </rPh>
    <rPh sb="43" eb="45">
      <t>ゲンバ</t>
    </rPh>
    <phoneticPr fontId="1"/>
  </si>
  <si>
    <t>TMP&amp;ダク トベローズ付 (FH2d)</t>
    <rPh sb="12" eb="13">
      <t>ツ</t>
    </rPh>
    <phoneticPr fontId="1"/>
  </si>
  <si>
    <t>2014置き換えた。スリット付きIPポート</t>
    <rPh sb="4" eb="5">
      <t>オ</t>
    </rPh>
    <rPh sb="6" eb="7">
      <t>カ</t>
    </rPh>
    <rPh sb="14" eb="15">
      <t>ツキ</t>
    </rPh>
    <phoneticPr fontId="1"/>
  </si>
  <si>
    <t>203mmφ</t>
    <phoneticPr fontId="7"/>
  </si>
  <si>
    <t>フランジ ICF252-hole</t>
    <phoneticPr fontId="1"/>
  </si>
  <si>
    <t>2019-1-8設置</t>
    <rPh sb="8" eb="10">
      <t>セッチ</t>
    </rPh>
    <phoneticPr fontId="1"/>
  </si>
  <si>
    <t>210mmφ</t>
    <phoneticPr fontId="7"/>
  </si>
  <si>
    <t>窓ポートICF152x4、ゲージポートNW25x4、インレットポートNW40x1</t>
    <rPh sb="0" eb="1">
      <t>マド</t>
    </rPh>
    <phoneticPr fontId="1"/>
  </si>
  <si>
    <t>ポンプダクト（BIF）</t>
    <phoneticPr fontId="1"/>
  </si>
  <si>
    <t>ベローズダクト（BIF）</t>
    <phoneticPr fontId="1"/>
  </si>
  <si>
    <t>ガスインレットダクト（BIF）</t>
    <phoneticPr fontId="1"/>
  </si>
  <si>
    <t>光学窓ダクト（BIF）</t>
    <rPh sb="0" eb="2">
      <t>コウガク</t>
    </rPh>
    <rPh sb="2" eb="3">
      <t>マド</t>
    </rPh>
    <phoneticPr fontId="1"/>
  </si>
  <si>
    <t>ESM -20</t>
    <phoneticPr fontId="1"/>
  </si>
  <si>
    <t>WSEM -18</t>
    <phoneticPr fontId="1"/>
  </si>
  <si>
    <t>新位置決めピン３点支持架台に変更</t>
    <rPh sb="0" eb="1">
      <t>シン</t>
    </rPh>
    <rPh sb="1" eb="4">
      <t>イチギメ</t>
    </rPh>
    <rPh sb="8" eb="9">
      <t>テン</t>
    </rPh>
    <rPh sb="9" eb="11">
      <t>シジ</t>
    </rPh>
    <rPh sb="11" eb="13">
      <t>カダイ</t>
    </rPh>
    <rPh sb="14" eb="16">
      <t>ヘンコウ</t>
    </rPh>
    <phoneticPr fontId="1"/>
  </si>
  <si>
    <t>2018-Dec-19</t>
    <phoneticPr fontId="1"/>
  </si>
  <si>
    <t>CT -5</t>
    <phoneticPr fontId="1"/>
  </si>
  <si>
    <t>ESM -19</t>
    <phoneticPr fontId="1"/>
  </si>
  <si>
    <t>SSEM -17</t>
    <phoneticPr fontId="1"/>
  </si>
  <si>
    <t>SSEM -16</t>
    <phoneticPr fontId="1"/>
  </si>
  <si>
    <t>ESM -18</t>
    <phoneticPr fontId="1"/>
  </si>
  <si>
    <t>ESM -17</t>
    <phoneticPr fontId="1"/>
  </si>
  <si>
    <t>SSEM -15</t>
    <phoneticPr fontId="1"/>
  </si>
  <si>
    <t>ESM -16</t>
    <phoneticPr fontId="1"/>
  </si>
  <si>
    <t>SSEM -14</t>
    <phoneticPr fontId="1"/>
  </si>
  <si>
    <t>ESM -15</t>
    <phoneticPr fontId="1"/>
  </si>
  <si>
    <t>CT -4</t>
    <phoneticPr fontId="1"/>
  </si>
  <si>
    <t>18-Dec-19 SSEM18をWSEMに置き換え、チェンバー45度回転（駆動機構アップ）</t>
    <rPh sb="22" eb="23">
      <t>オキカエ</t>
    </rPh>
    <rPh sb="34" eb="35">
      <t>℃</t>
    </rPh>
    <rPh sb="35" eb="37">
      <t>カイテン</t>
    </rPh>
    <rPh sb="38" eb="42">
      <t>クドウキコウ</t>
    </rPh>
    <phoneticPr fontId="1"/>
  </si>
  <si>
    <t>ICF152の枝管にTMP+スクロール設置</t>
    <rPh sb="7" eb="9">
      <t>エダカン</t>
    </rPh>
    <rPh sb="19" eb="21">
      <t>セッチ</t>
    </rPh>
    <phoneticPr fontId="1"/>
  </si>
  <si>
    <t>TMPを支持</t>
    <rPh sb="4" eb="6">
      <t>シジ</t>
    </rPh>
    <phoneticPr fontId="1"/>
  </si>
  <si>
    <t>曲がりダクト</t>
    <rPh sb="0" eb="1">
      <t>マガリ</t>
    </rPh>
    <phoneticPr fontId="1"/>
  </si>
  <si>
    <t>磁極長2500mmで再製作</t>
    <rPh sb="0" eb="3">
      <t>ジキョクチョウ</t>
    </rPh>
    <rPh sb="10" eb="13">
      <t>サイセイサク</t>
    </rPh>
    <phoneticPr fontId="1"/>
  </si>
  <si>
    <t>ピローフランジ</t>
    <phoneticPr fontId="1"/>
  </si>
  <si>
    <t>ピロー面</t>
    <phoneticPr fontId="1"/>
  </si>
  <si>
    <t>500Φ</t>
    <phoneticPr fontId="1"/>
  </si>
  <si>
    <t>固定用変換フランジ</t>
    <rPh sb="0" eb="3">
      <t>コテイヨウ</t>
    </rPh>
    <phoneticPr fontId="1"/>
  </si>
  <si>
    <t>ダクトベローズ付 (FVD2u)</t>
    <rPh sb="7" eb="8">
      <t>ツ</t>
    </rPh>
    <phoneticPr fontId="1"/>
  </si>
  <si>
    <t>2020夏 ICF203x2にIP設置。ゲージポートNW25x2にコールドカソード設置済。</t>
    <rPh sb="4" eb="5">
      <t xml:space="preserve">ナツ </t>
    </rPh>
    <rPh sb="17" eb="19">
      <t xml:space="preserve">セッチ </t>
    </rPh>
    <rPh sb="41" eb="43">
      <t xml:space="preserve">セッチ </t>
    </rPh>
    <rPh sb="43" eb="44">
      <t xml:space="preserve">スミ </t>
    </rPh>
    <phoneticPr fontId="1"/>
  </si>
  <si>
    <t>WSEM（BIF）</t>
    <phoneticPr fontId="1"/>
  </si>
  <si>
    <t>2021年夏 PSからWSEMを移設した。</t>
    <rPh sb="4" eb="5">
      <t xml:space="preserve">ネン </t>
    </rPh>
    <rPh sb="5" eb="6">
      <t xml:space="preserve">ナツ </t>
    </rPh>
    <rPh sb="16" eb="18">
      <t xml:space="preserve">イセツ </t>
    </rPh>
    <phoneticPr fontId="1"/>
  </si>
  <si>
    <t>ゲージポートNW25x4、インレットポートNW40にガス注入ライン設置済。</t>
    <rPh sb="28" eb="30">
      <t xml:space="preserve">チュウニュウ </t>
    </rPh>
    <rPh sb="33" eb="35">
      <t xml:space="preserve">セッチ </t>
    </rPh>
    <rPh sb="35" eb="36">
      <t xml:space="preserve">スミ </t>
    </rPh>
    <phoneticPr fontId="1"/>
  </si>
  <si>
    <t>FQ4dより下流は大改造@2021夏</t>
    <rPh sb="6" eb="8">
      <t xml:space="preserve">カリュウ </t>
    </rPh>
    <rPh sb="9" eb="12">
      <t xml:space="preserve">ダイカイゾウ </t>
    </rPh>
    <rPh sb="17" eb="18">
      <t xml:space="preserve">ナツ </t>
    </rPh>
    <phoneticPr fontId="1"/>
  </si>
  <si>
    <t>新FVD2 (8D250V)</t>
    <rPh sb="0" eb="1">
      <t xml:space="preserve">シン </t>
    </rPh>
    <phoneticPr fontId="1"/>
  </si>
  <si>
    <t>2020年新規製作</t>
    <rPh sb="4" eb="5">
      <t xml:space="preserve">ネン </t>
    </rPh>
    <rPh sb="5" eb="9">
      <t>シンキセイサク</t>
    </rPh>
    <phoneticPr fontId="1"/>
  </si>
  <si>
    <t>上流側は270+30mm (旧FVD2は320+30mm）：端末側</t>
    <rPh sb="0" eb="2">
      <t>ジョウリュウ</t>
    </rPh>
    <rPh sb="2" eb="3">
      <t>ガワ</t>
    </rPh>
    <rPh sb="14" eb="15">
      <t xml:space="preserve">キュウ </t>
    </rPh>
    <rPh sb="30" eb="32">
      <t>タンマツ</t>
    </rPh>
    <rPh sb="32" eb="33">
      <t>ガワ</t>
    </rPh>
    <phoneticPr fontId="1"/>
  </si>
  <si>
    <t>新FVD2磁極入口Zは旧FVD2と同じ31580</t>
    <rPh sb="0" eb="1">
      <t xml:space="preserve">シン </t>
    </rPh>
    <rPh sb="5" eb="7">
      <t xml:space="preserve">ジキョク </t>
    </rPh>
    <rPh sb="7" eb="9">
      <t xml:space="preserve">イリグチ </t>
    </rPh>
    <rPh sb="11" eb="12">
      <t xml:space="preserve">キュウ </t>
    </rPh>
    <rPh sb="17" eb="18">
      <t xml:space="preserve">オナジ </t>
    </rPh>
    <phoneticPr fontId="1"/>
  </si>
  <si>
    <t>新FVD2磁極出口zは旧FVD2-500。スタックピロー面まで設計値は2060mm（斜めの道のりで）</t>
    <rPh sb="0" eb="1">
      <t xml:space="preserve">シン </t>
    </rPh>
    <rPh sb="5" eb="7">
      <t xml:space="preserve">ジキョク </t>
    </rPh>
    <rPh sb="7" eb="9">
      <t>デグチウ</t>
    </rPh>
    <rPh sb="11" eb="12">
      <t xml:space="preserve">キュウ </t>
    </rPh>
    <rPh sb="28" eb="29">
      <t>メン</t>
    </rPh>
    <rPh sb="31" eb="34">
      <t>セッケイチ</t>
    </rPh>
    <rPh sb="42" eb="43">
      <t>ナナ</t>
    </rPh>
    <rPh sb="45" eb="46">
      <t>ミチ</t>
    </rPh>
    <phoneticPr fontId="1"/>
  </si>
  <si>
    <t>ESM+SSEMで床支持。上流に84mm移動。</t>
    <rPh sb="9" eb="10">
      <t>ユカ</t>
    </rPh>
    <rPh sb="10" eb="12">
      <t>シジ</t>
    </rPh>
    <rPh sb="13" eb="15">
      <t>ジョウリュウニ</t>
    </rPh>
    <rPh sb="20" eb="22">
      <t>イドウ</t>
    </rPh>
    <phoneticPr fontId="1"/>
  </si>
  <si>
    <t>下流側は146+30mm (旧FVD2と同じ）</t>
    <rPh sb="0" eb="2">
      <t>カリュウ</t>
    </rPh>
    <rPh sb="2" eb="3">
      <t>ガワ</t>
    </rPh>
    <rPh sb="14" eb="15">
      <t xml:space="preserve">キュウ </t>
    </rPh>
    <rPh sb="20" eb="21">
      <t xml:space="preserve">オナジ </t>
    </rPh>
    <phoneticPr fontId="1"/>
  </si>
  <si>
    <t>特注ピローフランジ（上流ヘリコ）</t>
    <rPh sb="0" eb="2">
      <t>トクチュウ</t>
    </rPh>
    <rPh sb="10" eb="12">
      <t xml:space="preserve">ジョウリュウ </t>
    </rPh>
    <phoneticPr fontId="1"/>
  </si>
  <si>
    <t>特注変換フランジ（下流ヘリコ）</t>
    <rPh sb="0" eb="2">
      <t>トクチュウ</t>
    </rPh>
    <rPh sb="2" eb="4">
      <t xml:space="preserve">ヘンカン </t>
    </rPh>
    <rPh sb="9" eb="11">
      <t xml:space="preserve">カリュウ </t>
    </rPh>
    <phoneticPr fontId="1"/>
  </si>
  <si>
    <t>ピローシール</t>
    <phoneticPr fontId="1"/>
  </si>
  <si>
    <t>SP290</t>
    <phoneticPr fontId="1"/>
  </si>
  <si>
    <t>ベローズダクト (GV2u)</t>
    <phoneticPr fontId="1"/>
  </si>
  <si>
    <t>WSEM18に直付け、電極は45度回転してある。BNCで作り直す？？</t>
    <rPh sb="7" eb="9">
      <t>ジカヅケ</t>
    </rPh>
    <rPh sb="11" eb="13">
      <t>デンキョク</t>
    </rPh>
    <rPh sb="16" eb="17">
      <t>ド</t>
    </rPh>
    <rPh sb="17" eb="19">
      <t>カイテン</t>
    </rPh>
    <rPh sb="28" eb="29">
      <t xml:space="preserve">ツクリナオス </t>
    </rPh>
    <phoneticPr fontId="1"/>
  </si>
  <si>
    <t>WSEM18に直付け。160mmで作り直す？？</t>
    <rPh sb="7" eb="9">
      <t>ジカヅケ</t>
    </rPh>
    <rPh sb="17" eb="18">
      <t xml:space="preserve">ツクリナオス </t>
    </rPh>
    <phoneticPr fontId="1"/>
  </si>
  <si>
    <t>絶縁ダクトベローズ付き</t>
    <rPh sb="0" eb="2">
      <t>ゼツエン</t>
    </rPh>
    <rPh sb="5" eb="6">
      <t>ベローズテ</t>
    </rPh>
    <phoneticPr fontId="1"/>
  </si>
  <si>
    <t>フランジICF305-hole</t>
    <phoneticPr fontId="1"/>
  </si>
  <si>
    <t>変換フランジに固定</t>
    <rPh sb="0" eb="2">
      <t xml:space="preserve">ヘンカン </t>
    </rPh>
    <rPh sb="7" eb="9">
      <t>コテイ</t>
    </rPh>
    <phoneticPr fontId="1"/>
  </si>
  <si>
    <t>ベローズ設計長=50 +10-20mm--&gt;トヤマ図面 全長120-140、OKとする。</t>
    <rPh sb="4" eb="7">
      <t>セッケイチョウ</t>
    </rPh>
    <rPh sb="25" eb="27">
      <t xml:space="preserve">ズメン </t>
    </rPh>
    <rPh sb="28" eb="30">
      <t xml:space="preserve">ゼンチョウ </t>
    </rPh>
    <phoneticPr fontId="1"/>
  </si>
  <si>
    <t>ベローズ設計長=50 +10-20mm--&gt;トヤマ図面 全長110-140、OKとする。</t>
    <rPh sb="4" eb="7">
      <t>セッケイチョウ</t>
    </rPh>
    <phoneticPr fontId="1"/>
  </si>
  <si>
    <t>(上面実測)</t>
    <rPh sb="1" eb="3">
      <t xml:space="preserve">ウエメン </t>
    </rPh>
    <rPh sb="3" eb="5">
      <t xml:space="preserve">ジッソク </t>
    </rPh>
    <phoneticPr fontId="1"/>
  </si>
  <si>
    <t>(下面実測)</t>
    <rPh sb="1" eb="3">
      <t xml:space="preserve">シタメン </t>
    </rPh>
    <rPh sb="3" eb="5">
      <t xml:space="preserve">ジッソク </t>
    </rPh>
    <phoneticPr fontId="1"/>
  </si>
  <si>
    <t>（設計中心長）</t>
    <rPh sb="1" eb="3">
      <t xml:space="preserve">セッケイ </t>
    </rPh>
    <rPh sb="3" eb="5">
      <t xml:space="preserve">チュウシン </t>
    </rPh>
    <rPh sb="5" eb="6">
      <t xml:space="preserve">チョウ </t>
    </rPh>
    <phoneticPr fontId="1"/>
  </si>
  <si>
    <t>(ベローズ最大伸長）</t>
    <rPh sb="5" eb="7">
      <t xml:space="preserve">サイダイ </t>
    </rPh>
    <rPh sb="7" eb="9">
      <t xml:space="preserve">シンチョウ </t>
    </rPh>
    <phoneticPr fontId="1"/>
  </si>
  <si>
    <t>直手直付け。</t>
    <rPh sb="0" eb="1">
      <t>ジカ</t>
    </rPh>
    <rPh sb="1" eb="2">
      <t>テ</t>
    </rPh>
    <phoneticPr fontId="1"/>
  </si>
  <si>
    <t>クイック後退機構付き。可変長=198-238。現状伸ばしすぎ。GVを10mm下流に動かす。</t>
    <rPh sb="11" eb="14">
      <t xml:space="preserve">カヘンチョウ </t>
    </rPh>
    <rPh sb="23" eb="25">
      <t xml:space="preserve">ゲンジョウ </t>
    </rPh>
    <rPh sb="25" eb="26">
      <t xml:space="preserve">ノバシスギ </t>
    </rPh>
    <rPh sb="38" eb="40">
      <t xml:space="preserve">カリュウニ </t>
    </rPh>
    <rPh sb="41" eb="42">
      <t xml:space="preserve">ウゴカス </t>
    </rPh>
    <phoneticPr fontId="1"/>
  </si>
  <si>
    <t>(フランジ結合時長）</t>
    <rPh sb="5" eb="8">
      <t xml:space="preserve">ケツゴウジ </t>
    </rPh>
    <rPh sb="8" eb="9">
      <t xml:space="preserve">チョウ </t>
    </rPh>
    <phoneticPr fontId="1"/>
  </si>
  <si>
    <t>クイック後退機構付き。可変長=170-210。GVを10mm下流に動かすと伸ばしすぎ。</t>
    <rPh sb="11" eb="14">
      <t xml:space="preserve">カヘンチョウ </t>
    </rPh>
    <rPh sb="30" eb="32">
      <t xml:space="preserve">カリュウニ </t>
    </rPh>
    <rPh sb="33" eb="34">
      <t xml:space="preserve">ウゴカス </t>
    </rPh>
    <rPh sb="37" eb="38">
      <t xml:space="preserve">ノバシスギ </t>
    </rPh>
    <phoneticPr fontId="1"/>
  </si>
  <si>
    <t>後退機構なし、タイロッド固定。設計長150mm、あと5mm伸ばせる。</t>
    <rPh sb="12" eb="14">
      <t xml:space="preserve">コテイ </t>
    </rPh>
    <rPh sb="15" eb="18">
      <t xml:space="preserve">セッケイチョウ </t>
    </rPh>
    <rPh sb="29" eb="30">
      <t xml:space="preserve">ノバセル </t>
    </rPh>
    <phoneticPr fontId="1"/>
  </si>
  <si>
    <t>ネジ棒</t>
    <phoneticPr fontId="1"/>
  </si>
  <si>
    <t>クイック後退機構未設置。</t>
    <rPh sb="0" eb="4">
      <t>コウタイキコウ</t>
    </rPh>
    <rPh sb="4" eb="7">
      <t>ミセッチジャマ</t>
    </rPh>
    <phoneticPr fontId="1"/>
  </si>
  <si>
    <t>クイック後退機構未設置。</t>
    <rPh sb="2" eb="5">
      <t>ミセッチ</t>
    </rPh>
    <rPh sb="8" eb="12">
      <t>コウタイキコウツツ</t>
    </rPh>
    <phoneticPr fontId="1"/>
  </si>
  <si>
    <t>クイック後退機構未設置。ベローズ設計が違い、現行機つかない。</t>
    <rPh sb="4" eb="8">
      <t>コウタイキコウ</t>
    </rPh>
    <rPh sb="8" eb="11">
      <t>ミセッチ</t>
    </rPh>
    <rPh sb="16" eb="18">
      <t>セッケイ</t>
    </rPh>
    <rPh sb="19" eb="20">
      <t>チガ</t>
    </rPh>
    <rPh sb="22" eb="25">
      <t>ゲンコウキ</t>
    </rPh>
    <phoneticPr fontId="1"/>
  </si>
  <si>
    <t>クイック後退機構未設置。ベローズ設計が違い、現行機付かない。</t>
    <rPh sb="0" eb="4">
      <t>コウタイキコウ</t>
    </rPh>
    <rPh sb="4" eb="7">
      <t>ミセッチ</t>
    </rPh>
    <rPh sb="12" eb="14">
      <t>セッケイ</t>
    </rPh>
    <rPh sb="15" eb="16">
      <t>チガ</t>
    </rPh>
    <rPh sb="18" eb="21">
      <t>ゲンコウキ</t>
    </rPh>
    <rPh sb="21" eb="22">
      <t>ツ</t>
    </rPh>
    <phoneticPr fontId="1"/>
  </si>
  <si>
    <t>クイック後退機構未設置。ベローズ設計が違い、現行機つかない。</t>
    <rPh sb="0" eb="4">
      <t>コウタイキコウ</t>
    </rPh>
    <rPh sb="4" eb="7">
      <t>ミセッチ</t>
    </rPh>
    <rPh sb="12" eb="14">
      <t>セッケイ</t>
    </rPh>
    <rPh sb="15" eb="16">
      <t>チガ</t>
    </rPh>
    <rPh sb="18" eb="21">
      <t>ゲンコウキ</t>
    </rPh>
    <phoneticPr fontId="1"/>
  </si>
  <si>
    <t>フランジSP290メス</t>
    <phoneticPr fontId="1"/>
  </si>
  <si>
    <t>21Oct チタンダクトに交換した。</t>
  </si>
  <si>
    <t>21Oct チタンダクトに交換した。</t>
    <rPh sb="13" eb="15">
      <t xml:space="preserve">コウカン </t>
    </rPh>
    <phoneticPr fontId="1"/>
  </si>
  <si>
    <t>クイック後退機構未設置。ベローズ設計が違い、現行機設置不可。</t>
    <rPh sb="6" eb="9">
      <t>ミセッチ</t>
    </rPh>
    <rPh sb="10" eb="14">
      <t>コウタイキコウ</t>
    </rPh>
    <rPh sb="20" eb="22">
      <t>セッチ</t>
    </rPh>
    <rPh sb="22" eb="24">
      <t>フヨウ</t>
    </rPh>
    <phoneticPr fontId="1"/>
  </si>
  <si>
    <t>クイック後退機構未設置。ベローズ設計が違い、現行機設置不可。</t>
    <rPh sb="4" eb="11">
      <t>コウタイキｋ</t>
    </rPh>
    <rPh sb="16" eb="18">
      <t>セッケイ</t>
    </rPh>
    <rPh sb="19" eb="20">
      <t>チガ</t>
    </rPh>
    <rPh sb="22" eb="25">
      <t>ゲンコウキ</t>
    </rPh>
    <rPh sb="25" eb="27">
      <t>セッチ</t>
    </rPh>
    <rPh sb="27" eb="29">
      <t>フカ</t>
    </rPh>
    <phoneticPr fontId="1"/>
  </si>
  <si>
    <t>クイック後退機構</t>
    <rPh sb="4" eb="6">
      <t xml:space="preserve">コウタイ </t>
    </rPh>
    <rPh sb="6" eb="8">
      <t xml:space="preserve">キコウ </t>
    </rPh>
    <phoneticPr fontId="1"/>
  </si>
  <si>
    <t>クイック後退機構設置済み</t>
    <rPh sb="4" eb="8">
      <t>コウタイキコウ</t>
    </rPh>
    <rPh sb="8" eb="11">
      <t>セッチズ</t>
    </rPh>
    <phoneticPr fontId="1"/>
  </si>
  <si>
    <t>クイック後退機構設置済み</t>
    <rPh sb="0" eb="1">
      <t>ジカ</t>
    </rPh>
    <rPh sb="1" eb="2">
      <t>テ</t>
    </rPh>
    <phoneticPr fontId="1"/>
  </si>
  <si>
    <t>クイック後退機構未設置。</t>
    <rPh sb="2" eb="5">
      <t>ミセッチ</t>
    </rPh>
    <rPh sb="8" eb="10">
      <t>セッチ</t>
    </rPh>
    <phoneticPr fontId="1"/>
  </si>
  <si>
    <t>ベローズはこっち側にはないので直手直付け。</t>
    <rPh sb="5" eb="9">
      <t>コッッチガワ</t>
    </rPh>
    <rPh sb="15" eb="17">
      <t xml:space="preserve">ジカテ </t>
    </rPh>
    <rPh sb="17" eb="19">
      <t xml:space="preserve">ジカヅケ </t>
    </rPh>
    <phoneticPr fontId="1"/>
  </si>
  <si>
    <t>ベローズはこっち側にはないので直手直付け。</t>
    <rPh sb="4" eb="8">
      <t>コウタイキコウ</t>
    </rPh>
    <rPh sb="8" eb="11">
      <t>ミセッチ</t>
    </rPh>
    <phoneticPr fontId="1"/>
  </si>
  <si>
    <t>FVD1から上流は2021作業で z 位置変更無し</t>
    <rPh sb="13" eb="15">
      <t xml:space="preserve">サギョウ </t>
    </rPh>
    <phoneticPr fontId="1"/>
  </si>
  <si>
    <t>2022にWSEMに更新予定</t>
    <rPh sb="10" eb="12">
      <t xml:space="preserve">コウシｎ </t>
    </rPh>
    <rPh sb="12" eb="14">
      <t xml:space="preserve">ヨテイ </t>
    </rPh>
    <phoneticPr fontId="1"/>
  </si>
  <si>
    <t>2021製作</t>
    <rPh sb="4" eb="6">
      <t xml:space="preserve">サイセイサク </t>
    </rPh>
    <phoneticPr fontId="1"/>
  </si>
  <si>
    <t>クイック後退機構未設置。</t>
    <rPh sb="0" eb="4">
      <t>コウタイキコウ</t>
    </rPh>
    <phoneticPr fontId="1"/>
  </si>
  <si>
    <t>クイック機構</t>
    <rPh sb="0" eb="4">
      <t>クイックク</t>
    </rPh>
    <rPh sb="4" eb="6">
      <t xml:space="preserve">キコウ </t>
    </rPh>
    <phoneticPr fontId="1"/>
  </si>
  <si>
    <t>クイック後退機構設置済。</t>
    <rPh sb="0" eb="4">
      <t>コウタイキコウ</t>
    </rPh>
    <rPh sb="10" eb="11">
      <t xml:space="preserve">スミ </t>
    </rPh>
    <phoneticPr fontId="1"/>
  </si>
  <si>
    <t>クイック後退機構設置済。</t>
    <phoneticPr fontId="1"/>
  </si>
  <si>
    <t>クイック後退機構設置済。</t>
    <rPh sb="0" eb="1">
      <t>ジカ</t>
    </rPh>
    <rPh sb="1" eb="2">
      <t>テ</t>
    </rPh>
    <phoneticPr fontId="1"/>
  </si>
  <si>
    <t>クイック後退機構設置済。</t>
    <rPh sb="0" eb="3">
      <t>コテイヨウ</t>
    </rPh>
    <rPh sb="9" eb="10">
      <t>イリグチフドウテン</t>
    </rPh>
    <phoneticPr fontId="1"/>
  </si>
  <si>
    <t>設計ミスで2021年度設置できず。2022年度に修正して設置する。</t>
    <rPh sb="0" eb="1">
      <t xml:space="preserve">セッケイ </t>
    </rPh>
    <rPh sb="9" eb="10">
      <t xml:space="preserve">ネン </t>
    </rPh>
    <rPh sb="10" eb="11">
      <t xml:space="preserve">ド </t>
    </rPh>
    <rPh sb="11" eb="13">
      <t xml:space="preserve">セッチ </t>
    </rPh>
    <rPh sb="21" eb="23">
      <t xml:space="preserve">ネンド </t>
    </rPh>
    <rPh sb="24" eb="26">
      <t xml:space="preserve">シュウセイ </t>
    </rPh>
    <rPh sb="28" eb="30">
      <t xml:space="preserve">セッチ </t>
    </rPh>
    <phoneticPr fontId="1"/>
  </si>
  <si>
    <t>フランジSP240メス</t>
    <phoneticPr fontId="1"/>
  </si>
  <si>
    <t>フランジSP240オス</t>
    <phoneticPr fontId="1"/>
  </si>
  <si>
    <t>2021新規製作</t>
    <rPh sb="4" eb="8">
      <t>シンキセイサク</t>
    </rPh>
    <phoneticPr fontId="1"/>
  </si>
  <si>
    <t>2021新規製作、チタン</t>
    <rPh sb="4" eb="8">
      <t>シンキセイサク</t>
    </rPh>
    <phoneticPr fontId="1"/>
  </si>
  <si>
    <t>フランジ SP240メス</t>
    <phoneticPr fontId="1"/>
  </si>
  <si>
    <t>フランジ SP240オス</t>
    <phoneticPr fontId="1"/>
  </si>
  <si>
    <t>壁面 = 34356+1738 = 36094</t>
    <rPh sb="0" eb="2">
      <t>カベメン</t>
    </rPh>
    <phoneticPr fontId="1"/>
  </si>
  <si>
    <t>旧FVD2のexcel値＝36014mm</t>
    <rPh sb="7" eb="9">
      <t xml:space="preserve">デグチ </t>
    </rPh>
    <rPh sb="11" eb="13">
      <t xml:space="preserve">カベメン </t>
    </rPh>
    <rPh sb="16" eb="18">
      <t xml:space="preserve">キョリ ジッソク チ </t>
    </rPh>
    <phoneticPr fontId="1"/>
  </si>
  <si>
    <t>フランジ290メス</t>
    <phoneticPr fontId="1"/>
  </si>
  <si>
    <t>ICF305-tap</t>
    <phoneticPr fontId="1"/>
  </si>
  <si>
    <t>西田CADではFVD2磁極端から変換ピロー境界まで 2057.9mm、このEXCEL=2054mm</t>
    <rPh sb="0" eb="2">
      <t xml:space="preserve">ニシダ </t>
    </rPh>
    <rPh sb="11" eb="13">
      <t xml:space="preserve">ジキョク </t>
    </rPh>
    <rPh sb="13" eb="14">
      <t xml:space="preserve">タｎ </t>
    </rPh>
    <rPh sb="16" eb="18">
      <t xml:space="preserve">ヘンカン </t>
    </rPh>
    <rPh sb="21" eb="23">
      <t xml:space="preserve">キョウカイ </t>
    </rPh>
    <phoneticPr fontId="1"/>
  </si>
  <si>
    <t>080616 実測：壁面から旧FVD2フランジまで約123cm</t>
    <rPh sb="7" eb="9">
      <t>ジッソク</t>
    </rPh>
    <rPh sb="10" eb="11">
      <t>カベ</t>
    </rPh>
    <rPh sb="11" eb="12">
      <t>メン</t>
    </rPh>
    <rPh sb="14" eb="15">
      <t xml:space="preserve">キュウ </t>
    </rPh>
    <rPh sb="25" eb="26">
      <t>ヤク</t>
    </rPh>
    <phoneticPr fontId="1"/>
  </si>
  <si>
    <t>クイック後退機構未設置。ベローズ縮みシロ不足で現行機の設置は難しい。</t>
    <rPh sb="4" eb="11">
      <t>コウタイキコウ</t>
    </rPh>
    <rPh sb="16" eb="17">
      <t>チヂ</t>
    </rPh>
    <rPh sb="20" eb="22">
      <t>フソク</t>
    </rPh>
    <rPh sb="23" eb="26">
      <t xml:space="preserve">ゲンコウキ </t>
    </rPh>
    <rPh sb="27" eb="29">
      <t>セッチ</t>
    </rPh>
    <rPh sb="30" eb="31">
      <t xml:space="preserve">ムツカシイ </t>
    </rPh>
    <phoneticPr fontId="1"/>
  </si>
  <si>
    <t>クイック後退機構未設置。ベローズ縮みシロ不足で現行機の設置は難しい。</t>
    <rPh sb="0" eb="7">
      <t>コウタイキコウ</t>
    </rPh>
    <rPh sb="12" eb="13">
      <t>チヂ</t>
    </rPh>
    <rPh sb="16" eb="18">
      <t>フソク</t>
    </rPh>
    <rPh sb="19" eb="21">
      <t>セッチ</t>
    </rPh>
    <rPh sb="21" eb="23">
      <t>フカ</t>
    </rPh>
    <phoneticPr fontId="1"/>
  </si>
  <si>
    <t>クイック後退機構未設置。ベローズ縮みシロ不足で現行機の設置は難しい。</t>
    <rPh sb="4" eb="11">
      <t>コウタイキコウ</t>
    </rPh>
    <rPh sb="16" eb="17">
      <t>チヂ</t>
    </rPh>
    <rPh sb="20" eb="22">
      <t>フソク</t>
    </rPh>
    <rPh sb="23" eb="25">
      <t>セッチ</t>
    </rPh>
    <rPh sb="25" eb="27">
      <t>フカ</t>
    </rPh>
    <phoneticPr fontId="1"/>
  </si>
  <si>
    <t>クイック後退機構未設置。ベローズ縮みシロ不足で現行機の設置は難しい。</t>
    <rPh sb="2" eb="5">
      <t>ミセッチ</t>
    </rPh>
    <rPh sb="6" eb="7">
      <t>チヂ</t>
    </rPh>
    <rPh sb="10" eb="12">
      <t>フソク</t>
    </rPh>
    <rPh sb="15" eb="17">
      <t>セッチ</t>
    </rPh>
    <rPh sb="17" eb="19">
      <t>フカ</t>
    </rPh>
    <phoneticPr fontId="1"/>
  </si>
  <si>
    <t>クイック後退機構未設置。現行機設置可能だが優先度低い。</t>
    <rPh sb="0" eb="4">
      <t>コウタイキコウ</t>
    </rPh>
    <rPh sb="4" eb="7">
      <t>ミセッチ</t>
    </rPh>
    <rPh sb="12" eb="15">
      <t xml:space="preserve">ゲンコウキ </t>
    </rPh>
    <rPh sb="15" eb="17">
      <t xml:space="preserve">セッチ </t>
    </rPh>
    <rPh sb="17" eb="19">
      <t xml:space="preserve">カノウ </t>
    </rPh>
    <rPh sb="21" eb="24">
      <t xml:space="preserve">ユウセンド </t>
    </rPh>
    <rPh sb="24" eb="25">
      <t>ヒクイ ジャマ</t>
    </rPh>
    <phoneticPr fontId="1"/>
  </si>
  <si>
    <t>クイック後退機構未設置。現行機設置可能だが優先度低い。</t>
    <rPh sb="2" eb="5">
      <t>ミセッチ</t>
    </rPh>
    <rPh sb="8" eb="12">
      <t>コウタイキコウ</t>
    </rPh>
    <rPh sb="12" eb="13">
      <t>ツ</t>
    </rPh>
    <rPh sb="20" eb="21">
      <t>ツ</t>
    </rPh>
    <phoneticPr fontId="1"/>
  </si>
  <si>
    <t>クイック後退機構未設置。現行機設置可能だが優先度低い。</t>
    <rPh sb="0" eb="4">
      <t>コウタイキコウ</t>
    </rPh>
    <rPh sb="4" eb="7">
      <t>ミセッチ</t>
    </rPh>
    <rPh sb="14" eb="16">
      <t>ジャマ</t>
    </rPh>
    <phoneticPr fontId="1"/>
  </si>
  <si>
    <t>クイック後退機構未設置。ベローズが短く、現行機設置は難しい。</t>
    <rPh sb="0" eb="4">
      <t>コウタイキコウ</t>
    </rPh>
    <rPh sb="4" eb="7">
      <t>ミセッチ</t>
    </rPh>
    <rPh sb="17" eb="18">
      <t xml:space="preserve">ミジカク </t>
    </rPh>
    <rPh sb="20" eb="23">
      <t xml:space="preserve">ゲンｋゥキ </t>
    </rPh>
    <rPh sb="23" eb="25">
      <t xml:space="preserve">セッチ </t>
    </rPh>
    <rPh sb="26" eb="27">
      <t>ムツカシイ ジャマ</t>
    </rPh>
    <phoneticPr fontId="1"/>
  </si>
  <si>
    <t>クイック後退機構未設置。現行機設置可能。</t>
    <rPh sb="4" eb="8">
      <t>コウタイキコウ</t>
    </rPh>
    <rPh sb="8" eb="11">
      <t>ミセッチ</t>
    </rPh>
    <rPh sb="12" eb="13">
      <t xml:space="preserve">ゲンコウキ </t>
    </rPh>
    <rPh sb="15" eb="16">
      <t xml:space="preserve">セッチ </t>
    </rPh>
    <rPh sb="17" eb="18">
      <t xml:space="preserve">カノウ </t>
    </rPh>
    <phoneticPr fontId="1"/>
  </si>
  <si>
    <t>クイック後退機構未設置。WSEM設置時に検討する。</t>
    <rPh sb="0" eb="4">
      <t>コウタイキコウ</t>
    </rPh>
    <rPh sb="4" eb="7">
      <t>ミセッチ</t>
    </rPh>
    <rPh sb="11" eb="12">
      <t>ガワ</t>
    </rPh>
    <rPh sb="16" eb="19">
      <t xml:space="preserve">セッチジ </t>
    </rPh>
    <rPh sb="20" eb="22">
      <t>ケントウスル フヨウ</t>
    </rPh>
    <phoneticPr fontId="1"/>
  </si>
  <si>
    <t>クイック後退機構未設置。WSEM設置時に検討する。</t>
    <rPh sb="0" eb="25">
      <t>エンチョウユカシジホ</t>
    </rPh>
    <phoneticPr fontId="1"/>
  </si>
  <si>
    <t>直手直付け。</t>
    <rPh sb="0" eb="2">
      <t xml:space="preserve">ジカテ </t>
    </rPh>
    <rPh sb="2" eb="4">
      <t xml:space="preserve">ジカヅケ </t>
    </rPh>
    <phoneticPr fontId="1"/>
  </si>
  <si>
    <t>クイック後退機構未設置。ベローズが短く、現行機設置不可。トグルクランプ検討中。</t>
    <rPh sb="0" eb="4">
      <t>コウタイキコウ</t>
    </rPh>
    <rPh sb="4" eb="7">
      <t>ミセッチ</t>
    </rPh>
    <rPh sb="11" eb="12">
      <t>ガワ</t>
    </rPh>
    <rPh sb="17" eb="18">
      <t xml:space="preserve">ミジカク </t>
    </rPh>
    <rPh sb="20" eb="23">
      <t xml:space="preserve">ゲンコウキ </t>
    </rPh>
    <rPh sb="23" eb="25">
      <t xml:space="preserve">セッチ </t>
    </rPh>
    <rPh sb="25" eb="27">
      <t xml:space="preserve">フカ </t>
    </rPh>
    <rPh sb="35" eb="38">
      <t>ケントウチュウ フヨウ</t>
    </rPh>
    <phoneticPr fontId="1"/>
  </si>
  <si>
    <t>クイック後退機構未設置。ベローズが短く、現行機設置不可。トグルクランプ検討中。</t>
    <rPh sb="0" eb="4">
      <t>コウタイキコウ</t>
    </rPh>
    <phoneticPr fontId="1"/>
  </si>
  <si>
    <t>クイック後退機構未設置。ベローズが短く、現行機設置不可。トグルクランプ検討中。</t>
    <phoneticPr fontId="1"/>
  </si>
  <si>
    <t>クイック後退機構未設置。</t>
    <rPh sb="0" eb="1">
      <t>ジカ</t>
    </rPh>
    <rPh sb="1" eb="2">
      <t>テ</t>
    </rPh>
    <rPh sb="2" eb="3">
      <t>ジカ</t>
    </rPh>
    <rPh sb="3" eb="4">
      <t>ヅ</t>
    </rPh>
    <phoneticPr fontId="1"/>
  </si>
  <si>
    <t>SSEM19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</si>
</sst>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0">
    <font>
      <sz val="11"/>
      <name val="ＭＳ Ｐゴシック"/>
      <charset val="128"/>
    </font>
    <font>
      <sz val="6"/>
      <name val="ＭＳ Ｐゴシック"/>
      <family val="2"/>
      <charset val="128"/>
    </font>
    <font>
      <sz val="10"/>
      <name val="ＭＳ Ｐゴシック"/>
      <family val="2"/>
      <charset val="128"/>
    </font>
    <font>
      <sz val="10"/>
      <color indexed="10"/>
      <name val="ＭＳ Ｐゴシック"/>
      <family val="2"/>
      <charset val="128"/>
    </font>
    <font>
      <sz val="10"/>
      <color indexed="8"/>
      <name val="ＭＳ Ｐゴシック"/>
      <family val="2"/>
      <charset val="128"/>
    </font>
    <font>
      <b/>
      <sz val="10"/>
      <color indexed="10"/>
      <name val="ＭＳ Ｐゴシック"/>
      <family val="2"/>
      <charset val="128"/>
    </font>
    <font>
      <sz val="9"/>
      <name val="ＭＳ Ｐゴシック"/>
      <family val="2"/>
      <charset val="128"/>
    </font>
    <font>
      <sz val="6"/>
      <name val="Osaka"/>
      <family val="2"/>
      <charset val="128"/>
    </font>
    <font>
      <sz val="10"/>
      <color rgb="FFFF0000"/>
      <name val="ＭＳ Ｐゴシック"/>
      <family val="2"/>
      <charset val="128"/>
    </font>
    <font>
      <sz val="10"/>
      <color theme="1"/>
      <name val="ＭＳ Ｐゴシック"/>
      <family val="2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CC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1" xfId="0" applyFont="1" applyBorder="1"/>
    <xf numFmtId="0" fontId="2" fillId="0" borderId="2" xfId="0" applyFont="1" applyBorder="1"/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176" fontId="2" fillId="2" borderId="2" xfId="0" applyNumberFormat="1" applyFont="1" applyFill="1" applyBorder="1" applyAlignment="1">
      <alignment horizontal="right" vertical="center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/>
    <xf numFmtId="0" fontId="2" fillId="0" borderId="5" xfId="0" applyFont="1" applyBorder="1"/>
    <xf numFmtId="0" fontId="2" fillId="0" borderId="5" xfId="0" applyFont="1" applyBorder="1" applyAlignment="1">
      <alignment horizontal="right" vertical="center"/>
    </xf>
    <xf numFmtId="0" fontId="2" fillId="0" borderId="6" xfId="0" applyFont="1" applyBorder="1" applyAlignment="1">
      <alignment horizontal="left" vertical="center"/>
    </xf>
    <xf numFmtId="0" fontId="2" fillId="3" borderId="7" xfId="0" applyFont="1" applyFill="1" applyBorder="1"/>
    <xf numFmtId="0" fontId="2" fillId="2" borderId="0" xfId="0" applyFont="1" applyFill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/>
    <xf numFmtId="0" fontId="2" fillId="0" borderId="10" xfId="0" applyFont="1" applyBorder="1"/>
    <xf numFmtId="0" fontId="2" fillId="0" borderId="10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2" fillId="0" borderId="7" xfId="0" applyFont="1" applyBorder="1"/>
    <xf numFmtId="0" fontId="2" fillId="4" borderId="7" xfId="0" applyFont="1" applyFill="1" applyBorder="1"/>
    <xf numFmtId="0" fontId="2" fillId="2" borderId="7" xfId="0" applyFont="1" applyFill="1" applyBorder="1"/>
    <xf numFmtId="0" fontId="2" fillId="5" borderId="7" xfId="0" applyFont="1" applyFill="1" applyBorder="1"/>
    <xf numFmtId="0" fontId="3" fillId="0" borderId="8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2" borderId="5" xfId="0" applyFont="1" applyFill="1" applyBorder="1" applyAlignment="1">
      <alignment horizontal="right" vertical="center"/>
    </xf>
    <xf numFmtId="0" fontId="2" fillId="2" borderId="10" xfId="0" applyFont="1" applyFill="1" applyBorder="1" applyAlignment="1">
      <alignment horizontal="right" vertical="center"/>
    </xf>
    <xf numFmtId="56" fontId="2" fillId="0" borderId="8" xfId="0" applyNumberFormat="1" applyFont="1" applyBorder="1" applyAlignment="1">
      <alignment horizontal="left" vertical="center"/>
    </xf>
    <xf numFmtId="0" fontId="5" fillId="0" borderId="7" xfId="0" applyFont="1" applyBorder="1" applyAlignment="1">
      <alignment horizontal="right"/>
    </xf>
    <xf numFmtId="0" fontId="3" fillId="0" borderId="0" xfId="0" applyFont="1" applyAlignment="1">
      <alignment horizontal="left" vertical="center"/>
    </xf>
    <xf numFmtId="0" fontId="6" fillId="0" borderId="0" xfId="0" applyFont="1"/>
    <xf numFmtId="0" fontId="2" fillId="0" borderId="12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16" xfId="0" applyFont="1" applyBorder="1"/>
    <xf numFmtId="0" fontId="2" fillId="0" borderId="17" xfId="0" applyFont="1" applyBorder="1"/>
    <xf numFmtId="56" fontId="2" fillId="0" borderId="14" xfId="0" applyNumberFormat="1" applyFont="1" applyBorder="1" applyAlignment="1">
      <alignment horizontal="left" vertical="center"/>
    </xf>
    <xf numFmtId="0" fontId="2" fillId="0" borderId="18" xfId="0" applyFont="1" applyBorder="1"/>
    <xf numFmtId="0" fontId="3" fillId="0" borderId="14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4" xfId="0" applyFont="1" applyBorder="1"/>
    <xf numFmtId="56" fontId="2" fillId="0" borderId="17" xfId="0" applyNumberFormat="1" applyFont="1" applyBorder="1"/>
    <xf numFmtId="0" fontId="3" fillId="0" borderId="0" xfId="0" applyFont="1"/>
    <xf numFmtId="0" fontId="2" fillId="0" borderId="1" xfId="0" applyFont="1" applyBorder="1" applyAlignment="1">
      <alignment horizontal="center"/>
    </xf>
    <xf numFmtId="0" fontId="2" fillId="0" borderId="3" xfId="0" applyFont="1" applyBorder="1"/>
    <xf numFmtId="0" fontId="2" fillId="6" borderId="10" xfId="0" applyFont="1" applyFill="1" applyBorder="1"/>
    <xf numFmtId="0" fontId="2" fillId="6" borderId="5" xfId="0" applyFont="1" applyFill="1" applyBorder="1"/>
    <xf numFmtId="0" fontId="5" fillId="0" borderId="4" xfId="0" applyFont="1" applyBorder="1" applyAlignment="1">
      <alignment horizontal="right"/>
    </xf>
    <xf numFmtId="0" fontId="2" fillId="7" borderId="7" xfId="0" applyFont="1" applyFill="1" applyBorder="1"/>
    <xf numFmtId="0" fontId="3" fillId="0" borderId="15" xfId="0" applyFont="1" applyBorder="1"/>
    <xf numFmtId="0" fontId="2" fillId="8" borderId="7" xfId="0" applyFont="1" applyFill="1" applyBorder="1"/>
    <xf numFmtId="0" fontId="6" fillId="0" borderId="0" xfId="0" applyFont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2" fillId="0" borderId="6" xfId="0" applyFont="1" applyBorder="1" applyAlignment="1">
      <alignment horizontal="right" vertical="center"/>
    </xf>
    <xf numFmtId="0" fontId="2" fillId="0" borderId="8" xfId="0" applyFont="1" applyBorder="1" applyAlignment="1">
      <alignment horizontal="right" vertical="center"/>
    </xf>
    <xf numFmtId="0" fontId="2" fillId="0" borderId="11" xfId="0" applyFont="1" applyBorder="1"/>
    <xf numFmtId="0" fontId="2" fillId="0" borderId="6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8" fillId="0" borderId="0" xfId="0" applyFont="1"/>
    <xf numFmtId="0" fontId="2" fillId="9" borderId="0" xfId="0" applyFont="1" applyFill="1"/>
    <xf numFmtId="0" fontId="2" fillId="9" borderId="8" xfId="0" applyFont="1" applyFill="1" applyBorder="1" applyAlignment="1">
      <alignment vertical="center"/>
    </xf>
    <xf numFmtId="0" fontId="8" fillId="0" borderId="0" xfId="0" applyFont="1" applyAlignment="1">
      <alignment horizontal="left" vertical="center"/>
    </xf>
    <xf numFmtId="0" fontId="9" fillId="0" borderId="10" xfId="0" applyFont="1" applyBorder="1"/>
    <xf numFmtId="0" fontId="9" fillId="0" borderId="5" xfId="0" applyFont="1" applyBorder="1"/>
    <xf numFmtId="0" fontId="9" fillId="0" borderId="0" xfId="0" applyFont="1"/>
    <xf numFmtId="0" fontId="2" fillId="9" borderId="0" xfId="0" applyFont="1" applyFill="1" applyAlignment="1">
      <alignment horizontal="right" vertical="center"/>
    </xf>
    <xf numFmtId="0" fontId="4" fillId="9" borderId="0" xfId="0" applyFont="1" applyFill="1" applyAlignment="1">
      <alignment horizontal="right" vertical="center"/>
    </xf>
    <xf numFmtId="0" fontId="2" fillId="9" borderId="5" xfId="0" applyFont="1" applyFill="1" applyBorder="1" applyAlignment="1">
      <alignment horizontal="right" vertical="center"/>
    </xf>
    <xf numFmtId="0" fontId="2" fillId="9" borderId="10" xfId="0" applyFont="1" applyFill="1" applyBorder="1" applyAlignment="1">
      <alignment horizontal="right" vertical="center"/>
    </xf>
    <xf numFmtId="0" fontId="9" fillId="0" borderId="5" xfId="0" applyFont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0" fontId="2" fillId="2" borderId="8" xfId="0" applyFont="1" applyFill="1" applyBorder="1" applyAlignment="1">
      <alignment horizontal="right" vertical="center"/>
    </xf>
    <xf numFmtId="0" fontId="2" fillId="2" borderId="11" xfId="0" applyFont="1" applyFill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2" fillId="0" borderId="10" xfId="0" applyFont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81"/>
  <sheetViews>
    <sheetView tabSelected="1" zoomScale="120" zoomScaleNormal="120" workbookViewId="0">
      <pane ySplit="5" topLeftCell="A228" activePane="bottomLeft" state="frozen"/>
      <selection pane="bottomLeft" activeCell="E267" sqref="E267"/>
    </sheetView>
  </sheetViews>
  <sheetFormatPr baseColWidth="10" defaultColWidth="9" defaultRowHeight="14"/>
  <cols>
    <col min="1" max="1" width="6.6640625" style="2" customWidth="1"/>
    <col min="2" max="2" width="18.83203125" style="2" customWidth="1"/>
    <col min="3" max="3" width="20.83203125" style="2" customWidth="1"/>
    <col min="4" max="4" width="10.5" style="2" bestFit="1" customWidth="1"/>
    <col min="5" max="7" width="7.6640625" style="2" customWidth="1"/>
    <col min="8" max="8" width="8.1640625" style="2" customWidth="1"/>
    <col min="9" max="9" width="8.33203125" style="2" customWidth="1"/>
    <col min="10" max="10" width="10.6640625" style="2" customWidth="1"/>
    <col min="11" max="11" width="61.1640625" style="2" customWidth="1"/>
    <col min="12" max="12" width="24.83203125" style="2" customWidth="1"/>
    <col min="13" max="13" width="10.83203125" style="2" customWidth="1"/>
    <col min="14" max="16384" width="9" style="2"/>
  </cols>
  <sheetData>
    <row r="2" spans="1:13">
      <c r="E2" s="66" t="s">
        <v>57</v>
      </c>
      <c r="F2" s="2" t="s">
        <v>59</v>
      </c>
      <c r="G2" s="2" t="s">
        <v>60</v>
      </c>
      <c r="H2" s="2" t="s">
        <v>61</v>
      </c>
    </row>
    <row r="4" spans="1:13">
      <c r="E4" s="2" t="s">
        <v>129</v>
      </c>
      <c r="F4" s="2" t="s">
        <v>71</v>
      </c>
      <c r="G4" s="2" t="s">
        <v>72</v>
      </c>
      <c r="H4" s="2" t="s">
        <v>73</v>
      </c>
      <c r="I4" s="50" t="s">
        <v>133</v>
      </c>
      <c r="J4" s="5" t="s">
        <v>135</v>
      </c>
      <c r="K4" s="51" t="s">
        <v>134</v>
      </c>
    </row>
    <row r="5" spans="1:13">
      <c r="A5" s="1">
        <v>0</v>
      </c>
      <c r="B5" s="4" t="s">
        <v>41</v>
      </c>
      <c r="C5" s="5"/>
      <c r="D5" s="5"/>
      <c r="E5" s="6">
        <v>0</v>
      </c>
      <c r="F5" s="6"/>
      <c r="G5" s="6"/>
      <c r="H5" s="6"/>
      <c r="I5" s="6"/>
      <c r="J5" s="10"/>
      <c r="K5" s="7"/>
      <c r="L5" s="3"/>
    </row>
    <row r="6" spans="1:13">
      <c r="A6" s="1">
        <f>A5+1</f>
        <v>1</v>
      </c>
      <c r="E6" s="8"/>
      <c r="F6" s="8"/>
      <c r="G6" s="8"/>
      <c r="H6" s="8"/>
      <c r="I6" s="8"/>
    </row>
    <row r="7" spans="1:13" s="3" customFormat="1" ht="54" customHeight="1">
      <c r="A7" s="1">
        <f t="shared" ref="A7:A70" si="0">A6+1</f>
        <v>2</v>
      </c>
      <c r="B7" s="9" t="s">
        <v>7</v>
      </c>
      <c r="C7" s="10" t="s">
        <v>31</v>
      </c>
      <c r="D7" s="10"/>
      <c r="E7" s="11" t="s">
        <v>13</v>
      </c>
      <c r="F7" s="10"/>
      <c r="G7" s="10"/>
      <c r="H7" s="10"/>
      <c r="I7" s="10"/>
      <c r="J7" s="10"/>
      <c r="K7" s="12" t="s">
        <v>102</v>
      </c>
      <c r="L7" s="37"/>
    </row>
    <row r="8" spans="1:13">
      <c r="A8" s="1">
        <f t="shared" si="0"/>
        <v>3</v>
      </c>
      <c r="E8" s="8"/>
      <c r="F8" s="8"/>
      <c r="G8" s="8"/>
      <c r="H8" s="8"/>
      <c r="I8" s="8"/>
    </row>
    <row r="9" spans="1:13">
      <c r="A9" s="1">
        <f t="shared" si="0"/>
        <v>4</v>
      </c>
      <c r="B9" s="13"/>
      <c r="C9" s="14" t="s">
        <v>53</v>
      </c>
      <c r="D9" s="14"/>
      <c r="E9" s="15">
        <f>E10-F10/2</f>
        <v>642</v>
      </c>
      <c r="F9" s="15"/>
      <c r="G9" s="15"/>
      <c r="H9" s="15"/>
      <c r="I9" s="15"/>
      <c r="J9" s="29"/>
      <c r="K9" s="29"/>
      <c r="L9" s="38"/>
      <c r="M9" s="24"/>
    </row>
    <row r="10" spans="1:13">
      <c r="A10" s="1">
        <f t="shared" si="0"/>
        <v>5</v>
      </c>
      <c r="B10" s="17" t="s">
        <v>144</v>
      </c>
      <c r="E10" s="18">
        <v>691</v>
      </c>
      <c r="F10" s="18">
        <v>98</v>
      </c>
      <c r="G10" s="8">
        <v>98</v>
      </c>
      <c r="H10" s="8">
        <v>98</v>
      </c>
      <c r="I10" s="8" t="s">
        <v>120</v>
      </c>
      <c r="J10" s="3" t="s">
        <v>118</v>
      </c>
      <c r="K10" s="3" t="s">
        <v>168</v>
      </c>
      <c r="L10" s="39"/>
      <c r="M10" s="24" t="s">
        <v>148</v>
      </c>
    </row>
    <row r="11" spans="1:13">
      <c r="A11" s="1">
        <f t="shared" si="0"/>
        <v>6</v>
      </c>
      <c r="B11" s="20"/>
      <c r="C11" s="21" t="s">
        <v>53</v>
      </c>
      <c r="D11" s="21"/>
      <c r="E11" s="22">
        <f>E10+F10/2</f>
        <v>740</v>
      </c>
      <c r="F11" s="22"/>
      <c r="G11" s="22"/>
      <c r="H11" s="22"/>
      <c r="I11" s="22"/>
      <c r="J11" s="30"/>
      <c r="K11" s="30"/>
      <c r="L11" s="40"/>
      <c r="M11" s="24" t="s">
        <v>132</v>
      </c>
    </row>
    <row r="12" spans="1:13">
      <c r="A12" s="1">
        <f t="shared" si="0"/>
        <v>7</v>
      </c>
      <c r="B12" s="13"/>
      <c r="C12" s="14" t="s">
        <v>52</v>
      </c>
      <c r="D12" s="14"/>
      <c r="E12" s="15">
        <f>E11</f>
        <v>740</v>
      </c>
      <c r="F12" s="15"/>
      <c r="G12" s="15"/>
      <c r="H12" s="15" t="s">
        <v>17</v>
      </c>
      <c r="I12" s="15"/>
      <c r="J12" s="29"/>
      <c r="K12" s="29"/>
      <c r="L12" s="38"/>
      <c r="M12" s="49" t="s">
        <v>139</v>
      </c>
    </row>
    <row r="13" spans="1:13">
      <c r="A13" s="1">
        <f t="shared" si="0"/>
        <v>8</v>
      </c>
      <c r="B13" s="24" t="s">
        <v>15</v>
      </c>
      <c r="D13" s="2" t="s">
        <v>277</v>
      </c>
      <c r="E13" s="8"/>
      <c r="F13" s="8">
        <f>E14-E12</f>
        <v>195</v>
      </c>
      <c r="G13" s="8">
        <f>F13</f>
        <v>195</v>
      </c>
      <c r="H13" s="8" t="s">
        <v>16</v>
      </c>
      <c r="I13" s="8" t="s">
        <v>121</v>
      </c>
      <c r="J13" s="3" t="s">
        <v>10</v>
      </c>
      <c r="K13" s="3" t="s">
        <v>14</v>
      </c>
      <c r="L13" s="43"/>
      <c r="M13" s="2" t="s">
        <v>140</v>
      </c>
    </row>
    <row r="14" spans="1:13" ht="15" thickBot="1">
      <c r="A14" s="1">
        <f t="shared" si="0"/>
        <v>9</v>
      </c>
      <c r="B14" s="20"/>
      <c r="C14" s="21" t="s">
        <v>117</v>
      </c>
      <c r="D14" s="21"/>
      <c r="E14" s="22">
        <f>E15</f>
        <v>935</v>
      </c>
      <c r="F14" s="22"/>
      <c r="G14" s="22"/>
      <c r="H14" s="22" t="s">
        <v>18</v>
      </c>
      <c r="I14" s="22"/>
      <c r="J14" s="30"/>
      <c r="K14" s="30" t="s">
        <v>130</v>
      </c>
      <c r="L14" s="40"/>
    </row>
    <row r="15" spans="1:13" ht="15" thickTop="1">
      <c r="A15" s="1">
        <f t="shared" si="0"/>
        <v>10</v>
      </c>
      <c r="B15" s="13"/>
      <c r="C15" s="14" t="s">
        <v>55</v>
      </c>
      <c r="D15" s="14"/>
      <c r="E15" s="15">
        <f>E16-F16/2</f>
        <v>935</v>
      </c>
      <c r="F15" s="15"/>
      <c r="G15" s="15"/>
      <c r="H15" s="15"/>
      <c r="I15" s="15"/>
      <c r="J15" s="29"/>
      <c r="K15" s="29" t="s">
        <v>104</v>
      </c>
      <c r="L15" s="39"/>
      <c r="M15" s="41"/>
    </row>
    <row r="16" spans="1:13">
      <c r="A16" s="1">
        <f t="shared" si="0"/>
        <v>11</v>
      </c>
      <c r="B16" s="25" t="s">
        <v>233</v>
      </c>
      <c r="E16" s="18">
        <v>1015</v>
      </c>
      <c r="F16" s="18">
        <v>160</v>
      </c>
      <c r="G16" s="8"/>
      <c r="H16" s="8" t="s">
        <v>19</v>
      </c>
      <c r="I16" s="8" t="s">
        <v>122</v>
      </c>
      <c r="J16" s="3" t="s">
        <v>118</v>
      </c>
      <c r="K16" s="3" t="s">
        <v>26</v>
      </c>
      <c r="L16" s="39"/>
      <c r="M16" s="42" t="s">
        <v>105</v>
      </c>
    </row>
    <row r="17" spans="1:13">
      <c r="A17" s="1">
        <f t="shared" si="0"/>
        <v>12</v>
      </c>
      <c r="B17" s="20"/>
      <c r="C17" s="21" t="s">
        <v>308</v>
      </c>
      <c r="D17" s="21"/>
      <c r="E17" s="22">
        <f>E16+F16/2</f>
        <v>1095</v>
      </c>
      <c r="F17" s="22"/>
      <c r="G17" s="22"/>
      <c r="H17" s="22"/>
      <c r="I17" s="22"/>
      <c r="J17" s="30"/>
      <c r="K17" s="30" t="s">
        <v>84</v>
      </c>
      <c r="L17" s="40"/>
      <c r="M17" s="42" t="s">
        <v>106</v>
      </c>
    </row>
    <row r="18" spans="1:13">
      <c r="A18" s="1">
        <f t="shared" si="0"/>
        <v>13</v>
      </c>
      <c r="B18" s="13"/>
      <c r="C18" s="14" t="s">
        <v>309</v>
      </c>
      <c r="D18" s="14"/>
      <c r="E18" s="15">
        <f>E17</f>
        <v>1095</v>
      </c>
      <c r="F18" s="15"/>
      <c r="G18" s="15"/>
      <c r="H18" s="15"/>
      <c r="I18" s="15"/>
      <c r="J18" s="29"/>
      <c r="K18" s="29" t="s">
        <v>56</v>
      </c>
      <c r="L18" s="38"/>
      <c r="M18" s="42" t="s">
        <v>107</v>
      </c>
    </row>
    <row r="19" spans="1:13">
      <c r="A19" s="1">
        <f t="shared" si="0"/>
        <v>14</v>
      </c>
      <c r="B19" s="24" t="s">
        <v>167</v>
      </c>
      <c r="E19" s="8"/>
      <c r="F19" s="8">
        <f>E20-E18</f>
        <v>90</v>
      </c>
      <c r="G19" s="8">
        <f>F19</f>
        <v>90</v>
      </c>
      <c r="H19" s="8">
        <v>90</v>
      </c>
      <c r="I19" s="8" t="s">
        <v>123</v>
      </c>
      <c r="J19" s="3" t="s">
        <v>54</v>
      </c>
      <c r="K19" s="3" t="s">
        <v>125</v>
      </c>
      <c r="L19" s="43"/>
      <c r="M19" s="42" t="s">
        <v>108</v>
      </c>
    </row>
    <row r="20" spans="1:13">
      <c r="A20" s="1">
        <f t="shared" si="0"/>
        <v>15</v>
      </c>
      <c r="B20" s="20"/>
      <c r="C20" s="21" t="s">
        <v>52</v>
      </c>
      <c r="D20" s="21"/>
      <c r="E20" s="22">
        <f>E21</f>
        <v>1185</v>
      </c>
      <c r="F20" s="22"/>
      <c r="G20" s="22"/>
      <c r="H20" s="22"/>
      <c r="I20" s="22"/>
      <c r="J20" s="30"/>
      <c r="K20" s="23" t="s">
        <v>20</v>
      </c>
      <c r="L20" s="40"/>
      <c r="M20" s="42" t="s">
        <v>110</v>
      </c>
    </row>
    <row r="21" spans="1:13">
      <c r="A21" s="1">
        <f t="shared" si="0"/>
        <v>16</v>
      </c>
      <c r="B21" s="13"/>
      <c r="C21" s="14" t="s">
        <v>53</v>
      </c>
      <c r="D21" s="14"/>
      <c r="E21" s="15">
        <f>E22-F22/2</f>
        <v>1185</v>
      </c>
      <c r="F21" s="15"/>
      <c r="G21" s="15"/>
      <c r="H21" s="15"/>
      <c r="I21" s="15"/>
      <c r="J21" s="29"/>
      <c r="K21" s="16" t="s">
        <v>20</v>
      </c>
      <c r="L21" s="38"/>
      <c r="M21" s="42" t="s">
        <v>111</v>
      </c>
    </row>
    <row r="22" spans="1:13">
      <c r="A22" s="1">
        <f t="shared" si="0"/>
        <v>17</v>
      </c>
      <c r="B22" s="17" t="s">
        <v>145</v>
      </c>
      <c r="E22" s="18">
        <v>1310</v>
      </c>
      <c r="F22" s="18">
        <v>250</v>
      </c>
      <c r="G22" s="8">
        <f>F22</f>
        <v>250</v>
      </c>
      <c r="H22" s="8">
        <f>F22</f>
        <v>250</v>
      </c>
      <c r="I22" s="8" t="s">
        <v>123</v>
      </c>
      <c r="J22" s="3" t="s">
        <v>118</v>
      </c>
      <c r="K22" s="3"/>
      <c r="L22" s="39"/>
      <c r="M22" s="42" t="s">
        <v>109</v>
      </c>
    </row>
    <row r="23" spans="1:13" ht="15" thickBot="1">
      <c r="A23" s="1">
        <f t="shared" si="0"/>
        <v>18</v>
      </c>
      <c r="B23" s="20"/>
      <c r="C23" s="21" t="s">
        <v>53</v>
      </c>
      <c r="D23" s="21"/>
      <c r="E23" s="22">
        <f>E22+F22/2</f>
        <v>1435</v>
      </c>
      <c r="F23" s="22"/>
      <c r="G23" s="22"/>
      <c r="H23" s="22"/>
      <c r="I23" s="22"/>
      <c r="J23" s="30"/>
      <c r="K23" s="23" t="s">
        <v>20</v>
      </c>
      <c r="L23" s="40"/>
      <c r="M23" s="44"/>
    </row>
    <row r="24" spans="1:13" ht="15" thickTop="1">
      <c r="A24" s="1">
        <f t="shared" si="0"/>
        <v>19</v>
      </c>
      <c r="B24" s="13"/>
      <c r="C24" s="14" t="s">
        <v>58</v>
      </c>
      <c r="D24" s="14"/>
      <c r="E24" s="15">
        <f>E23</f>
        <v>1435</v>
      </c>
      <c r="F24" s="15"/>
      <c r="G24" s="15"/>
      <c r="H24" s="15"/>
      <c r="I24" s="15"/>
      <c r="J24" s="29"/>
      <c r="K24" s="16" t="s">
        <v>20</v>
      </c>
      <c r="L24" s="38"/>
    </row>
    <row r="25" spans="1:13">
      <c r="A25" s="1">
        <f t="shared" si="0"/>
        <v>20</v>
      </c>
      <c r="B25" s="24" t="s">
        <v>35</v>
      </c>
      <c r="D25" s="2" t="s">
        <v>277</v>
      </c>
      <c r="E25" s="8"/>
      <c r="F25" s="8">
        <f>E26-E24</f>
        <v>140</v>
      </c>
      <c r="G25" s="8">
        <f>F25</f>
        <v>140</v>
      </c>
      <c r="H25" s="8">
        <v>140</v>
      </c>
      <c r="I25" s="8" t="s">
        <v>123</v>
      </c>
      <c r="J25" s="3" t="s">
        <v>54</v>
      </c>
      <c r="K25" s="19" t="s">
        <v>138</v>
      </c>
      <c r="L25" s="43"/>
    </row>
    <row r="26" spans="1:13">
      <c r="A26" s="1">
        <f t="shared" si="0"/>
        <v>21</v>
      </c>
      <c r="B26" s="20"/>
      <c r="C26" s="21" t="s">
        <v>193</v>
      </c>
      <c r="D26" s="21"/>
      <c r="E26" s="22">
        <f>E28</f>
        <v>1575</v>
      </c>
      <c r="F26" s="22"/>
      <c r="G26" s="22"/>
      <c r="H26" s="22"/>
      <c r="I26" s="22"/>
      <c r="J26" s="30"/>
      <c r="K26" s="23" t="s">
        <v>316</v>
      </c>
      <c r="L26" s="40"/>
    </row>
    <row r="27" spans="1:13">
      <c r="A27" s="1">
        <f t="shared" si="0"/>
        <v>22</v>
      </c>
      <c r="E27" s="8"/>
      <c r="F27" s="8"/>
      <c r="G27" s="8"/>
      <c r="H27" s="8"/>
      <c r="I27" s="8"/>
    </row>
    <row r="28" spans="1:13">
      <c r="A28" s="1">
        <f t="shared" si="0"/>
        <v>23</v>
      </c>
      <c r="B28" s="13"/>
      <c r="C28" s="14" t="s">
        <v>182</v>
      </c>
      <c r="D28" s="14" t="s">
        <v>172</v>
      </c>
      <c r="E28" s="15">
        <f>E29-F28</f>
        <v>1575</v>
      </c>
      <c r="F28" s="31">
        <v>103</v>
      </c>
      <c r="G28" s="15"/>
      <c r="H28" s="81">
        <f>E34-E28</f>
        <v>2580</v>
      </c>
      <c r="I28" s="15"/>
      <c r="J28" s="29"/>
      <c r="K28" s="16"/>
      <c r="L28" s="38"/>
    </row>
    <row r="29" spans="1:13">
      <c r="A29" s="1">
        <f t="shared" si="0"/>
        <v>24</v>
      </c>
      <c r="B29" s="24"/>
      <c r="C29" s="2" t="s">
        <v>93</v>
      </c>
      <c r="D29" s="2" t="s">
        <v>68</v>
      </c>
      <c r="E29" s="8">
        <f>E30-F29</f>
        <v>1678</v>
      </c>
      <c r="F29" s="18">
        <v>172</v>
      </c>
      <c r="G29" s="80">
        <f>E33-E29</f>
        <v>2374</v>
      </c>
      <c r="H29" s="80"/>
      <c r="I29" s="8"/>
      <c r="J29" s="3"/>
      <c r="K29" s="19" t="s">
        <v>94</v>
      </c>
      <c r="L29" s="39"/>
    </row>
    <row r="30" spans="1:13">
      <c r="A30" s="1">
        <f t="shared" si="0"/>
        <v>25</v>
      </c>
      <c r="B30" s="24"/>
      <c r="C30" s="13"/>
      <c r="D30" s="14" t="s">
        <v>68</v>
      </c>
      <c r="E30" s="15">
        <f>E31-F30/2</f>
        <v>1850</v>
      </c>
      <c r="F30" s="77">
        <v>2000</v>
      </c>
      <c r="G30" s="80"/>
      <c r="H30" s="80"/>
      <c r="I30" s="8"/>
      <c r="J30" s="3"/>
      <c r="K30" s="19"/>
      <c r="L30" s="39"/>
    </row>
    <row r="31" spans="1:13">
      <c r="A31" s="1">
        <f t="shared" si="0"/>
        <v>26</v>
      </c>
      <c r="B31" s="26" t="s">
        <v>8</v>
      </c>
      <c r="C31" s="24" t="s">
        <v>197</v>
      </c>
      <c r="D31" s="2" t="s">
        <v>69</v>
      </c>
      <c r="E31" s="18">
        <v>2850</v>
      </c>
      <c r="F31" s="78"/>
      <c r="G31" s="80"/>
      <c r="H31" s="80"/>
      <c r="I31" s="3" t="s">
        <v>202</v>
      </c>
      <c r="J31" s="3"/>
      <c r="K31" s="19" t="s">
        <v>149</v>
      </c>
      <c r="L31" s="39"/>
    </row>
    <row r="32" spans="1:13">
      <c r="A32" s="1">
        <f t="shared" si="0"/>
        <v>27</v>
      </c>
      <c r="B32" s="24"/>
      <c r="C32" s="20"/>
      <c r="D32" s="21" t="s">
        <v>70</v>
      </c>
      <c r="E32" s="22">
        <f>E31+F30/2</f>
        <v>3850</v>
      </c>
      <c r="F32" s="79"/>
      <c r="G32" s="80"/>
      <c r="H32" s="80"/>
      <c r="I32" s="8"/>
      <c r="J32" s="3"/>
      <c r="K32" s="19"/>
      <c r="L32" s="39"/>
    </row>
    <row r="33" spans="1:13">
      <c r="A33" s="1">
        <f t="shared" si="0"/>
        <v>28</v>
      </c>
      <c r="B33" s="24"/>
      <c r="C33" s="2" t="s">
        <v>9</v>
      </c>
      <c r="D33" s="2" t="s">
        <v>70</v>
      </c>
      <c r="E33" s="8">
        <f>E32+F33</f>
        <v>4052</v>
      </c>
      <c r="F33" s="18">
        <v>202</v>
      </c>
      <c r="G33" s="80"/>
      <c r="H33" s="80"/>
      <c r="I33" s="8"/>
      <c r="J33" s="3"/>
      <c r="K33" s="19" t="s">
        <v>95</v>
      </c>
      <c r="L33" s="39"/>
    </row>
    <row r="34" spans="1:13">
      <c r="A34" s="1">
        <f t="shared" si="0"/>
        <v>29</v>
      </c>
      <c r="B34" s="20"/>
      <c r="C34" s="21" t="s">
        <v>182</v>
      </c>
      <c r="D34" s="21" t="s">
        <v>173</v>
      </c>
      <c r="E34" s="22">
        <f>E33+F34</f>
        <v>4155</v>
      </c>
      <c r="F34" s="32">
        <v>103</v>
      </c>
      <c r="G34" s="22"/>
      <c r="H34" s="82"/>
      <c r="I34" s="22"/>
      <c r="J34" s="30"/>
      <c r="K34" s="23" t="s">
        <v>319</v>
      </c>
      <c r="L34" s="40"/>
    </row>
    <row r="35" spans="1:13">
      <c r="A35" s="1">
        <f t="shared" si="0"/>
        <v>30</v>
      </c>
      <c r="E35" s="8"/>
      <c r="F35" s="8"/>
      <c r="G35" s="8"/>
      <c r="H35" s="8"/>
      <c r="I35" s="8"/>
    </row>
    <row r="36" spans="1:13">
      <c r="A36" s="1">
        <f t="shared" si="0"/>
        <v>31</v>
      </c>
      <c r="B36" s="13"/>
      <c r="C36" s="14" t="s">
        <v>193</v>
      </c>
      <c r="D36" s="14"/>
      <c r="E36" s="15">
        <f>E34</f>
        <v>4155</v>
      </c>
      <c r="F36" s="15"/>
      <c r="G36" s="15"/>
      <c r="H36" s="15"/>
      <c r="I36" s="15"/>
      <c r="J36" s="29"/>
      <c r="K36" s="16" t="s">
        <v>317</v>
      </c>
      <c r="L36" s="38"/>
      <c r="M36" s="2" t="s">
        <v>62</v>
      </c>
    </row>
    <row r="37" spans="1:13">
      <c r="A37" s="1">
        <f t="shared" si="0"/>
        <v>32</v>
      </c>
      <c r="B37" s="24" t="s">
        <v>36</v>
      </c>
      <c r="D37" s="2" t="s">
        <v>277</v>
      </c>
      <c r="E37" s="8"/>
      <c r="F37" s="8">
        <f>E38-E36</f>
        <v>140</v>
      </c>
      <c r="G37" s="8">
        <f>F37</f>
        <v>140</v>
      </c>
      <c r="H37" s="8">
        <f>F37</f>
        <v>140</v>
      </c>
      <c r="I37" s="8" t="s">
        <v>124</v>
      </c>
      <c r="J37" s="3" t="s">
        <v>115</v>
      </c>
      <c r="K37" s="19" t="s">
        <v>4</v>
      </c>
      <c r="L37" s="43"/>
      <c r="M37" s="2" t="s">
        <v>63</v>
      </c>
    </row>
    <row r="38" spans="1:13">
      <c r="A38" s="1">
        <f t="shared" si="0"/>
        <v>33</v>
      </c>
      <c r="B38" s="20"/>
      <c r="C38" s="21" t="s">
        <v>182</v>
      </c>
      <c r="D38" s="21" t="s">
        <v>174</v>
      </c>
      <c r="E38" s="22">
        <f>E39</f>
        <v>4295</v>
      </c>
      <c r="F38" s="22"/>
      <c r="G38" s="22"/>
      <c r="H38" s="22"/>
      <c r="I38" s="22"/>
      <c r="J38" s="30"/>
      <c r="K38" s="23" t="s">
        <v>318</v>
      </c>
      <c r="L38" s="40"/>
      <c r="M38" s="2" t="s">
        <v>64</v>
      </c>
    </row>
    <row r="39" spans="1:13">
      <c r="A39" s="1">
        <f t="shared" si="0"/>
        <v>34</v>
      </c>
      <c r="B39" s="13"/>
      <c r="C39" s="14" t="s">
        <v>193</v>
      </c>
      <c r="D39" s="14"/>
      <c r="E39" s="15">
        <f>E40-F40/2</f>
        <v>4295</v>
      </c>
      <c r="F39" s="15"/>
      <c r="G39" s="15"/>
      <c r="H39" s="15"/>
      <c r="I39" s="15"/>
      <c r="J39" s="29"/>
      <c r="K39" s="16" t="s">
        <v>20</v>
      </c>
      <c r="L39" s="38"/>
      <c r="M39" s="2" t="s">
        <v>65</v>
      </c>
    </row>
    <row r="40" spans="1:13">
      <c r="A40" s="1">
        <f t="shared" si="0"/>
        <v>35</v>
      </c>
      <c r="B40" s="25" t="s">
        <v>232</v>
      </c>
      <c r="D40" s="2" t="s">
        <v>69</v>
      </c>
      <c r="E40" s="18">
        <v>4358</v>
      </c>
      <c r="F40" s="18">
        <v>126</v>
      </c>
      <c r="G40" s="8">
        <f>F40</f>
        <v>126</v>
      </c>
      <c r="H40" s="8">
        <v>126</v>
      </c>
      <c r="I40" s="8" t="s">
        <v>151</v>
      </c>
      <c r="J40" s="3" t="s">
        <v>40</v>
      </c>
      <c r="K40" s="19"/>
      <c r="L40" s="39"/>
      <c r="M40" s="2" t="s">
        <v>66</v>
      </c>
    </row>
    <row r="41" spans="1:13">
      <c r="A41" s="1">
        <f t="shared" si="0"/>
        <v>36</v>
      </c>
      <c r="B41" s="20"/>
      <c r="C41" s="21" t="s">
        <v>29</v>
      </c>
      <c r="D41" s="21"/>
      <c r="E41" s="22">
        <f>E40+F40/2</f>
        <v>4421</v>
      </c>
      <c r="F41" s="22"/>
      <c r="G41" s="22"/>
      <c r="H41" s="22"/>
      <c r="I41" s="22"/>
      <c r="J41" s="30"/>
      <c r="K41" s="23" t="s">
        <v>20</v>
      </c>
      <c r="L41" s="40"/>
    </row>
    <row r="42" spans="1:13">
      <c r="A42" s="1">
        <f t="shared" si="0"/>
        <v>37</v>
      </c>
      <c r="B42" s="13"/>
      <c r="C42" s="14" t="s">
        <v>30</v>
      </c>
      <c r="D42" s="14"/>
      <c r="E42" s="15">
        <f>E43-F43/2</f>
        <v>4421</v>
      </c>
      <c r="F42" s="15"/>
      <c r="G42" s="15"/>
      <c r="H42" s="15"/>
      <c r="I42" s="15"/>
      <c r="J42" s="29"/>
      <c r="K42" s="16" t="s">
        <v>20</v>
      </c>
      <c r="L42" s="38"/>
    </row>
    <row r="43" spans="1:13">
      <c r="A43" s="1">
        <f t="shared" si="0"/>
        <v>38</v>
      </c>
      <c r="B43" s="25" t="s">
        <v>231</v>
      </c>
      <c r="D43" s="2" t="s">
        <v>69</v>
      </c>
      <c r="E43" s="18">
        <v>4506</v>
      </c>
      <c r="F43" s="18">
        <v>170</v>
      </c>
      <c r="G43" s="8">
        <v>170</v>
      </c>
      <c r="H43" s="8">
        <v>170</v>
      </c>
      <c r="I43" s="8" t="s">
        <v>152</v>
      </c>
      <c r="J43" s="3" t="s">
        <v>40</v>
      </c>
      <c r="K43" s="19"/>
      <c r="L43" s="39"/>
    </row>
    <row r="44" spans="1:13">
      <c r="A44" s="1">
        <f t="shared" si="0"/>
        <v>39</v>
      </c>
      <c r="B44" s="20"/>
      <c r="C44" s="21" t="s">
        <v>30</v>
      </c>
      <c r="D44" s="21"/>
      <c r="E44" s="22">
        <f>E43+F43/2</f>
        <v>4591</v>
      </c>
      <c r="F44" s="22"/>
      <c r="G44" s="22"/>
      <c r="H44" s="22"/>
      <c r="I44" s="22"/>
      <c r="J44" s="30"/>
      <c r="K44" s="23" t="s">
        <v>20</v>
      </c>
      <c r="L44" s="40"/>
    </row>
    <row r="45" spans="1:13">
      <c r="A45" s="1">
        <f t="shared" si="0"/>
        <v>40</v>
      </c>
      <c r="B45" s="13"/>
      <c r="C45" s="14" t="s">
        <v>29</v>
      </c>
      <c r="D45" s="14"/>
      <c r="E45" s="15">
        <f>E44</f>
        <v>4591</v>
      </c>
      <c r="F45" s="15"/>
      <c r="G45" s="15"/>
      <c r="H45" s="15"/>
      <c r="I45" s="15"/>
      <c r="J45" s="29"/>
      <c r="K45" s="16" t="s">
        <v>20</v>
      </c>
      <c r="L45" s="38"/>
    </row>
    <row r="46" spans="1:13">
      <c r="A46" s="1">
        <f t="shared" si="0"/>
        <v>41</v>
      </c>
      <c r="B46" s="17" t="s">
        <v>37</v>
      </c>
      <c r="D46" s="2" t="s">
        <v>277</v>
      </c>
      <c r="E46" s="8"/>
      <c r="F46" s="8">
        <f>E47-E45</f>
        <v>214</v>
      </c>
      <c r="G46" s="8">
        <f>F46</f>
        <v>214</v>
      </c>
      <c r="H46" s="8">
        <f>F46</f>
        <v>214</v>
      </c>
      <c r="I46" s="8" t="s">
        <v>124</v>
      </c>
      <c r="J46" s="3" t="s">
        <v>113</v>
      </c>
      <c r="K46" s="19" t="s">
        <v>205</v>
      </c>
      <c r="L46" s="43"/>
    </row>
    <row r="47" spans="1:13">
      <c r="A47" s="1">
        <f t="shared" si="0"/>
        <v>42</v>
      </c>
      <c r="B47" s="20"/>
      <c r="C47" s="21" t="s">
        <v>193</v>
      </c>
      <c r="D47" s="21"/>
      <c r="E47" s="22">
        <f>E49</f>
        <v>4805</v>
      </c>
      <c r="F47" s="22"/>
      <c r="G47" s="22"/>
      <c r="H47" s="22"/>
      <c r="I47" s="22"/>
      <c r="J47" s="30"/>
      <c r="K47" s="23" t="s">
        <v>320</v>
      </c>
      <c r="L47" s="40"/>
    </row>
    <row r="48" spans="1:13">
      <c r="A48" s="1">
        <f t="shared" si="0"/>
        <v>43</v>
      </c>
      <c r="E48" s="8"/>
      <c r="F48" s="8"/>
      <c r="G48" s="8"/>
      <c r="H48" s="8"/>
      <c r="I48" s="8"/>
    </row>
    <row r="49" spans="1:12">
      <c r="A49" s="1">
        <f t="shared" si="0"/>
        <v>44</v>
      </c>
      <c r="B49" s="13"/>
      <c r="C49" s="14" t="s">
        <v>182</v>
      </c>
      <c r="D49" s="14" t="s">
        <v>175</v>
      </c>
      <c r="E49" s="15">
        <f>E50-F49</f>
        <v>4805</v>
      </c>
      <c r="F49" s="31">
        <v>105</v>
      </c>
      <c r="G49" s="15"/>
      <c r="H49" s="81">
        <f>E55-E49</f>
        <v>1550</v>
      </c>
      <c r="I49" s="15"/>
      <c r="J49" s="29"/>
      <c r="K49" s="16" t="s">
        <v>279</v>
      </c>
      <c r="L49" s="38"/>
    </row>
    <row r="50" spans="1:12">
      <c r="A50" s="1">
        <f t="shared" si="0"/>
        <v>45</v>
      </c>
      <c r="B50" s="24"/>
      <c r="C50" s="2" t="s">
        <v>93</v>
      </c>
      <c r="D50" s="2" t="s">
        <v>68</v>
      </c>
      <c r="E50" s="8">
        <f>E51-F50</f>
        <v>4910</v>
      </c>
      <c r="F50" s="18">
        <v>140</v>
      </c>
      <c r="G50" s="80">
        <f>E54-E50</f>
        <v>1340</v>
      </c>
      <c r="H50" s="80"/>
      <c r="I50" s="8"/>
      <c r="J50" s="3"/>
      <c r="K50" s="19" t="s">
        <v>97</v>
      </c>
      <c r="L50" s="39"/>
    </row>
    <row r="51" spans="1:12">
      <c r="A51" s="1">
        <f t="shared" si="0"/>
        <v>46</v>
      </c>
      <c r="B51" s="34"/>
      <c r="C51" s="13"/>
      <c r="D51" s="14" t="s">
        <v>68</v>
      </c>
      <c r="E51" s="15">
        <f>E52-F51/2</f>
        <v>5050</v>
      </c>
      <c r="F51" s="77">
        <v>1000</v>
      </c>
      <c r="G51" s="80"/>
      <c r="H51" s="80"/>
      <c r="I51" s="8"/>
      <c r="J51" s="3"/>
      <c r="K51" s="19"/>
      <c r="L51" s="39"/>
    </row>
    <row r="52" spans="1:12">
      <c r="A52" s="1">
        <f t="shared" si="0"/>
        <v>47</v>
      </c>
      <c r="B52" s="26" t="s">
        <v>42</v>
      </c>
      <c r="C52" s="24" t="s">
        <v>196</v>
      </c>
      <c r="D52" s="2" t="s">
        <v>69</v>
      </c>
      <c r="E52" s="18">
        <v>5550</v>
      </c>
      <c r="F52" s="78"/>
      <c r="G52" s="80"/>
      <c r="H52" s="80"/>
      <c r="I52" s="8" t="s">
        <v>153</v>
      </c>
      <c r="J52" s="3"/>
      <c r="K52" s="19" t="s">
        <v>285</v>
      </c>
      <c r="L52" s="39"/>
    </row>
    <row r="53" spans="1:12">
      <c r="A53" s="1">
        <f t="shared" si="0"/>
        <v>48</v>
      </c>
      <c r="B53" s="34"/>
      <c r="C53" s="20"/>
      <c r="D53" s="21" t="s">
        <v>70</v>
      </c>
      <c r="E53" s="22">
        <f>E51+F51</f>
        <v>6050</v>
      </c>
      <c r="F53" s="79"/>
      <c r="G53" s="80"/>
      <c r="H53" s="80"/>
      <c r="I53" s="8"/>
      <c r="J53" s="3"/>
      <c r="K53" s="19"/>
      <c r="L53" s="39"/>
    </row>
    <row r="54" spans="1:12">
      <c r="A54" s="1">
        <f t="shared" si="0"/>
        <v>49</v>
      </c>
      <c r="B54" s="24"/>
      <c r="C54" s="2" t="s">
        <v>9</v>
      </c>
      <c r="D54" s="2" t="s">
        <v>70</v>
      </c>
      <c r="E54" s="8">
        <f>E53+F54</f>
        <v>6250</v>
      </c>
      <c r="F54" s="18">
        <v>200</v>
      </c>
      <c r="G54" s="80"/>
      <c r="H54" s="80"/>
      <c r="I54" s="8"/>
      <c r="J54" s="3"/>
      <c r="K54" s="19" t="s">
        <v>39</v>
      </c>
      <c r="L54" s="39"/>
    </row>
    <row r="55" spans="1:12">
      <c r="A55" s="1">
        <f t="shared" si="0"/>
        <v>50</v>
      </c>
      <c r="B55" s="20"/>
      <c r="C55" s="21" t="s">
        <v>182</v>
      </c>
      <c r="D55" s="21" t="s">
        <v>176</v>
      </c>
      <c r="E55" s="22">
        <f>E54+F55</f>
        <v>6355</v>
      </c>
      <c r="F55" s="32">
        <v>105</v>
      </c>
      <c r="G55" s="22"/>
      <c r="H55" s="82"/>
      <c r="I55" s="22"/>
      <c r="J55" s="30"/>
      <c r="K55" s="23" t="s">
        <v>20</v>
      </c>
      <c r="L55" s="40"/>
    </row>
    <row r="56" spans="1:12">
      <c r="A56" s="1">
        <f t="shared" si="0"/>
        <v>51</v>
      </c>
      <c r="E56" s="8"/>
      <c r="F56" s="8"/>
      <c r="G56" s="8"/>
      <c r="H56" s="8"/>
      <c r="I56" s="8"/>
    </row>
    <row r="57" spans="1:12">
      <c r="A57" s="1">
        <f t="shared" si="0"/>
        <v>52</v>
      </c>
      <c r="B57" s="13"/>
      <c r="C57" s="14" t="s">
        <v>193</v>
      </c>
      <c r="D57" s="14"/>
      <c r="E57" s="15">
        <f>E55</f>
        <v>6355</v>
      </c>
      <c r="F57" s="15"/>
      <c r="G57" s="15"/>
      <c r="H57" s="15"/>
      <c r="I57" s="15"/>
      <c r="J57" s="29"/>
      <c r="K57" s="16" t="s">
        <v>280</v>
      </c>
      <c r="L57" s="38"/>
    </row>
    <row r="58" spans="1:12">
      <c r="A58" s="1">
        <f t="shared" si="0"/>
        <v>53</v>
      </c>
      <c r="B58" s="24"/>
      <c r="C58" s="2" t="s">
        <v>43</v>
      </c>
      <c r="D58" s="2" t="s">
        <v>277</v>
      </c>
      <c r="E58" s="8"/>
      <c r="F58" s="8">
        <v>100</v>
      </c>
      <c r="G58" s="8"/>
      <c r="H58" s="8"/>
      <c r="I58" s="8"/>
      <c r="J58" s="3"/>
      <c r="K58" s="33" t="s">
        <v>32</v>
      </c>
      <c r="L58" s="43"/>
    </row>
    <row r="59" spans="1:12">
      <c r="A59" s="1">
        <f t="shared" si="0"/>
        <v>54</v>
      </c>
      <c r="B59" s="27" t="s">
        <v>25</v>
      </c>
      <c r="C59" s="35"/>
      <c r="E59" s="8">
        <v>6630</v>
      </c>
      <c r="F59" s="8">
        <f>E61-E57-F60-F58</f>
        <v>350</v>
      </c>
      <c r="G59" s="8"/>
      <c r="H59" s="8">
        <f>E61-E57</f>
        <v>550</v>
      </c>
      <c r="I59" s="8" t="s">
        <v>161</v>
      </c>
      <c r="J59" s="3" t="s">
        <v>118</v>
      </c>
      <c r="K59" s="19" t="s">
        <v>206</v>
      </c>
      <c r="L59" s="39" t="s">
        <v>3</v>
      </c>
    </row>
    <row r="60" spans="1:12">
      <c r="A60" s="1">
        <f t="shared" si="0"/>
        <v>55</v>
      </c>
      <c r="B60" s="24"/>
      <c r="C60" s="2" t="s">
        <v>43</v>
      </c>
      <c r="D60" s="2" t="s">
        <v>277</v>
      </c>
      <c r="E60" s="8"/>
      <c r="F60" s="8">
        <v>100</v>
      </c>
      <c r="G60" s="8"/>
      <c r="H60" s="8"/>
      <c r="I60" s="8"/>
      <c r="J60" s="3"/>
      <c r="K60" s="33" t="s">
        <v>33</v>
      </c>
      <c r="L60" s="43"/>
    </row>
    <row r="61" spans="1:12">
      <c r="A61" s="1">
        <f t="shared" si="0"/>
        <v>56</v>
      </c>
      <c r="B61" s="20"/>
      <c r="C61" s="21" t="s">
        <v>193</v>
      </c>
      <c r="D61" s="21"/>
      <c r="E61" s="22">
        <f>E63</f>
        <v>6905</v>
      </c>
      <c r="F61" s="22"/>
      <c r="G61" s="22"/>
      <c r="H61" s="22"/>
      <c r="I61" s="22"/>
      <c r="J61" s="30"/>
      <c r="K61" s="23" t="s">
        <v>281</v>
      </c>
      <c r="L61" s="40"/>
    </row>
    <row r="62" spans="1:12">
      <c r="A62" s="1">
        <f t="shared" si="0"/>
        <v>57</v>
      </c>
      <c r="E62" s="8"/>
      <c r="F62" s="8"/>
      <c r="G62" s="8"/>
      <c r="H62" s="8"/>
      <c r="I62" s="8"/>
    </row>
    <row r="63" spans="1:12">
      <c r="A63" s="1">
        <f t="shared" si="0"/>
        <v>58</v>
      </c>
      <c r="B63" s="13"/>
      <c r="C63" s="14" t="s">
        <v>182</v>
      </c>
      <c r="D63" s="14" t="s">
        <v>177</v>
      </c>
      <c r="E63" s="15">
        <f>E64-F63</f>
        <v>6905</v>
      </c>
      <c r="F63" s="31">
        <v>105</v>
      </c>
      <c r="G63" s="15"/>
      <c r="H63" s="81">
        <f>E69-E63</f>
        <v>1550</v>
      </c>
      <c r="I63" s="15"/>
      <c r="J63" s="29"/>
      <c r="K63" s="16" t="s">
        <v>279</v>
      </c>
      <c r="L63" s="38"/>
    </row>
    <row r="64" spans="1:12">
      <c r="A64" s="1">
        <f t="shared" si="0"/>
        <v>59</v>
      </c>
      <c r="B64" s="24"/>
      <c r="C64" s="2" t="s">
        <v>93</v>
      </c>
      <c r="D64" s="2" t="s">
        <v>68</v>
      </c>
      <c r="E64" s="8">
        <f>E65-F64</f>
        <v>7010</v>
      </c>
      <c r="F64" s="18">
        <v>140</v>
      </c>
      <c r="G64" s="80">
        <f>E68-E64</f>
        <v>1340</v>
      </c>
      <c r="H64" s="80"/>
      <c r="I64" s="8"/>
      <c r="J64" s="3"/>
      <c r="K64" s="19" t="s">
        <v>97</v>
      </c>
      <c r="L64" s="39"/>
    </row>
    <row r="65" spans="1:12">
      <c r="A65" s="1">
        <f t="shared" si="0"/>
        <v>60</v>
      </c>
      <c r="B65" s="34"/>
      <c r="C65" s="13"/>
      <c r="D65" s="14" t="s">
        <v>68</v>
      </c>
      <c r="E65" s="15">
        <f>E66-F65/2</f>
        <v>7150</v>
      </c>
      <c r="F65" s="77">
        <v>1000</v>
      </c>
      <c r="G65" s="80"/>
      <c r="H65" s="80"/>
      <c r="I65" s="8"/>
      <c r="J65" s="3"/>
      <c r="K65" s="19"/>
      <c r="L65" s="39"/>
    </row>
    <row r="66" spans="1:12">
      <c r="A66" s="1">
        <f t="shared" si="0"/>
        <v>61</v>
      </c>
      <c r="B66" s="26" t="s">
        <v>44</v>
      </c>
      <c r="C66" s="24" t="s">
        <v>196</v>
      </c>
      <c r="D66" s="2" t="s">
        <v>69</v>
      </c>
      <c r="E66" s="18">
        <v>7650</v>
      </c>
      <c r="F66" s="78"/>
      <c r="G66" s="80"/>
      <c r="H66" s="80"/>
      <c r="I66" s="8" t="s">
        <v>154</v>
      </c>
      <c r="J66" s="3"/>
      <c r="K66" s="19" t="s">
        <v>285</v>
      </c>
      <c r="L66" s="39"/>
    </row>
    <row r="67" spans="1:12" ht="15" customHeight="1">
      <c r="A67" s="1">
        <f t="shared" si="0"/>
        <v>62</v>
      </c>
      <c r="B67" s="34"/>
      <c r="C67" s="20"/>
      <c r="D67" s="21" t="s">
        <v>70</v>
      </c>
      <c r="E67" s="22">
        <f>E66+F65/2</f>
        <v>8150</v>
      </c>
      <c r="F67" s="79"/>
      <c r="G67" s="80"/>
      <c r="H67" s="80"/>
      <c r="I67" s="8"/>
      <c r="J67" s="3"/>
      <c r="K67" s="19"/>
      <c r="L67" s="39"/>
    </row>
    <row r="68" spans="1:12">
      <c r="A68" s="1">
        <f t="shared" si="0"/>
        <v>63</v>
      </c>
      <c r="B68" s="24"/>
      <c r="C68" s="2" t="s">
        <v>9</v>
      </c>
      <c r="D68" s="2" t="s">
        <v>70</v>
      </c>
      <c r="E68" s="8">
        <f>E67+F68</f>
        <v>8350</v>
      </c>
      <c r="F68" s="18">
        <v>200</v>
      </c>
      <c r="G68" s="80"/>
      <c r="H68" s="80"/>
      <c r="I68" s="8"/>
      <c r="J68" s="3"/>
      <c r="K68" s="19" t="s">
        <v>39</v>
      </c>
      <c r="L68" s="39"/>
    </row>
    <row r="69" spans="1:12">
      <c r="A69" s="1">
        <f t="shared" si="0"/>
        <v>64</v>
      </c>
      <c r="B69" s="20"/>
      <c r="C69" s="21" t="s">
        <v>182</v>
      </c>
      <c r="D69" s="21" t="s">
        <v>178</v>
      </c>
      <c r="E69" s="22">
        <f>E68+F69</f>
        <v>8455</v>
      </c>
      <c r="F69" s="32">
        <v>105</v>
      </c>
      <c r="G69" s="22"/>
      <c r="H69" s="82"/>
      <c r="I69" s="22"/>
      <c r="J69" s="30"/>
      <c r="K69" s="23" t="s">
        <v>278</v>
      </c>
      <c r="L69" s="40"/>
    </row>
    <row r="70" spans="1:12">
      <c r="A70" s="1">
        <f t="shared" si="0"/>
        <v>65</v>
      </c>
      <c r="E70" s="8"/>
      <c r="F70" s="8"/>
      <c r="G70" s="8"/>
      <c r="H70" s="8"/>
      <c r="I70" s="8"/>
      <c r="J70" s="3"/>
      <c r="K70" s="3"/>
      <c r="L70" s="3"/>
    </row>
    <row r="71" spans="1:12">
      <c r="A71" s="1">
        <f t="shared" ref="A71:A147" si="1">A70+1</f>
        <v>66</v>
      </c>
      <c r="B71" s="13"/>
      <c r="C71" s="14" t="s">
        <v>193</v>
      </c>
      <c r="D71" s="14"/>
      <c r="E71" s="15">
        <f>E73-F73/2-F72</f>
        <v>8455</v>
      </c>
      <c r="F71" s="15"/>
      <c r="G71" s="15"/>
      <c r="H71" s="15"/>
      <c r="I71" s="15"/>
      <c r="J71" s="29"/>
      <c r="K71" s="16" t="s">
        <v>282</v>
      </c>
      <c r="L71" s="38"/>
    </row>
    <row r="72" spans="1:12">
      <c r="A72" s="1">
        <f t="shared" si="1"/>
        <v>67</v>
      </c>
      <c r="B72" s="24"/>
      <c r="C72" s="2" t="s">
        <v>45</v>
      </c>
      <c r="D72" s="2" t="s">
        <v>277</v>
      </c>
      <c r="E72" s="8"/>
      <c r="F72" s="18">
        <v>100</v>
      </c>
      <c r="G72" s="8"/>
      <c r="H72" s="8"/>
      <c r="I72" s="8"/>
      <c r="J72" s="3"/>
      <c r="K72" s="19"/>
      <c r="L72" s="39"/>
    </row>
    <row r="73" spans="1:12">
      <c r="A73" s="1">
        <f t="shared" si="1"/>
        <v>68</v>
      </c>
      <c r="B73" s="27" t="s">
        <v>85</v>
      </c>
      <c r="D73" s="2" t="s">
        <v>69</v>
      </c>
      <c r="E73" s="18">
        <v>8655</v>
      </c>
      <c r="F73" s="18">
        <v>200</v>
      </c>
      <c r="G73" s="8"/>
      <c r="H73" s="8">
        <v>400</v>
      </c>
      <c r="I73" s="8" t="s">
        <v>155</v>
      </c>
      <c r="J73" s="3" t="s">
        <v>112</v>
      </c>
      <c r="K73" s="19" t="s">
        <v>207</v>
      </c>
      <c r="L73" s="39"/>
    </row>
    <row r="74" spans="1:12">
      <c r="A74" s="1">
        <f t="shared" si="1"/>
        <v>69</v>
      </c>
      <c r="B74" s="24"/>
      <c r="C74" s="2" t="s">
        <v>46</v>
      </c>
      <c r="D74" s="2" t="s">
        <v>277</v>
      </c>
      <c r="E74" s="8"/>
      <c r="F74" s="18">
        <v>100</v>
      </c>
      <c r="G74" s="8"/>
      <c r="H74" s="8"/>
      <c r="I74" s="8"/>
      <c r="J74" s="3"/>
      <c r="K74" s="19"/>
      <c r="L74" s="39"/>
    </row>
    <row r="75" spans="1:12">
      <c r="A75" s="1">
        <f t="shared" si="1"/>
        <v>70</v>
      </c>
      <c r="B75" s="20"/>
      <c r="C75" s="21" t="s">
        <v>182</v>
      </c>
      <c r="D75" s="21" t="s">
        <v>179</v>
      </c>
      <c r="E75" s="22">
        <f>E73+F73/2+F74</f>
        <v>8855</v>
      </c>
      <c r="F75" s="22"/>
      <c r="G75" s="22"/>
      <c r="H75" s="22"/>
      <c r="I75" s="22"/>
      <c r="J75" s="30"/>
      <c r="K75" s="23" t="s">
        <v>281</v>
      </c>
      <c r="L75" s="40"/>
    </row>
    <row r="76" spans="1:12">
      <c r="A76" s="1">
        <f t="shared" si="1"/>
        <v>71</v>
      </c>
      <c r="E76" s="8"/>
      <c r="F76" s="8"/>
      <c r="G76" s="8"/>
      <c r="H76" s="8"/>
      <c r="I76" s="8"/>
    </row>
    <row r="77" spans="1:12">
      <c r="A77" s="1">
        <f t="shared" si="1"/>
        <v>72</v>
      </c>
      <c r="B77" s="13"/>
      <c r="C77" s="14" t="s">
        <v>193</v>
      </c>
      <c r="D77" s="14"/>
      <c r="E77" s="15">
        <f>E78-F78/2</f>
        <v>8855</v>
      </c>
      <c r="F77" s="15"/>
      <c r="G77" s="15"/>
      <c r="H77" s="15"/>
      <c r="I77" s="15"/>
      <c r="J77" s="29"/>
      <c r="K77" s="16" t="s">
        <v>20</v>
      </c>
      <c r="L77" s="38"/>
    </row>
    <row r="78" spans="1:12">
      <c r="A78" s="1">
        <f t="shared" si="1"/>
        <v>73</v>
      </c>
      <c r="B78" s="25" t="s">
        <v>230</v>
      </c>
      <c r="D78" s="2" t="s">
        <v>69</v>
      </c>
      <c r="E78" s="18">
        <v>8918</v>
      </c>
      <c r="F78" s="18">
        <v>126</v>
      </c>
      <c r="G78" s="8">
        <v>126</v>
      </c>
      <c r="H78" s="8">
        <v>126</v>
      </c>
      <c r="I78" s="8" t="s">
        <v>156</v>
      </c>
      <c r="J78" s="3" t="s">
        <v>118</v>
      </c>
      <c r="K78" s="28" t="s">
        <v>141</v>
      </c>
      <c r="L78" s="45"/>
    </row>
    <row r="79" spans="1:12">
      <c r="A79" s="1">
        <f t="shared" si="1"/>
        <v>74</v>
      </c>
      <c r="B79" s="20"/>
      <c r="C79" s="21" t="s">
        <v>76</v>
      </c>
      <c r="D79" s="21"/>
      <c r="E79" s="22">
        <f>E78+F78/2</f>
        <v>8981</v>
      </c>
      <c r="F79" s="22"/>
      <c r="G79" s="22"/>
      <c r="H79" s="22"/>
      <c r="I79" s="22"/>
      <c r="J79" s="30"/>
      <c r="K79" s="23" t="s">
        <v>20</v>
      </c>
      <c r="L79" s="40"/>
    </row>
    <row r="80" spans="1:12">
      <c r="A80" s="1">
        <f t="shared" si="1"/>
        <v>75</v>
      </c>
      <c r="E80" s="8"/>
      <c r="F80" s="8"/>
      <c r="G80" s="8"/>
      <c r="H80" s="8"/>
      <c r="I80" s="8"/>
      <c r="J80" s="3"/>
      <c r="K80" s="3"/>
      <c r="L80" s="3"/>
    </row>
    <row r="81" spans="1:12">
      <c r="A81" s="1">
        <f t="shared" si="1"/>
        <v>76</v>
      </c>
      <c r="B81" s="13"/>
      <c r="C81" s="14" t="s">
        <v>211</v>
      </c>
      <c r="D81" s="14"/>
      <c r="E81" s="15">
        <f>E79</f>
        <v>8981</v>
      </c>
      <c r="F81" s="15"/>
      <c r="G81" s="15"/>
      <c r="H81" s="15"/>
      <c r="I81" s="15"/>
      <c r="J81" s="29"/>
      <c r="K81" s="16" t="s">
        <v>20</v>
      </c>
      <c r="L81" s="38"/>
    </row>
    <row r="82" spans="1:12">
      <c r="A82" s="1">
        <f t="shared" ref="A82:A99" si="2">A81+1</f>
        <v>77</v>
      </c>
      <c r="B82" s="24" t="s">
        <v>215</v>
      </c>
      <c r="E82" s="8"/>
      <c r="F82" s="72">
        <v>1820</v>
      </c>
      <c r="G82" s="8">
        <f>F82</f>
        <v>1820</v>
      </c>
      <c r="H82" s="8">
        <v>0</v>
      </c>
      <c r="I82" s="8" t="s">
        <v>210</v>
      </c>
      <c r="J82" s="3"/>
      <c r="K82" s="3" t="s">
        <v>244</v>
      </c>
      <c r="L82" s="43" t="s">
        <v>212</v>
      </c>
    </row>
    <row r="83" spans="1:12">
      <c r="A83" s="1">
        <f t="shared" si="2"/>
        <v>78</v>
      </c>
      <c r="B83" s="20"/>
      <c r="C83" s="21" t="s">
        <v>182</v>
      </c>
      <c r="D83" s="21"/>
      <c r="E83" s="22">
        <f>E81+F82</f>
        <v>10801</v>
      </c>
      <c r="F83" s="22"/>
      <c r="G83" s="22"/>
      <c r="H83" s="22"/>
      <c r="I83" s="22"/>
      <c r="J83" s="30"/>
      <c r="K83" s="23" t="s">
        <v>278</v>
      </c>
      <c r="L83" s="40"/>
    </row>
    <row r="84" spans="1:12">
      <c r="A84" s="1">
        <f t="shared" si="2"/>
        <v>79</v>
      </c>
      <c r="B84" s="13"/>
      <c r="C84" s="14" t="s">
        <v>193</v>
      </c>
      <c r="D84" s="14"/>
      <c r="E84" s="15">
        <f>E83</f>
        <v>10801</v>
      </c>
      <c r="F84" s="15"/>
      <c r="G84" s="15"/>
      <c r="H84" s="15"/>
      <c r="I84" s="15"/>
      <c r="J84" s="29"/>
      <c r="K84" s="16" t="s">
        <v>321</v>
      </c>
      <c r="L84" s="38"/>
    </row>
    <row r="85" spans="1:12">
      <c r="A85" s="1">
        <f t="shared" si="2"/>
        <v>80</v>
      </c>
      <c r="B85" s="24" t="s">
        <v>216</v>
      </c>
      <c r="D85" s="2" t="s">
        <v>277</v>
      </c>
      <c r="E85" s="8">
        <f>(E83+E86)/2</f>
        <v>10956</v>
      </c>
      <c r="F85" s="72">
        <v>310</v>
      </c>
      <c r="G85" s="8">
        <f>F85</f>
        <v>310</v>
      </c>
      <c r="H85" s="8">
        <v>0</v>
      </c>
      <c r="I85" s="8" t="s">
        <v>213</v>
      </c>
      <c r="J85" s="3"/>
      <c r="K85" s="3"/>
      <c r="L85" s="43" t="s">
        <v>212</v>
      </c>
    </row>
    <row r="86" spans="1:12">
      <c r="A86" s="1">
        <f t="shared" si="2"/>
        <v>81</v>
      </c>
      <c r="B86" s="20"/>
      <c r="C86" s="21" t="s">
        <v>29</v>
      </c>
      <c r="D86" s="21"/>
      <c r="E86" s="22">
        <f>E84+F85</f>
        <v>11111</v>
      </c>
      <c r="F86" s="22"/>
      <c r="G86" s="22"/>
      <c r="H86" s="22"/>
      <c r="I86" s="22"/>
      <c r="J86" s="30"/>
      <c r="K86" s="23" t="s">
        <v>20</v>
      </c>
      <c r="L86" s="40"/>
    </row>
    <row r="87" spans="1:12">
      <c r="A87" s="1">
        <f t="shared" si="2"/>
        <v>82</v>
      </c>
      <c r="B87" s="13"/>
      <c r="C87" s="14" t="s">
        <v>29</v>
      </c>
      <c r="D87" s="14"/>
      <c r="E87" s="15">
        <f>E86</f>
        <v>11111</v>
      </c>
      <c r="F87" s="15"/>
      <c r="G87" s="15"/>
      <c r="H87" s="15"/>
      <c r="I87" s="15"/>
      <c r="J87" s="29"/>
      <c r="K87" s="16" t="s">
        <v>20</v>
      </c>
      <c r="L87" s="38"/>
    </row>
    <row r="88" spans="1:12">
      <c r="A88" s="1">
        <f t="shared" si="2"/>
        <v>83</v>
      </c>
      <c r="B88" s="24" t="s">
        <v>245</v>
      </c>
      <c r="E88" s="8"/>
      <c r="F88" s="72">
        <v>170</v>
      </c>
      <c r="G88" s="8">
        <f>F88</f>
        <v>170</v>
      </c>
      <c r="H88" s="8">
        <v>0</v>
      </c>
      <c r="I88" s="8" t="s">
        <v>210</v>
      </c>
      <c r="J88" s="3"/>
      <c r="K88" s="3" t="s">
        <v>246</v>
      </c>
      <c r="L88" s="43" t="s">
        <v>212</v>
      </c>
    </row>
    <row r="89" spans="1:12">
      <c r="A89" s="1">
        <f t="shared" si="2"/>
        <v>84</v>
      </c>
      <c r="B89" s="20"/>
      <c r="C89" s="21" t="s">
        <v>29</v>
      </c>
      <c r="D89" s="21"/>
      <c r="E89" s="22">
        <f>E87+F88</f>
        <v>11281</v>
      </c>
      <c r="F89" s="22"/>
      <c r="G89" s="22"/>
      <c r="H89" s="22"/>
      <c r="I89" s="22"/>
      <c r="J89" s="30"/>
      <c r="K89" s="23" t="s">
        <v>20</v>
      </c>
      <c r="L89" s="40"/>
    </row>
    <row r="90" spans="1:12">
      <c r="A90" s="1">
        <f t="shared" si="2"/>
        <v>85</v>
      </c>
      <c r="B90" s="13"/>
      <c r="C90" s="14" t="s">
        <v>29</v>
      </c>
      <c r="D90" s="14"/>
      <c r="E90" s="15">
        <f>E89</f>
        <v>11281</v>
      </c>
      <c r="F90" s="15"/>
      <c r="G90" s="15"/>
      <c r="H90" s="15"/>
      <c r="I90" s="15"/>
      <c r="J90" s="29"/>
      <c r="K90" s="16" t="s">
        <v>20</v>
      </c>
      <c r="L90" s="38"/>
    </row>
    <row r="91" spans="1:12">
      <c r="A91" s="1">
        <f t="shared" si="2"/>
        <v>86</v>
      </c>
      <c r="B91" s="24" t="s">
        <v>216</v>
      </c>
      <c r="D91" s="2" t="s">
        <v>277</v>
      </c>
      <c r="E91" s="8"/>
      <c r="F91" s="72">
        <v>310</v>
      </c>
      <c r="G91" s="8">
        <f>F91</f>
        <v>310</v>
      </c>
      <c r="H91" s="8">
        <v>0</v>
      </c>
      <c r="I91" s="8" t="s">
        <v>213</v>
      </c>
      <c r="J91" s="3"/>
      <c r="K91" s="3"/>
      <c r="L91" s="43" t="s">
        <v>212</v>
      </c>
    </row>
    <row r="92" spans="1:12">
      <c r="A92" s="1">
        <f t="shared" si="2"/>
        <v>87</v>
      </c>
      <c r="B92" s="20"/>
      <c r="C92" s="21" t="s">
        <v>193</v>
      </c>
      <c r="D92" s="21"/>
      <c r="E92" s="22">
        <f>E90+F91</f>
        <v>11591</v>
      </c>
      <c r="F92" s="22"/>
      <c r="G92" s="22"/>
      <c r="H92" s="22"/>
      <c r="I92" s="22"/>
      <c r="J92" s="30"/>
      <c r="K92" s="23" t="s">
        <v>322</v>
      </c>
      <c r="L92" s="40"/>
    </row>
    <row r="93" spans="1:12">
      <c r="A93" s="1">
        <f t="shared" si="2"/>
        <v>88</v>
      </c>
      <c r="B93" s="13"/>
      <c r="C93" s="14" t="s">
        <v>182</v>
      </c>
      <c r="D93" s="14"/>
      <c r="E93" s="15">
        <f>E92</f>
        <v>11591</v>
      </c>
      <c r="F93" s="15"/>
      <c r="G93" s="15"/>
      <c r="H93" s="15"/>
      <c r="I93" s="15"/>
      <c r="J93" s="29"/>
      <c r="K93" s="16" t="s">
        <v>279</v>
      </c>
      <c r="L93" s="38"/>
    </row>
    <row r="94" spans="1:12">
      <c r="A94" s="1">
        <f t="shared" si="2"/>
        <v>89</v>
      </c>
      <c r="B94" s="24" t="s">
        <v>217</v>
      </c>
      <c r="E94" s="8">
        <f>(E92+E95)/2</f>
        <v>11783</v>
      </c>
      <c r="F94" s="72">
        <v>384</v>
      </c>
      <c r="G94" s="8">
        <f>F94</f>
        <v>384</v>
      </c>
      <c r="H94" s="8">
        <v>0</v>
      </c>
      <c r="I94" s="8" t="s">
        <v>210</v>
      </c>
      <c r="J94" s="3"/>
      <c r="K94" s="3" t="s">
        <v>247</v>
      </c>
      <c r="L94" s="43" t="s">
        <v>212</v>
      </c>
    </row>
    <row r="95" spans="1:12">
      <c r="A95" s="1">
        <f t="shared" si="2"/>
        <v>90</v>
      </c>
      <c r="B95" s="20"/>
      <c r="C95" s="21" t="s">
        <v>182</v>
      </c>
      <c r="D95" s="21"/>
      <c r="E95" s="22">
        <f>E93+F94</f>
        <v>11975</v>
      </c>
      <c r="F95" s="22"/>
      <c r="G95" s="22"/>
      <c r="H95" s="22"/>
      <c r="I95" s="22"/>
      <c r="J95" s="30"/>
      <c r="K95" s="23" t="s">
        <v>20</v>
      </c>
      <c r="L95" s="40"/>
    </row>
    <row r="96" spans="1:12">
      <c r="A96" s="1">
        <f t="shared" si="2"/>
        <v>91</v>
      </c>
      <c r="B96" s="13"/>
      <c r="C96" s="14" t="s">
        <v>193</v>
      </c>
      <c r="D96" s="14"/>
      <c r="E96" s="15">
        <f>E95</f>
        <v>11975</v>
      </c>
      <c r="F96" s="15"/>
      <c r="G96" s="15"/>
      <c r="H96" s="15"/>
      <c r="I96" s="15"/>
      <c r="J96" s="29"/>
      <c r="K96" s="16" t="s">
        <v>20</v>
      </c>
      <c r="L96" s="38"/>
    </row>
    <row r="97" spans="1:12">
      <c r="A97" s="1">
        <f t="shared" si="2"/>
        <v>92</v>
      </c>
      <c r="B97" s="24" t="s">
        <v>218</v>
      </c>
      <c r="E97" s="8">
        <f>(E95+E98)/2</f>
        <v>12425</v>
      </c>
      <c r="F97" s="72">
        <v>900</v>
      </c>
      <c r="G97" s="8">
        <f>F97</f>
        <v>900</v>
      </c>
      <c r="H97" s="8">
        <v>0</v>
      </c>
      <c r="I97" s="8" t="s">
        <v>210</v>
      </c>
      <c r="J97" s="3"/>
      <c r="K97" s="3" t="s">
        <v>214</v>
      </c>
      <c r="L97" s="43" t="s">
        <v>212</v>
      </c>
    </row>
    <row r="98" spans="1:12">
      <c r="A98" s="1">
        <f t="shared" si="2"/>
        <v>93</v>
      </c>
      <c r="B98" s="20"/>
      <c r="C98" s="21" t="s">
        <v>193</v>
      </c>
      <c r="D98" s="21"/>
      <c r="E98" s="22">
        <f>E96+F97</f>
        <v>12875</v>
      </c>
      <c r="F98" s="22"/>
      <c r="G98" s="22"/>
      <c r="H98" s="22"/>
      <c r="I98" s="22"/>
      <c r="J98" s="30"/>
      <c r="K98" s="23" t="s">
        <v>20</v>
      </c>
      <c r="L98" s="40"/>
    </row>
    <row r="99" spans="1:12">
      <c r="A99" s="1">
        <f t="shared" si="2"/>
        <v>94</v>
      </c>
      <c r="E99" s="8"/>
      <c r="F99" s="8"/>
      <c r="G99" s="8"/>
      <c r="H99" s="8"/>
      <c r="I99" s="8"/>
      <c r="J99" s="3"/>
      <c r="K99" s="3"/>
      <c r="L99" s="3"/>
    </row>
    <row r="100" spans="1:12">
      <c r="A100" s="1">
        <f t="shared" si="1"/>
        <v>95</v>
      </c>
      <c r="B100" s="13"/>
      <c r="C100" s="14" t="s">
        <v>191</v>
      </c>
      <c r="D100" s="14" t="s">
        <v>200</v>
      </c>
      <c r="E100" s="15">
        <f>E101-F100</f>
        <v>12875</v>
      </c>
      <c r="F100" s="31">
        <v>120</v>
      </c>
      <c r="G100" s="15"/>
      <c r="H100" s="81">
        <f>E106-E100</f>
        <v>1470</v>
      </c>
      <c r="I100" s="15"/>
      <c r="J100" s="29"/>
      <c r="K100" s="16" t="s">
        <v>80</v>
      </c>
      <c r="L100" s="38"/>
    </row>
    <row r="101" spans="1:12">
      <c r="A101" s="1">
        <f t="shared" si="1"/>
        <v>96</v>
      </c>
      <c r="B101" s="24"/>
      <c r="C101" s="2" t="s">
        <v>93</v>
      </c>
      <c r="D101" s="2" t="s">
        <v>68</v>
      </c>
      <c r="E101" s="8">
        <f>E102-F101</f>
        <v>12995</v>
      </c>
      <c r="F101" s="18">
        <v>240</v>
      </c>
      <c r="G101" s="80">
        <f>E105-E101</f>
        <v>1230</v>
      </c>
      <c r="H101" s="80"/>
      <c r="I101" s="8"/>
      <c r="J101" s="3"/>
      <c r="K101" s="19" t="s">
        <v>98</v>
      </c>
      <c r="L101" s="39"/>
    </row>
    <row r="102" spans="1:12">
      <c r="A102" s="1">
        <f t="shared" si="1"/>
        <v>97</v>
      </c>
      <c r="B102" s="24"/>
      <c r="C102" s="13"/>
      <c r="D102" s="14" t="s">
        <v>68</v>
      </c>
      <c r="E102" s="15">
        <f>E103-F102/2</f>
        <v>13235</v>
      </c>
      <c r="F102" s="77">
        <v>750</v>
      </c>
      <c r="G102" s="80"/>
      <c r="H102" s="80"/>
      <c r="I102" s="8"/>
      <c r="J102" s="3"/>
      <c r="K102" s="19"/>
      <c r="L102" s="39"/>
    </row>
    <row r="103" spans="1:12">
      <c r="A103" s="1">
        <f t="shared" si="1"/>
        <v>98</v>
      </c>
      <c r="B103" s="26" t="s">
        <v>47</v>
      </c>
      <c r="C103" s="24" t="s">
        <v>196</v>
      </c>
      <c r="D103" s="2" t="s">
        <v>69</v>
      </c>
      <c r="E103" s="18">
        <v>13610</v>
      </c>
      <c r="F103" s="78"/>
      <c r="G103" s="80"/>
      <c r="H103" s="80"/>
      <c r="I103" s="8" t="s">
        <v>158</v>
      </c>
      <c r="J103" s="3"/>
      <c r="K103" s="19" t="s">
        <v>284</v>
      </c>
      <c r="L103" s="39"/>
    </row>
    <row r="104" spans="1:12">
      <c r="A104" s="1">
        <f t="shared" si="1"/>
        <v>99</v>
      </c>
      <c r="B104" s="24"/>
      <c r="C104" s="20"/>
      <c r="D104" s="21" t="s">
        <v>70</v>
      </c>
      <c r="E104" s="22">
        <f>E103+F102/2</f>
        <v>13985</v>
      </c>
      <c r="F104" s="79"/>
      <c r="G104" s="80"/>
      <c r="H104" s="80"/>
      <c r="I104" s="8"/>
      <c r="J104" s="3"/>
      <c r="K104" s="19"/>
      <c r="L104" s="39"/>
    </row>
    <row r="105" spans="1:12">
      <c r="A105" s="1">
        <f t="shared" si="1"/>
        <v>100</v>
      </c>
      <c r="B105" s="24"/>
      <c r="C105" s="2" t="s">
        <v>9</v>
      </c>
      <c r="D105" s="2" t="s">
        <v>70</v>
      </c>
      <c r="E105" s="8">
        <f>E104+F101</f>
        <v>14225</v>
      </c>
      <c r="F105" s="18">
        <v>240</v>
      </c>
      <c r="G105" s="80"/>
      <c r="H105" s="80"/>
      <c r="I105" s="8"/>
      <c r="J105" s="3"/>
      <c r="K105" s="19" t="s">
        <v>99</v>
      </c>
      <c r="L105" s="39"/>
    </row>
    <row r="106" spans="1:12">
      <c r="A106" s="1">
        <f t="shared" si="1"/>
        <v>101</v>
      </c>
      <c r="B106" s="20"/>
      <c r="C106" s="21" t="s">
        <v>191</v>
      </c>
      <c r="D106" s="21" t="s">
        <v>201</v>
      </c>
      <c r="E106" s="22">
        <f>E105+F106</f>
        <v>14345</v>
      </c>
      <c r="F106" s="32">
        <v>120</v>
      </c>
      <c r="G106" s="22"/>
      <c r="H106" s="82"/>
      <c r="I106" s="22"/>
      <c r="J106" s="30"/>
      <c r="K106" s="23" t="s">
        <v>278</v>
      </c>
      <c r="L106" s="40"/>
    </row>
    <row r="107" spans="1:12">
      <c r="A107" s="1">
        <f t="shared" si="1"/>
        <v>102</v>
      </c>
      <c r="E107" s="8"/>
      <c r="F107" s="8"/>
      <c r="G107" s="8"/>
      <c r="H107" s="8"/>
      <c r="I107" s="8"/>
    </row>
    <row r="108" spans="1:12">
      <c r="A108" s="1">
        <f t="shared" si="1"/>
        <v>103</v>
      </c>
      <c r="B108" s="13"/>
      <c r="C108" s="14" t="s">
        <v>283</v>
      </c>
      <c r="D108" s="14"/>
      <c r="E108" s="15">
        <f>E106</f>
        <v>14345</v>
      </c>
      <c r="F108" s="15"/>
      <c r="G108" s="15"/>
      <c r="H108" s="15"/>
      <c r="I108" s="15"/>
      <c r="J108" s="29"/>
      <c r="K108" s="16" t="s">
        <v>321</v>
      </c>
      <c r="L108" s="38"/>
    </row>
    <row r="109" spans="1:12">
      <c r="A109" s="1">
        <f t="shared" si="1"/>
        <v>104</v>
      </c>
      <c r="B109" s="24"/>
      <c r="C109" s="2" t="s">
        <v>45</v>
      </c>
      <c r="D109" s="2" t="s">
        <v>277</v>
      </c>
      <c r="E109" s="8"/>
      <c r="F109" s="8">
        <v>100</v>
      </c>
      <c r="G109" s="8"/>
      <c r="H109" s="8"/>
      <c r="I109" s="8"/>
      <c r="J109" s="3"/>
      <c r="K109" s="33" t="s">
        <v>34</v>
      </c>
      <c r="L109" s="43"/>
    </row>
    <row r="110" spans="1:12">
      <c r="A110" s="1">
        <f t="shared" si="1"/>
        <v>105</v>
      </c>
      <c r="B110" s="24" t="s">
        <v>142</v>
      </c>
      <c r="E110" s="8"/>
      <c r="F110" s="8">
        <f>E111-E108-F109</f>
        <v>143</v>
      </c>
      <c r="G110" s="8"/>
      <c r="H110" s="8">
        <f>E111-E108</f>
        <v>243</v>
      </c>
      <c r="I110" s="8" t="s">
        <v>157</v>
      </c>
      <c r="J110" s="3" t="s">
        <v>113</v>
      </c>
      <c r="K110" s="19"/>
      <c r="L110" s="43"/>
    </row>
    <row r="111" spans="1:12">
      <c r="A111" s="1">
        <f t="shared" si="1"/>
        <v>106</v>
      </c>
      <c r="B111" s="20"/>
      <c r="C111" s="21" t="s">
        <v>29</v>
      </c>
      <c r="D111" s="21"/>
      <c r="E111" s="22">
        <f>E112</f>
        <v>14588</v>
      </c>
      <c r="F111" s="22"/>
      <c r="G111" s="22"/>
      <c r="H111" s="22"/>
      <c r="I111" s="22"/>
      <c r="J111" s="30"/>
      <c r="K111" s="23" t="s">
        <v>20</v>
      </c>
      <c r="L111" s="40"/>
    </row>
    <row r="112" spans="1:12">
      <c r="A112" s="1">
        <f t="shared" si="1"/>
        <v>107</v>
      </c>
      <c r="B112" s="13"/>
      <c r="C112" s="14" t="s">
        <v>30</v>
      </c>
      <c r="D112" s="14"/>
      <c r="E112" s="15">
        <f>E113-F113/2</f>
        <v>14588</v>
      </c>
      <c r="F112" s="15"/>
      <c r="G112" s="15"/>
      <c r="H112" s="15"/>
      <c r="I112" s="15"/>
      <c r="J112" s="29"/>
      <c r="K112" s="16" t="s">
        <v>20</v>
      </c>
      <c r="L112" s="38"/>
    </row>
    <row r="113" spans="1:12">
      <c r="A113" s="1">
        <f t="shared" si="1"/>
        <v>108</v>
      </c>
      <c r="B113" s="25" t="s">
        <v>229</v>
      </c>
      <c r="D113" s="2" t="s">
        <v>69</v>
      </c>
      <c r="E113" s="18">
        <v>14673</v>
      </c>
      <c r="F113" s="18">
        <v>170</v>
      </c>
      <c r="G113" s="8">
        <v>170</v>
      </c>
      <c r="H113" s="8">
        <v>170</v>
      </c>
      <c r="I113" s="8" t="s">
        <v>159</v>
      </c>
      <c r="J113" s="3" t="s">
        <v>114</v>
      </c>
      <c r="K113" s="19"/>
      <c r="L113" s="39"/>
    </row>
    <row r="114" spans="1:12">
      <c r="A114" s="1">
        <f t="shared" si="1"/>
        <v>109</v>
      </c>
      <c r="B114" s="20"/>
      <c r="C114" s="21" t="s">
        <v>30</v>
      </c>
      <c r="D114" s="21"/>
      <c r="E114" s="22">
        <f>E113+F113/2</f>
        <v>14758</v>
      </c>
      <c r="F114" s="22"/>
      <c r="G114" s="22"/>
      <c r="H114" s="22"/>
      <c r="I114" s="22"/>
      <c r="J114" s="30"/>
      <c r="K114" s="23" t="s">
        <v>20</v>
      </c>
      <c r="L114" s="40"/>
    </row>
    <row r="115" spans="1:12">
      <c r="A115" s="1">
        <f t="shared" si="1"/>
        <v>110</v>
      </c>
      <c r="B115" s="13"/>
      <c r="C115" s="14" t="s">
        <v>29</v>
      </c>
      <c r="D115" s="14"/>
      <c r="E115" s="15">
        <f>E116-F116/2</f>
        <v>14758</v>
      </c>
      <c r="F115" s="15"/>
      <c r="G115" s="15"/>
      <c r="H115" s="15"/>
      <c r="I115" s="15"/>
      <c r="J115" s="29"/>
      <c r="K115" s="16" t="s">
        <v>20</v>
      </c>
      <c r="L115" s="38"/>
    </row>
    <row r="116" spans="1:12">
      <c r="A116" s="1">
        <f t="shared" si="1"/>
        <v>111</v>
      </c>
      <c r="B116" s="25" t="s">
        <v>228</v>
      </c>
      <c r="D116" s="2" t="s">
        <v>69</v>
      </c>
      <c r="E116" s="18">
        <v>14821</v>
      </c>
      <c r="F116" s="18">
        <v>126</v>
      </c>
      <c r="G116" s="8">
        <v>126</v>
      </c>
      <c r="H116" s="8">
        <v>126</v>
      </c>
      <c r="I116" s="8" t="s">
        <v>156</v>
      </c>
      <c r="J116" s="3" t="s">
        <v>114</v>
      </c>
      <c r="K116" s="19"/>
      <c r="L116" s="39"/>
    </row>
    <row r="117" spans="1:12">
      <c r="A117" s="1">
        <f t="shared" si="1"/>
        <v>112</v>
      </c>
      <c r="B117" s="20"/>
      <c r="C117" s="21" t="s">
        <v>193</v>
      </c>
      <c r="D117" s="21"/>
      <c r="E117" s="22">
        <f>E116+F116/2</f>
        <v>14884</v>
      </c>
      <c r="F117" s="22"/>
      <c r="G117" s="22"/>
      <c r="H117" s="22"/>
      <c r="I117" s="22"/>
      <c r="J117" s="30"/>
      <c r="K117" s="23" t="s">
        <v>278</v>
      </c>
      <c r="L117" s="40"/>
    </row>
    <row r="118" spans="1:12">
      <c r="A118" s="1">
        <f t="shared" si="1"/>
        <v>113</v>
      </c>
      <c r="B118" s="13"/>
      <c r="C118" s="14" t="s">
        <v>182</v>
      </c>
      <c r="D118" s="14" t="s">
        <v>181</v>
      </c>
      <c r="E118" s="15">
        <f>E117</f>
        <v>14884</v>
      </c>
      <c r="F118" s="15"/>
      <c r="G118" s="15"/>
      <c r="H118" s="15"/>
      <c r="I118" s="15"/>
      <c r="J118" s="29"/>
      <c r="K118" s="16" t="s">
        <v>279</v>
      </c>
      <c r="L118" s="38"/>
    </row>
    <row r="119" spans="1:12">
      <c r="A119" s="1">
        <f t="shared" si="1"/>
        <v>114</v>
      </c>
      <c r="B119" s="24" t="s">
        <v>143</v>
      </c>
      <c r="D119" s="2" t="s">
        <v>277</v>
      </c>
      <c r="E119" s="8"/>
      <c r="F119" s="8">
        <f>E120-E118</f>
        <v>140</v>
      </c>
      <c r="G119" s="8">
        <f>F119</f>
        <v>140</v>
      </c>
      <c r="H119" s="8">
        <f>F119</f>
        <v>140</v>
      </c>
      <c r="I119" s="8" t="s">
        <v>157</v>
      </c>
      <c r="J119" s="3" t="s">
        <v>115</v>
      </c>
      <c r="K119" s="33" t="s">
        <v>22</v>
      </c>
      <c r="L119" s="43"/>
    </row>
    <row r="120" spans="1:12">
      <c r="A120" s="1">
        <f t="shared" si="1"/>
        <v>115</v>
      </c>
      <c r="B120" s="20"/>
      <c r="C120" s="21" t="s">
        <v>193</v>
      </c>
      <c r="D120" s="21"/>
      <c r="E120" s="22">
        <f>E122</f>
        <v>15024</v>
      </c>
      <c r="F120" s="22"/>
      <c r="G120" s="22"/>
      <c r="H120" s="22"/>
      <c r="I120" s="22"/>
      <c r="J120" s="30"/>
      <c r="K120" s="23" t="s">
        <v>323</v>
      </c>
      <c r="L120" s="40"/>
    </row>
    <row r="121" spans="1:12">
      <c r="A121" s="1">
        <f t="shared" si="1"/>
        <v>116</v>
      </c>
      <c r="E121" s="8"/>
      <c r="F121" s="8"/>
      <c r="G121" s="8"/>
      <c r="H121" s="8"/>
      <c r="I121" s="8"/>
    </row>
    <row r="122" spans="1:12">
      <c r="A122" s="1">
        <f t="shared" si="1"/>
        <v>117</v>
      </c>
      <c r="B122" s="13"/>
      <c r="C122" s="14" t="s">
        <v>182</v>
      </c>
      <c r="D122" s="14" t="s">
        <v>183</v>
      </c>
      <c r="E122" s="15">
        <f>E123-F122</f>
        <v>15024</v>
      </c>
      <c r="F122" s="31">
        <v>104</v>
      </c>
      <c r="G122" s="15"/>
      <c r="H122" s="81">
        <f>E128-E122</f>
        <v>3130</v>
      </c>
      <c r="I122" s="15"/>
      <c r="J122" s="29"/>
      <c r="K122" s="16" t="s">
        <v>279</v>
      </c>
      <c r="L122" s="38"/>
    </row>
    <row r="123" spans="1:12">
      <c r="A123" s="1">
        <f t="shared" si="1"/>
        <v>118</v>
      </c>
      <c r="B123" s="24"/>
      <c r="C123" s="2" t="s">
        <v>48</v>
      </c>
      <c r="D123" s="2" t="s">
        <v>68</v>
      </c>
      <c r="E123" s="8">
        <f>E124-F123</f>
        <v>15128</v>
      </c>
      <c r="F123" s="18">
        <v>182</v>
      </c>
      <c r="G123" s="80">
        <f>E127-E123</f>
        <v>2922</v>
      </c>
      <c r="H123" s="80"/>
      <c r="I123" s="8"/>
      <c r="J123" s="3"/>
      <c r="K123" s="19" t="s">
        <v>90</v>
      </c>
      <c r="L123" s="39"/>
    </row>
    <row r="124" spans="1:12">
      <c r="A124" s="1">
        <f t="shared" si="1"/>
        <v>119</v>
      </c>
      <c r="B124" s="24"/>
      <c r="C124" s="13"/>
      <c r="D124" s="14" t="s">
        <v>68</v>
      </c>
      <c r="E124" s="15">
        <f>E125-F124/2</f>
        <v>15310</v>
      </c>
      <c r="F124" s="77">
        <v>2500</v>
      </c>
      <c r="G124" s="80"/>
      <c r="H124" s="80"/>
      <c r="I124" s="8"/>
      <c r="J124" s="3"/>
      <c r="K124" s="19"/>
      <c r="L124" s="39"/>
    </row>
    <row r="125" spans="1:12">
      <c r="A125" s="1">
        <f t="shared" si="1"/>
        <v>120</v>
      </c>
      <c r="B125" s="26" t="s">
        <v>49</v>
      </c>
      <c r="C125" s="24" t="s">
        <v>197</v>
      </c>
      <c r="D125" s="2" t="s">
        <v>69</v>
      </c>
      <c r="E125" s="18">
        <v>16560</v>
      </c>
      <c r="F125" s="78"/>
      <c r="G125" s="80"/>
      <c r="H125" s="80"/>
      <c r="I125" s="8" t="s">
        <v>163</v>
      </c>
      <c r="J125" s="3"/>
      <c r="K125" s="19" t="s">
        <v>150</v>
      </c>
      <c r="L125" s="39"/>
    </row>
    <row r="126" spans="1:12">
      <c r="A126" s="1">
        <f t="shared" si="1"/>
        <v>121</v>
      </c>
      <c r="B126" s="24"/>
      <c r="C126" s="20"/>
      <c r="D126" s="21" t="s">
        <v>70</v>
      </c>
      <c r="E126" s="22">
        <f>E125+F124/2</f>
        <v>17810</v>
      </c>
      <c r="F126" s="79"/>
      <c r="G126" s="80"/>
      <c r="H126" s="80"/>
      <c r="I126" s="8"/>
      <c r="J126" s="3"/>
      <c r="K126" s="19"/>
      <c r="L126" s="39"/>
    </row>
    <row r="127" spans="1:12">
      <c r="A127" s="1">
        <f t="shared" si="1"/>
        <v>122</v>
      </c>
      <c r="B127" s="24"/>
      <c r="C127" s="2" t="s">
        <v>9</v>
      </c>
      <c r="D127" s="2" t="s">
        <v>70</v>
      </c>
      <c r="E127" s="8">
        <f>E126+F127</f>
        <v>18050</v>
      </c>
      <c r="F127" s="18">
        <v>240</v>
      </c>
      <c r="G127" s="80"/>
      <c r="H127" s="80"/>
      <c r="I127" s="8"/>
      <c r="J127" s="3"/>
      <c r="K127" s="19" t="s">
        <v>38</v>
      </c>
      <c r="L127" s="39"/>
    </row>
    <row r="128" spans="1:12">
      <c r="A128" s="1">
        <f t="shared" si="1"/>
        <v>123</v>
      </c>
      <c r="B128" s="20"/>
      <c r="C128" s="21" t="s">
        <v>182</v>
      </c>
      <c r="D128" s="21" t="s">
        <v>183</v>
      </c>
      <c r="E128" s="22">
        <f>E127+F128</f>
        <v>18154</v>
      </c>
      <c r="F128" s="32">
        <v>104</v>
      </c>
      <c r="G128" s="22"/>
      <c r="H128" s="82"/>
      <c r="I128" s="22"/>
      <c r="J128" s="30"/>
      <c r="K128" s="23" t="s">
        <v>286</v>
      </c>
      <c r="L128" s="40"/>
    </row>
    <row r="129" spans="1:12">
      <c r="A129" s="1">
        <f t="shared" si="1"/>
        <v>124</v>
      </c>
      <c r="E129" s="8"/>
      <c r="F129" s="8"/>
      <c r="G129" s="8"/>
      <c r="H129" s="8"/>
      <c r="I129" s="8"/>
    </row>
    <row r="130" spans="1:12">
      <c r="A130" s="1">
        <f t="shared" si="1"/>
        <v>125</v>
      </c>
      <c r="B130" s="13"/>
      <c r="C130" s="14" t="s">
        <v>312</v>
      </c>
      <c r="D130" s="14"/>
      <c r="E130" s="15">
        <f>E132-F132/2-F131</f>
        <v>18154</v>
      </c>
      <c r="F130" s="15"/>
      <c r="G130" s="15"/>
      <c r="H130" s="15"/>
      <c r="I130" s="15"/>
      <c r="J130" s="29"/>
      <c r="K130" s="16" t="s">
        <v>287</v>
      </c>
      <c r="L130" s="38"/>
    </row>
    <row r="131" spans="1:12">
      <c r="A131" s="1">
        <f t="shared" si="1"/>
        <v>126</v>
      </c>
      <c r="B131" s="24"/>
      <c r="C131" s="2" t="s">
        <v>45</v>
      </c>
      <c r="D131" s="2" t="s">
        <v>277</v>
      </c>
      <c r="E131" s="8"/>
      <c r="F131" s="18">
        <v>100</v>
      </c>
      <c r="G131" s="8"/>
      <c r="H131" s="8"/>
      <c r="I131" s="8"/>
      <c r="J131" s="3"/>
      <c r="K131" s="19"/>
      <c r="L131" s="39"/>
    </row>
    <row r="132" spans="1:12">
      <c r="A132" s="1">
        <f t="shared" si="1"/>
        <v>127</v>
      </c>
      <c r="B132" s="27" t="s">
        <v>185</v>
      </c>
      <c r="C132" s="2" t="s">
        <v>209</v>
      </c>
      <c r="D132" s="2" t="s">
        <v>69</v>
      </c>
      <c r="E132" s="18">
        <v>18354</v>
      </c>
      <c r="F132" s="18">
        <v>200</v>
      </c>
      <c r="G132" s="8"/>
      <c r="H132" s="8">
        <v>400</v>
      </c>
      <c r="I132" s="8" t="s">
        <v>136</v>
      </c>
      <c r="J132" s="3" t="s">
        <v>118</v>
      </c>
      <c r="K132" s="19" t="s">
        <v>204</v>
      </c>
      <c r="L132" s="39"/>
    </row>
    <row r="133" spans="1:12">
      <c r="A133" s="1">
        <f t="shared" si="1"/>
        <v>128</v>
      </c>
      <c r="B133" s="24"/>
      <c r="C133" s="2" t="s">
        <v>50</v>
      </c>
      <c r="D133" s="2" t="s">
        <v>277</v>
      </c>
      <c r="E133" s="8"/>
      <c r="F133" s="18">
        <v>100</v>
      </c>
      <c r="G133" s="8"/>
      <c r="H133" s="8"/>
      <c r="I133" s="8"/>
      <c r="J133" s="3"/>
      <c r="K133" s="19"/>
      <c r="L133" s="43"/>
    </row>
    <row r="134" spans="1:12">
      <c r="A134" s="1">
        <f t="shared" si="1"/>
        <v>129</v>
      </c>
      <c r="B134" s="20"/>
      <c r="C134" s="21" t="s">
        <v>182</v>
      </c>
      <c r="D134" s="21" t="s">
        <v>184</v>
      </c>
      <c r="E134" s="22">
        <f>E132+F132/2+F133</f>
        <v>18554</v>
      </c>
      <c r="F134" s="22"/>
      <c r="G134" s="22"/>
      <c r="H134" s="22"/>
      <c r="I134" s="22"/>
      <c r="J134" s="30"/>
      <c r="K134" s="23" t="s">
        <v>286</v>
      </c>
      <c r="L134" s="40"/>
    </row>
    <row r="135" spans="1:12">
      <c r="A135" s="1">
        <f t="shared" si="1"/>
        <v>130</v>
      </c>
      <c r="E135" s="8"/>
      <c r="F135" s="8"/>
      <c r="G135" s="8"/>
      <c r="H135" s="8"/>
      <c r="I135" s="8"/>
    </row>
    <row r="136" spans="1:12">
      <c r="A136" s="1">
        <f t="shared" si="1"/>
        <v>131</v>
      </c>
      <c r="B136" s="13"/>
      <c r="C136" s="14" t="s">
        <v>193</v>
      </c>
      <c r="D136" s="14"/>
      <c r="E136" s="15">
        <f>E134</f>
        <v>18554</v>
      </c>
      <c r="F136" s="15"/>
      <c r="G136" s="15"/>
      <c r="H136" s="15"/>
      <c r="I136" s="15"/>
      <c r="J136" s="29"/>
      <c r="K136" s="16" t="s">
        <v>287</v>
      </c>
      <c r="L136" s="38"/>
    </row>
    <row r="137" spans="1:12">
      <c r="A137" s="1">
        <f t="shared" si="1"/>
        <v>132</v>
      </c>
      <c r="B137" s="24" t="s">
        <v>77</v>
      </c>
      <c r="E137" s="8"/>
      <c r="F137" s="8">
        <f>E138-E136</f>
        <v>90</v>
      </c>
      <c r="G137" s="8">
        <f>F137</f>
        <v>90</v>
      </c>
      <c r="H137" s="8">
        <f>F137</f>
        <v>90</v>
      </c>
      <c r="I137" s="8" t="s">
        <v>157</v>
      </c>
      <c r="J137" s="3" t="s">
        <v>54</v>
      </c>
      <c r="K137" s="33"/>
      <c r="L137" s="43"/>
    </row>
    <row r="138" spans="1:12">
      <c r="A138" s="1">
        <f t="shared" si="1"/>
        <v>133</v>
      </c>
      <c r="B138" s="20"/>
      <c r="C138" s="21" t="s">
        <v>117</v>
      </c>
      <c r="D138" s="21"/>
      <c r="E138" s="22">
        <f>E139</f>
        <v>18644</v>
      </c>
      <c r="F138" s="22"/>
      <c r="G138" s="22"/>
      <c r="H138" s="22"/>
      <c r="I138" s="22"/>
      <c r="J138" s="30"/>
      <c r="K138" s="23" t="s">
        <v>86</v>
      </c>
      <c r="L138" s="40"/>
    </row>
    <row r="139" spans="1:12">
      <c r="A139" s="1">
        <f t="shared" si="1"/>
        <v>134</v>
      </c>
      <c r="B139" s="13"/>
      <c r="C139" s="14" t="s">
        <v>169</v>
      </c>
      <c r="D139" s="14"/>
      <c r="E139" s="15">
        <f>E140-F140/2</f>
        <v>18644</v>
      </c>
      <c r="F139" s="15"/>
      <c r="G139" s="15"/>
      <c r="H139" s="15"/>
      <c r="I139" s="15"/>
      <c r="J139" s="29"/>
      <c r="K139" s="16" t="s">
        <v>80</v>
      </c>
      <c r="L139" s="38"/>
    </row>
    <row r="140" spans="1:12">
      <c r="A140" s="1">
        <f t="shared" si="1"/>
        <v>135</v>
      </c>
      <c r="B140" s="17" t="s">
        <v>146</v>
      </c>
      <c r="E140" s="18">
        <v>18794</v>
      </c>
      <c r="F140" s="18">
        <v>300</v>
      </c>
      <c r="G140" s="8">
        <f>F140</f>
        <v>300</v>
      </c>
      <c r="H140" s="8">
        <f>F140</f>
        <v>300</v>
      </c>
      <c r="I140" s="8" t="s">
        <v>164</v>
      </c>
      <c r="J140" s="3" t="s">
        <v>118</v>
      </c>
      <c r="K140" s="28"/>
      <c r="L140" s="45"/>
    </row>
    <row r="141" spans="1:12">
      <c r="A141" s="1">
        <f t="shared" si="1"/>
        <v>136</v>
      </c>
      <c r="B141" s="20"/>
      <c r="C141" s="21" t="s">
        <v>169</v>
      </c>
      <c r="D141" s="21"/>
      <c r="E141" s="22">
        <f>E140+F140/2</f>
        <v>18944</v>
      </c>
      <c r="F141" s="22"/>
      <c r="G141" s="22"/>
      <c r="H141" s="22"/>
      <c r="I141" s="22"/>
      <c r="J141" s="30"/>
      <c r="K141" s="23" t="s">
        <v>80</v>
      </c>
      <c r="L141" s="40"/>
    </row>
    <row r="142" spans="1:12">
      <c r="A142" s="1">
        <f t="shared" si="1"/>
        <v>137</v>
      </c>
      <c r="B142" s="13"/>
      <c r="C142" s="14" t="s">
        <v>76</v>
      </c>
      <c r="D142" s="14"/>
      <c r="E142" s="15">
        <f>E141</f>
        <v>18944</v>
      </c>
      <c r="F142" s="15"/>
      <c r="G142" s="15"/>
      <c r="H142" s="15"/>
      <c r="I142" s="15"/>
      <c r="J142" s="29"/>
      <c r="K142" s="16" t="s">
        <v>20</v>
      </c>
      <c r="L142" s="38"/>
    </row>
    <row r="143" spans="1:12">
      <c r="A143" s="1">
        <f t="shared" si="1"/>
        <v>138</v>
      </c>
      <c r="B143" s="24" t="s">
        <v>5</v>
      </c>
      <c r="E143" s="8"/>
      <c r="F143" s="8">
        <f>E144-E142</f>
        <v>200</v>
      </c>
      <c r="G143" s="8">
        <f>F143</f>
        <v>200</v>
      </c>
      <c r="H143" s="8">
        <f>F143</f>
        <v>200</v>
      </c>
      <c r="I143" s="8" t="s">
        <v>155</v>
      </c>
      <c r="J143" s="3" t="s">
        <v>54</v>
      </c>
      <c r="K143" s="33"/>
      <c r="L143" s="43"/>
    </row>
    <row r="144" spans="1:12">
      <c r="A144" s="1">
        <f t="shared" si="1"/>
        <v>139</v>
      </c>
      <c r="B144" s="20"/>
      <c r="C144" s="21" t="s">
        <v>309</v>
      </c>
      <c r="D144" s="21"/>
      <c r="E144" s="22">
        <f>E145</f>
        <v>19144</v>
      </c>
      <c r="F144" s="22"/>
      <c r="G144" s="22"/>
      <c r="H144" s="22"/>
      <c r="I144" s="22"/>
      <c r="J144" s="30"/>
      <c r="K144" s="23" t="s">
        <v>286</v>
      </c>
      <c r="L144" s="56"/>
    </row>
    <row r="145" spans="1:12">
      <c r="A145" s="1">
        <f t="shared" si="1"/>
        <v>140</v>
      </c>
      <c r="B145" s="13"/>
      <c r="C145" s="14" t="s">
        <v>308</v>
      </c>
      <c r="D145" s="14"/>
      <c r="E145" s="15">
        <f>E147-F147/2-F146</f>
        <v>19144</v>
      </c>
      <c r="F145" s="15"/>
      <c r="G145" s="15"/>
      <c r="H145" s="15"/>
      <c r="I145" s="15"/>
      <c r="J145" s="29"/>
      <c r="K145" s="16" t="s">
        <v>287</v>
      </c>
      <c r="L145" s="38"/>
    </row>
    <row r="146" spans="1:12">
      <c r="A146" s="1">
        <f t="shared" si="1"/>
        <v>141</v>
      </c>
      <c r="B146" s="24"/>
      <c r="C146" s="2" t="s">
        <v>27</v>
      </c>
      <c r="D146" s="2" t="s">
        <v>277</v>
      </c>
      <c r="E146" s="8"/>
      <c r="F146" s="18">
        <v>100</v>
      </c>
      <c r="G146" s="8"/>
      <c r="H146" s="8"/>
      <c r="I146" s="8"/>
      <c r="J146" s="3"/>
      <c r="K146" s="33" t="s">
        <v>12</v>
      </c>
      <c r="L146" s="43"/>
    </row>
    <row r="147" spans="1:12">
      <c r="A147" s="1">
        <f t="shared" si="1"/>
        <v>142</v>
      </c>
      <c r="B147" s="27" t="s">
        <v>186</v>
      </c>
      <c r="C147" s="2" t="s">
        <v>209</v>
      </c>
      <c r="E147" s="18">
        <v>19344</v>
      </c>
      <c r="F147" s="18">
        <v>200</v>
      </c>
      <c r="G147" s="8"/>
      <c r="H147" s="8">
        <v>400</v>
      </c>
      <c r="I147" s="8" t="s">
        <v>136</v>
      </c>
      <c r="J147" s="3" t="s">
        <v>118</v>
      </c>
      <c r="K147" s="19" t="s">
        <v>203</v>
      </c>
      <c r="L147" s="39"/>
    </row>
    <row r="148" spans="1:12">
      <c r="A148" s="1">
        <f t="shared" ref="A148:A211" si="3">A147+1</f>
        <v>143</v>
      </c>
      <c r="B148" s="24"/>
      <c r="C148" s="2" t="s">
        <v>43</v>
      </c>
      <c r="D148" s="2" t="s">
        <v>277</v>
      </c>
      <c r="E148" s="8"/>
      <c r="F148" s="18">
        <v>100</v>
      </c>
      <c r="G148" s="8"/>
      <c r="H148" s="8"/>
      <c r="I148" s="8"/>
      <c r="J148" s="3"/>
      <c r="K148" s="33" t="s">
        <v>24</v>
      </c>
      <c r="L148" s="47"/>
    </row>
    <row r="149" spans="1:12">
      <c r="A149" s="1">
        <f t="shared" si="3"/>
        <v>144</v>
      </c>
      <c r="B149" s="20"/>
      <c r="C149" s="21" t="s">
        <v>309</v>
      </c>
      <c r="D149" s="21"/>
      <c r="E149" s="22">
        <f>E147+F147/2+F148</f>
        <v>19544</v>
      </c>
      <c r="F149" s="22"/>
      <c r="G149" s="22"/>
      <c r="H149" s="22"/>
      <c r="I149" s="22"/>
      <c r="J149" s="30"/>
      <c r="K149" s="23" t="s">
        <v>290</v>
      </c>
      <c r="L149" s="40"/>
    </row>
    <row r="150" spans="1:12">
      <c r="A150" s="1">
        <f t="shared" si="3"/>
        <v>145</v>
      </c>
      <c r="B150" s="13"/>
      <c r="C150" s="14" t="s">
        <v>308</v>
      </c>
      <c r="D150" s="14"/>
      <c r="E150" s="15">
        <f>E149</f>
        <v>19544</v>
      </c>
      <c r="F150" s="15"/>
      <c r="G150" s="15"/>
      <c r="H150" s="15"/>
      <c r="I150" s="15"/>
      <c r="J150" s="29"/>
      <c r="K150" s="16" t="s">
        <v>289</v>
      </c>
      <c r="L150" s="38"/>
    </row>
    <row r="151" spans="1:12">
      <c r="A151" s="1">
        <f t="shared" si="3"/>
        <v>146</v>
      </c>
      <c r="B151" s="24" t="s">
        <v>6</v>
      </c>
      <c r="D151" s="2" t="s">
        <v>288</v>
      </c>
      <c r="E151" s="8"/>
      <c r="F151" s="8">
        <f>E152-E150</f>
        <v>230</v>
      </c>
      <c r="G151" s="8">
        <f>F151</f>
        <v>230</v>
      </c>
      <c r="H151" s="8">
        <f>F151</f>
        <v>230</v>
      </c>
      <c r="I151" s="8" t="s">
        <v>155</v>
      </c>
      <c r="J151" s="3" t="s">
        <v>28</v>
      </c>
      <c r="K151" s="33" t="s">
        <v>23</v>
      </c>
      <c r="L151" s="43"/>
    </row>
    <row r="152" spans="1:12">
      <c r="A152" s="1">
        <f t="shared" si="3"/>
        <v>147</v>
      </c>
      <c r="B152" s="20"/>
      <c r="C152" s="52" t="s">
        <v>187</v>
      </c>
      <c r="D152" s="21"/>
      <c r="E152" s="22">
        <f>E154</f>
        <v>19774</v>
      </c>
      <c r="F152" s="22"/>
      <c r="G152" s="22"/>
      <c r="H152" s="22"/>
      <c r="I152" s="22"/>
      <c r="J152" s="30"/>
      <c r="K152" s="23" t="s">
        <v>290</v>
      </c>
      <c r="L152" s="40"/>
    </row>
    <row r="153" spans="1:12">
      <c r="A153" s="1">
        <f t="shared" si="3"/>
        <v>148</v>
      </c>
      <c r="E153" s="8"/>
      <c r="F153" s="8"/>
      <c r="G153" s="8"/>
      <c r="H153" s="8"/>
      <c r="I153" s="8"/>
    </row>
    <row r="154" spans="1:12">
      <c r="A154" s="1">
        <f t="shared" si="3"/>
        <v>149</v>
      </c>
      <c r="B154" s="13"/>
      <c r="C154" s="53" t="s">
        <v>188</v>
      </c>
      <c r="D154" s="14"/>
      <c r="E154" s="15">
        <f>E155-F154</f>
        <v>19774</v>
      </c>
      <c r="F154" s="31">
        <v>104</v>
      </c>
      <c r="G154" s="15"/>
      <c r="H154" s="81">
        <f>E160-E154</f>
        <v>3130</v>
      </c>
      <c r="I154" s="15"/>
      <c r="J154" s="29"/>
      <c r="K154" s="16" t="s">
        <v>289</v>
      </c>
      <c r="L154" s="38"/>
    </row>
    <row r="155" spans="1:12">
      <c r="A155" s="1">
        <f t="shared" si="3"/>
        <v>150</v>
      </c>
      <c r="B155" s="24"/>
      <c r="C155" s="2" t="s">
        <v>93</v>
      </c>
      <c r="D155" s="2" t="s">
        <v>68</v>
      </c>
      <c r="E155" s="8">
        <f>E156-F155</f>
        <v>19878</v>
      </c>
      <c r="F155" s="18">
        <v>182</v>
      </c>
      <c r="G155" s="80">
        <f>E159-E155</f>
        <v>2922</v>
      </c>
      <c r="H155" s="80"/>
      <c r="I155" s="8"/>
      <c r="J155" s="3"/>
      <c r="K155" s="19" t="s">
        <v>92</v>
      </c>
      <c r="L155" s="39"/>
    </row>
    <row r="156" spans="1:12">
      <c r="A156" s="1">
        <f t="shared" si="3"/>
        <v>151</v>
      </c>
      <c r="B156" s="24"/>
      <c r="C156" s="13"/>
      <c r="D156" s="14" t="s">
        <v>68</v>
      </c>
      <c r="E156" s="15">
        <f>E157-F156/2</f>
        <v>20060</v>
      </c>
      <c r="F156" s="77">
        <v>2500</v>
      </c>
      <c r="G156" s="80"/>
      <c r="H156" s="80"/>
      <c r="I156" s="8"/>
      <c r="J156" s="3"/>
      <c r="K156" s="19"/>
      <c r="L156" s="39"/>
    </row>
    <row r="157" spans="1:12">
      <c r="A157" s="1">
        <f t="shared" si="3"/>
        <v>152</v>
      </c>
      <c r="B157" s="26" t="s">
        <v>119</v>
      </c>
      <c r="C157" s="24" t="s">
        <v>197</v>
      </c>
      <c r="D157" s="2" t="s">
        <v>69</v>
      </c>
      <c r="E157" s="18">
        <v>21310</v>
      </c>
      <c r="F157" s="78"/>
      <c r="G157" s="80"/>
      <c r="H157" s="80"/>
      <c r="I157" s="8" t="s">
        <v>163</v>
      </c>
      <c r="J157" s="3"/>
      <c r="K157" s="19" t="s">
        <v>150</v>
      </c>
      <c r="L157" s="39"/>
    </row>
    <row r="158" spans="1:12">
      <c r="A158" s="1">
        <f t="shared" si="3"/>
        <v>153</v>
      </c>
      <c r="B158" s="24"/>
      <c r="C158" s="20"/>
      <c r="D158" s="21" t="s">
        <v>70</v>
      </c>
      <c r="E158" s="22">
        <f>E157+F156/2</f>
        <v>22560</v>
      </c>
      <c r="F158" s="79"/>
      <c r="G158" s="80"/>
      <c r="H158" s="80"/>
      <c r="I158" s="8"/>
      <c r="J158" s="3"/>
      <c r="K158" s="19"/>
      <c r="L158" s="39"/>
    </row>
    <row r="159" spans="1:12">
      <c r="A159" s="1">
        <f t="shared" si="3"/>
        <v>154</v>
      </c>
      <c r="B159" s="24"/>
      <c r="C159" s="2" t="s">
        <v>9</v>
      </c>
      <c r="D159" s="2" t="s">
        <v>70</v>
      </c>
      <c r="E159" s="8">
        <f>E158+F159</f>
        <v>22800</v>
      </c>
      <c r="F159" s="18">
        <v>240</v>
      </c>
      <c r="G159" s="80"/>
      <c r="H159" s="80"/>
      <c r="I159" s="8"/>
      <c r="J159" s="3"/>
      <c r="K159" s="19" t="s">
        <v>38</v>
      </c>
      <c r="L159" s="39"/>
    </row>
    <row r="160" spans="1:12">
      <c r="A160" s="1">
        <f t="shared" si="3"/>
        <v>155</v>
      </c>
      <c r="B160" s="20"/>
      <c r="C160" s="52" t="s">
        <v>189</v>
      </c>
      <c r="D160" s="21"/>
      <c r="E160" s="22">
        <f>E159+F160</f>
        <v>22904</v>
      </c>
      <c r="F160" s="32">
        <v>104</v>
      </c>
      <c r="G160" s="22"/>
      <c r="H160" s="82"/>
      <c r="I160" s="22"/>
      <c r="J160" s="30"/>
      <c r="K160" s="23" t="s">
        <v>290</v>
      </c>
      <c r="L160" s="40"/>
    </row>
    <row r="161" spans="1:12">
      <c r="A161" s="1">
        <f t="shared" si="3"/>
        <v>156</v>
      </c>
      <c r="E161" s="8"/>
      <c r="F161" s="8"/>
      <c r="G161" s="8"/>
      <c r="H161" s="8"/>
      <c r="I161" s="8"/>
    </row>
    <row r="162" spans="1:12">
      <c r="A162" s="1">
        <f t="shared" si="3"/>
        <v>157</v>
      </c>
      <c r="B162" s="13"/>
      <c r="C162" s="53" t="s">
        <v>180</v>
      </c>
      <c r="D162" s="14"/>
      <c r="E162" s="15">
        <f>E160</f>
        <v>22904</v>
      </c>
      <c r="F162" s="15"/>
      <c r="G162" s="15"/>
      <c r="H162" s="15"/>
      <c r="I162" s="15"/>
      <c r="J162" s="29"/>
      <c r="K162" s="16" t="s">
        <v>289</v>
      </c>
      <c r="L162" s="38"/>
    </row>
    <row r="163" spans="1:12">
      <c r="A163" s="1">
        <f t="shared" si="3"/>
        <v>158</v>
      </c>
      <c r="B163" s="24" t="s">
        <v>83</v>
      </c>
      <c r="D163" s="2" t="s">
        <v>288</v>
      </c>
      <c r="E163" s="8"/>
      <c r="F163" s="8">
        <f>E164-E162</f>
        <v>223</v>
      </c>
      <c r="G163" s="8">
        <f>F163</f>
        <v>223</v>
      </c>
      <c r="H163" s="8">
        <f>F163</f>
        <v>223</v>
      </c>
      <c r="I163" s="8" t="s">
        <v>157</v>
      </c>
      <c r="J163" s="3" t="s">
        <v>115</v>
      </c>
      <c r="K163" s="33" t="s">
        <v>137</v>
      </c>
      <c r="L163" s="43"/>
    </row>
    <row r="164" spans="1:12">
      <c r="A164" s="1">
        <f t="shared" si="3"/>
        <v>159</v>
      </c>
      <c r="B164" s="20"/>
      <c r="C164" s="21" t="s">
        <v>182</v>
      </c>
      <c r="D164" s="21"/>
      <c r="E164" s="22">
        <f>E165</f>
        <v>23127</v>
      </c>
      <c r="F164" s="22"/>
      <c r="G164" s="22"/>
      <c r="H164" s="22"/>
      <c r="I164" s="22"/>
      <c r="J164" s="30"/>
      <c r="K164" s="23" t="s">
        <v>290</v>
      </c>
      <c r="L164" s="40"/>
    </row>
    <row r="165" spans="1:12">
      <c r="A165" s="1">
        <f t="shared" si="3"/>
        <v>160</v>
      </c>
      <c r="B165" s="13"/>
      <c r="C165" s="14" t="s">
        <v>193</v>
      </c>
      <c r="D165" s="14"/>
      <c r="E165" s="15">
        <f>E166-F166/2</f>
        <v>23127</v>
      </c>
      <c r="F165" s="15"/>
      <c r="G165" s="15"/>
      <c r="H165" s="15"/>
      <c r="I165" s="15"/>
      <c r="J165" s="29"/>
      <c r="K165" s="16" t="s">
        <v>289</v>
      </c>
      <c r="L165" s="38"/>
    </row>
    <row r="166" spans="1:12">
      <c r="A166" s="1">
        <f t="shared" si="3"/>
        <v>161</v>
      </c>
      <c r="B166" s="25" t="s">
        <v>227</v>
      </c>
      <c r="D166" s="2" t="s">
        <v>69</v>
      </c>
      <c r="E166" s="18">
        <v>23190</v>
      </c>
      <c r="F166" s="18">
        <v>126</v>
      </c>
      <c r="G166" s="8">
        <v>126</v>
      </c>
      <c r="H166" s="8">
        <v>126</v>
      </c>
      <c r="I166" s="8" t="s">
        <v>156</v>
      </c>
      <c r="J166" s="3" t="s">
        <v>40</v>
      </c>
      <c r="K166" s="19"/>
      <c r="L166" s="39"/>
    </row>
    <row r="167" spans="1:12">
      <c r="A167" s="1">
        <f t="shared" si="3"/>
        <v>162</v>
      </c>
      <c r="B167" s="20"/>
      <c r="C167" s="21" t="s">
        <v>29</v>
      </c>
      <c r="D167" s="21"/>
      <c r="E167" s="22">
        <f>E166+F166/2</f>
        <v>23253</v>
      </c>
      <c r="F167" s="22"/>
      <c r="G167" s="22"/>
      <c r="H167" s="22"/>
      <c r="I167" s="22"/>
      <c r="J167" s="30"/>
      <c r="K167" s="23" t="s">
        <v>80</v>
      </c>
      <c r="L167" s="40"/>
    </row>
    <row r="168" spans="1:12">
      <c r="A168" s="1">
        <f t="shared" si="3"/>
        <v>163</v>
      </c>
      <c r="B168" s="13"/>
      <c r="C168" s="14" t="s">
        <v>30</v>
      </c>
      <c r="D168" s="14"/>
      <c r="E168" s="15">
        <f>E169-F169/2</f>
        <v>23253</v>
      </c>
      <c r="F168" s="15"/>
      <c r="G168" s="15"/>
      <c r="H168" s="15"/>
      <c r="I168" s="15"/>
      <c r="J168" s="29"/>
      <c r="K168" s="16" t="s">
        <v>80</v>
      </c>
      <c r="L168" s="38"/>
    </row>
    <row r="169" spans="1:12">
      <c r="A169" s="1">
        <f t="shared" si="3"/>
        <v>164</v>
      </c>
      <c r="B169" s="25" t="s">
        <v>226</v>
      </c>
      <c r="D169" s="2" t="s">
        <v>69</v>
      </c>
      <c r="E169" s="18">
        <v>23338</v>
      </c>
      <c r="F169" s="18">
        <v>170</v>
      </c>
      <c r="G169" s="8">
        <v>170</v>
      </c>
      <c r="H169" s="8">
        <v>170</v>
      </c>
      <c r="I169" s="8" t="s">
        <v>159</v>
      </c>
      <c r="J169" s="3" t="s">
        <v>40</v>
      </c>
      <c r="K169" s="19"/>
      <c r="L169" s="39"/>
    </row>
    <row r="170" spans="1:12">
      <c r="A170" s="1">
        <f t="shared" si="3"/>
        <v>165</v>
      </c>
      <c r="B170" s="20"/>
      <c r="C170" s="21" t="s">
        <v>30</v>
      </c>
      <c r="D170" s="21"/>
      <c r="E170" s="22">
        <f>E169+F169/2</f>
        <v>23423</v>
      </c>
      <c r="F170" s="22"/>
      <c r="G170" s="22"/>
      <c r="H170" s="22"/>
      <c r="I170" s="22"/>
      <c r="J170" s="30"/>
      <c r="K170" s="23" t="s">
        <v>80</v>
      </c>
      <c r="L170" s="40"/>
    </row>
    <row r="171" spans="1:12">
      <c r="A171" s="1">
        <f t="shared" si="3"/>
        <v>166</v>
      </c>
      <c r="B171" s="13"/>
      <c r="C171" s="14" t="s">
        <v>29</v>
      </c>
      <c r="D171" s="14"/>
      <c r="E171" s="15">
        <f>E170</f>
        <v>23423</v>
      </c>
      <c r="F171" s="15"/>
      <c r="G171" s="15"/>
      <c r="H171" s="15"/>
      <c r="I171" s="15"/>
      <c r="J171" s="29"/>
      <c r="K171" s="16" t="s">
        <v>80</v>
      </c>
      <c r="L171" s="38"/>
    </row>
    <row r="172" spans="1:12">
      <c r="A172" s="1">
        <f t="shared" si="3"/>
        <v>167</v>
      </c>
      <c r="B172" s="24" t="s">
        <v>87</v>
      </c>
      <c r="D172" s="2" t="s">
        <v>277</v>
      </c>
      <c r="E172" s="8"/>
      <c r="F172" s="8">
        <f>E173-E171</f>
        <v>223</v>
      </c>
      <c r="G172" s="8">
        <f>F172</f>
        <v>223</v>
      </c>
      <c r="H172" s="8">
        <f>F172</f>
        <v>223</v>
      </c>
      <c r="I172" s="8" t="s">
        <v>157</v>
      </c>
      <c r="J172" s="3" t="s">
        <v>113</v>
      </c>
      <c r="K172" s="33" t="s">
        <v>1</v>
      </c>
      <c r="L172" s="43"/>
    </row>
    <row r="173" spans="1:12">
      <c r="A173" s="1">
        <f t="shared" si="3"/>
        <v>168</v>
      </c>
      <c r="B173" s="20"/>
      <c r="C173" s="21" t="s">
        <v>283</v>
      </c>
      <c r="D173" s="21"/>
      <c r="E173" s="22">
        <f>E175</f>
        <v>23646</v>
      </c>
      <c r="F173" s="22"/>
      <c r="G173" s="22"/>
      <c r="H173" s="22"/>
      <c r="I173" s="22"/>
      <c r="J173" s="30"/>
      <c r="K173" s="23" t="s">
        <v>324</v>
      </c>
      <c r="L173" s="40"/>
    </row>
    <row r="174" spans="1:12">
      <c r="A174" s="1">
        <f t="shared" si="3"/>
        <v>169</v>
      </c>
      <c r="E174" s="8"/>
      <c r="F174" s="8"/>
      <c r="G174" s="8"/>
      <c r="H174" s="8"/>
      <c r="I174" s="8"/>
    </row>
    <row r="175" spans="1:12">
      <c r="A175" s="1">
        <f t="shared" si="3"/>
        <v>170</v>
      </c>
      <c r="B175" s="13"/>
      <c r="C175" s="14" t="s">
        <v>191</v>
      </c>
      <c r="D175" s="14"/>
      <c r="E175" s="15">
        <f>E176-F175</f>
        <v>23646</v>
      </c>
      <c r="F175" s="31">
        <v>100</v>
      </c>
      <c r="G175" s="15"/>
      <c r="H175" s="81">
        <f>E181-E175</f>
        <v>1470</v>
      </c>
      <c r="I175" s="15"/>
      <c r="J175" s="29"/>
      <c r="K175" s="16" t="s">
        <v>291</v>
      </c>
      <c r="L175" s="38"/>
    </row>
    <row r="176" spans="1:12">
      <c r="A176" s="1">
        <f t="shared" si="3"/>
        <v>171</v>
      </c>
      <c r="B176" s="24"/>
      <c r="C176" s="2" t="s">
        <v>93</v>
      </c>
      <c r="D176" s="2" t="s">
        <v>68</v>
      </c>
      <c r="E176" s="8">
        <f>E177-F176</f>
        <v>23746</v>
      </c>
      <c r="F176" s="18">
        <v>239</v>
      </c>
      <c r="G176" s="80">
        <f>E180-E176</f>
        <v>1269</v>
      </c>
      <c r="H176" s="80"/>
      <c r="I176" s="8"/>
      <c r="J176" s="3"/>
      <c r="K176" s="19" t="s">
        <v>131</v>
      </c>
      <c r="L176" s="39"/>
    </row>
    <row r="177" spans="1:12">
      <c r="A177" s="1">
        <f t="shared" si="3"/>
        <v>172</v>
      </c>
      <c r="B177" s="24"/>
      <c r="C177" s="13"/>
      <c r="D177" s="14" t="s">
        <v>68</v>
      </c>
      <c r="E177" s="15">
        <f>E178-F177/2</f>
        <v>23985</v>
      </c>
      <c r="F177" s="77">
        <v>750</v>
      </c>
      <c r="G177" s="80"/>
      <c r="H177" s="80"/>
      <c r="I177" s="8"/>
      <c r="J177" s="3"/>
      <c r="K177" s="19"/>
      <c r="L177" s="39"/>
    </row>
    <row r="178" spans="1:12">
      <c r="A178" s="1">
        <f t="shared" si="3"/>
        <v>173</v>
      </c>
      <c r="B178" s="26" t="s">
        <v>128</v>
      </c>
      <c r="C178" s="24" t="s">
        <v>196</v>
      </c>
      <c r="D178" s="2" t="s">
        <v>69</v>
      </c>
      <c r="E178" s="18">
        <v>24360</v>
      </c>
      <c r="F178" s="78"/>
      <c r="G178" s="80"/>
      <c r="H178" s="80"/>
      <c r="I178" s="8" t="s">
        <v>158</v>
      </c>
      <c r="J178" s="3"/>
      <c r="K178" s="19" t="s">
        <v>284</v>
      </c>
      <c r="L178" s="39"/>
    </row>
    <row r="179" spans="1:12">
      <c r="A179" s="1">
        <f t="shared" si="3"/>
        <v>174</v>
      </c>
      <c r="B179" s="24"/>
      <c r="C179" s="20"/>
      <c r="D179" s="21" t="s">
        <v>70</v>
      </c>
      <c r="E179" s="22">
        <f>E178+F177/2</f>
        <v>24735</v>
      </c>
      <c r="F179" s="79"/>
      <c r="G179" s="80"/>
      <c r="H179" s="80"/>
      <c r="I179" s="8"/>
      <c r="J179" s="3"/>
      <c r="K179" s="19"/>
      <c r="L179" s="39"/>
    </row>
    <row r="180" spans="1:12">
      <c r="A180" s="1">
        <f t="shared" si="3"/>
        <v>175</v>
      </c>
      <c r="B180" s="24"/>
      <c r="C180" s="2" t="s">
        <v>9</v>
      </c>
      <c r="D180" s="2" t="s">
        <v>70</v>
      </c>
      <c r="E180" s="8">
        <f>E179+F180</f>
        <v>25015</v>
      </c>
      <c r="F180" s="18">
        <v>280</v>
      </c>
      <c r="G180" s="80"/>
      <c r="H180" s="80"/>
      <c r="I180" s="8"/>
      <c r="J180" s="3"/>
      <c r="K180" s="19" t="s">
        <v>81</v>
      </c>
      <c r="L180" s="39"/>
    </row>
    <row r="181" spans="1:12">
      <c r="A181" s="1">
        <f t="shared" si="3"/>
        <v>176</v>
      </c>
      <c r="B181" s="20"/>
      <c r="C181" s="21" t="s">
        <v>190</v>
      </c>
      <c r="D181" s="21"/>
      <c r="E181" s="22">
        <f>E180+F181</f>
        <v>25116</v>
      </c>
      <c r="F181" s="32">
        <v>101</v>
      </c>
      <c r="G181" s="22"/>
      <c r="H181" s="82"/>
      <c r="I181" s="22"/>
      <c r="J181" s="30"/>
      <c r="K181" s="23" t="s">
        <v>293</v>
      </c>
      <c r="L181" s="40"/>
    </row>
    <row r="182" spans="1:12">
      <c r="A182" s="1">
        <f t="shared" si="3"/>
        <v>177</v>
      </c>
      <c r="E182" s="8"/>
      <c r="F182" s="8"/>
      <c r="G182" s="8"/>
      <c r="H182" s="8"/>
      <c r="I182" s="8"/>
    </row>
    <row r="183" spans="1:12">
      <c r="A183" s="1">
        <f t="shared" si="3"/>
        <v>178</v>
      </c>
      <c r="B183" s="13"/>
      <c r="C183" s="14" t="s">
        <v>193</v>
      </c>
      <c r="D183" s="14"/>
      <c r="E183" s="15">
        <f>E181</f>
        <v>25116</v>
      </c>
      <c r="F183" s="15"/>
      <c r="G183" s="15"/>
      <c r="H183" s="15"/>
      <c r="I183" s="15"/>
      <c r="J183" s="29"/>
      <c r="K183" s="16" t="s">
        <v>292</v>
      </c>
      <c r="L183" s="38"/>
    </row>
    <row r="184" spans="1:12">
      <c r="A184" s="1">
        <f t="shared" si="3"/>
        <v>179</v>
      </c>
      <c r="B184" s="55" t="s">
        <v>208</v>
      </c>
      <c r="E184" s="8">
        <f>(E183+E186)/2</f>
        <v>25309</v>
      </c>
      <c r="F184" s="8">
        <v>286</v>
      </c>
      <c r="G184" s="8"/>
      <c r="H184" s="8">
        <f>E186-E183</f>
        <v>386</v>
      </c>
      <c r="I184" s="8" t="s">
        <v>157</v>
      </c>
      <c r="J184" s="3" t="s">
        <v>236</v>
      </c>
      <c r="K184" s="19" t="s">
        <v>235</v>
      </c>
      <c r="L184" s="43"/>
    </row>
    <row r="185" spans="1:12">
      <c r="A185" s="1">
        <f t="shared" si="3"/>
        <v>180</v>
      </c>
      <c r="B185" s="24"/>
      <c r="C185" s="2" t="s">
        <v>27</v>
      </c>
      <c r="D185" s="2" t="s">
        <v>288</v>
      </c>
      <c r="E185" s="8"/>
      <c r="F185" s="8">
        <v>100</v>
      </c>
      <c r="G185" s="8"/>
      <c r="H185" s="8"/>
      <c r="I185" s="8"/>
      <c r="J185" s="3"/>
      <c r="K185" s="19" t="s">
        <v>0</v>
      </c>
      <c r="L185" s="39"/>
    </row>
    <row r="186" spans="1:12">
      <c r="A186" s="1">
        <f t="shared" si="3"/>
        <v>181</v>
      </c>
      <c r="B186" s="20"/>
      <c r="C186" s="21" t="s">
        <v>193</v>
      </c>
      <c r="D186" s="21"/>
      <c r="E186" s="22">
        <f>E188</f>
        <v>25502</v>
      </c>
      <c r="F186" s="22"/>
      <c r="G186" s="22"/>
      <c r="H186" s="22"/>
      <c r="I186" s="22"/>
      <c r="J186" s="30"/>
      <c r="K186" s="23" t="s">
        <v>290</v>
      </c>
      <c r="L186" s="40"/>
    </row>
    <row r="187" spans="1:12">
      <c r="A187" s="1">
        <f t="shared" si="3"/>
        <v>182</v>
      </c>
      <c r="E187" s="8"/>
      <c r="F187" s="8"/>
      <c r="G187" s="8"/>
      <c r="H187" s="8"/>
      <c r="I187" s="8"/>
    </row>
    <row r="188" spans="1:12">
      <c r="A188" s="1">
        <f t="shared" si="3"/>
        <v>183</v>
      </c>
      <c r="B188" s="13"/>
      <c r="C188" s="14" t="s">
        <v>182</v>
      </c>
      <c r="D188" s="14"/>
      <c r="E188" s="15">
        <f>E189-F188</f>
        <v>25502</v>
      </c>
      <c r="F188" s="31">
        <v>102</v>
      </c>
      <c r="G188" s="15"/>
      <c r="H188" s="81">
        <f>E194-E188</f>
        <v>2730</v>
      </c>
      <c r="I188" s="15"/>
      <c r="J188" s="29"/>
      <c r="K188" s="16" t="s">
        <v>289</v>
      </c>
      <c r="L188" s="38"/>
    </row>
    <row r="189" spans="1:12">
      <c r="A189" s="1">
        <f t="shared" si="3"/>
        <v>184</v>
      </c>
      <c r="B189" s="24"/>
      <c r="C189" s="2" t="s">
        <v>93</v>
      </c>
      <c r="D189" s="2" t="s">
        <v>68</v>
      </c>
      <c r="E189" s="8">
        <f>E190-F189</f>
        <v>25604</v>
      </c>
      <c r="F189" s="18">
        <v>176</v>
      </c>
      <c r="G189" s="80">
        <f>E193-E189</f>
        <v>2526</v>
      </c>
      <c r="H189" s="80"/>
      <c r="I189" s="8"/>
      <c r="J189" s="3"/>
      <c r="K189" s="19" t="s">
        <v>82</v>
      </c>
      <c r="L189" s="39"/>
    </row>
    <row r="190" spans="1:12">
      <c r="A190" s="1">
        <f t="shared" si="3"/>
        <v>185</v>
      </c>
      <c r="B190" s="24"/>
      <c r="C190" s="13"/>
      <c r="D190" s="14" t="s">
        <v>68</v>
      </c>
      <c r="E190" s="15">
        <f>E191-F190/2</f>
        <v>25780</v>
      </c>
      <c r="F190" s="77">
        <v>2000</v>
      </c>
      <c r="G190" s="80"/>
      <c r="H190" s="80"/>
      <c r="I190" s="8"/>
      <c r="J190" s="3"/>
      <c r="K190" s="19"/>
      <c r="L190" s="39"/>
    </row>
    <row r="191" spans="1:12">
      <c r="A191" s="1">
        <f t="shared" si="3"/>
        <v>186</v>
      </c>
      <c r="B191" s="26" t="s">
        <v>103</v>
      </c>
      <c r="C191" s="24" t="s">
        <v>196</v>
      </c>
      <c r="D191" s="2" t="s">
        <v>69</v>
      </c>
      <c r="E191" s="18">
        <v>26780</v>
      </c>
      <c r="F191" s="78"/>
      <c r="G191" s="80"/>
      <c r="H191" s="80"/>
      <c r="I191" s="8" t="s">
        <v>160</v>
      </c>
      <c r="J191" s="3"/>
      <c r="K191" s="19" t="s">
        <v>101</v>
      </c>
      <c r="L191" s="39"/>
    </row>
    <row r="192" spans="1:12">
      <c r="A192" s="1">
        <f t="shared" si="3"/>
        <v>187</v>
      </c>
      <c r="B192" s="24"/>
      <c r="C192" s="20"/>
      <c r="D192" s="21" t="s">
        <v>70</v>
      </c>
      <c r="E192" s="22">
        <f>E191+F190/2</f>
        <v>27780</v>
      </c>
      <c r="F192" s="79"/>
      <c r="G192" s="80"/>
      <c r="H192" s="80"/>
      <c r="I192" s="8"/>
      <c r="J192" s="3"/>
      <c r="K192" s="19" t="s">
        <v>171</v>
      </c>
      <c r="L192" s="39"/>
    </row>
    <row r="193" spans="1:12">
      <c r="A193" s="1">
        <f t="shared" si="3"/>
        <v>188</v>
      </c>
      <c r="B193" s="24"/>
      <c r="C193" s="2" t="s">
        <v>9</v>
      </c>
      <c r="D193" s="2" t="s">
        <v>70</v>
      </c>
      <c r="E193" s="8">
        <f>E192+F193</f>
        <v>28130</v>
      </c>
      <c r="F193" s="18">
        <v>350</v>
      </c>
      <c r="G193" s="80"/>
      <c r="H193" s="80"/>
      <c r="I193" s="8"/>
      <c r="J193" s="3"/>
      <c r="K193" s="19" t="s">
        <v>91</v>
      </c>
      <c r="L193" s="39"/>
    </row>
    <row r="194" spans="1:12">
      <c r="A194" s="1">
        <f t="shared" si="3"/>
        <v>189</v>
      </c>
      <c r="B194" s="20"/>
      <c r="C194" s="21" t="s">
        <v>182</v>
      </c>
      <c r="D194" s="21"/>
      <c r="E194" s="22">
        <f>E193+F194</f>
        <v>28232</v>
      </c>
      <c r="F194" s="32">
        <v>102</v>
      </c>
      <c r="G194" s="22"/>
      <c r="H194" s="82"/>
      <c r="I194" s="22"/>
      <c r="J194" s="30"/>
      <c r="K194" s="23" t="s">
        <v>327</v>
      </c>
      <c r="L194" s="40"/>
    </row>
    <row r="195" spans="1:12">
      <c r="A195" s="1">
        <f t="shared" si="3"/>
        <v>190</v>
      </c>
      <c r="C195" s="2" t="s">
        <v>294</v>
      </c>
      <c r="E195" s="8"/>
      <c r="F195" s="8"/>
      <c r="G195" s="8"/>
      <c r="H195" s="8"/>
      <c r="I195" s="8"/>
    </row>
    <row r="196" spans="1:12">
      <c r="A196" s="1">
        <f t="shared" si="3"/>
        <v>191</v>
      </c>
      <c r="B196" s="13"/>
      <c r="C196" s="14" t="s">
        <v>193</v>
      </c>
      <c r="D196" s="14"/>
      <c r="E196" s="15">
        <f>E194</f>
        <v>28232</v>
      </c>
      <c r="F196" s="15"/>
      <c r="G196" s="15"/>
      <c r="H196" s="15"/>
      <c r="I196" s="15"/>
      <c r="J196" s="29"/>
      <c r="K196" s="29" t="s">
        <v>325</v>
      </c>
      <c r="L196" s="38"/>
    </row>
    <row r="197" spans="1:12">
      <c r="A197" s="1">
        <f t="shared" si="3"/>
        <v>192</v>
      </c>
      <c r="B197" s="24" t="s">
        <v>88</v>
      </c>
      <c r="C197" s="65" t="s">
        <v>295</v>
      </c>
      <c r="D197" s="2" t="s">
        <v>277</v>
      </c>
      <c r="E197" s="8"/>
      <c r="F197" s="8">
        <v>261</v>
      </c>
      <c r="G197" s="8"/>
      <c r="H197" s="8">
        <f>E198-E196</f>
        <v>261</v>
      </c>
      <c r="I197" s="8" t="s">
        <v>157</v>
      </c>
      <c r="J197" s="3" t="s">
        <v>116</v>
      </c>
      <c r="K197" s="35" t="s">
        <v>2</v>
      </c>
      <c r="L197" s="43"/>
    </row>
    <row r="198" spans="1:12">
      <c r="A198" s="1">
        <f t="shared" si="3"/>
        <v>193</v>
      </c>
      <c r="B198" s="20"/>
      <c r="C198" s="21" t="s">
        <v>193</v>
      </c>
      <c r="D198" s="21"/>
      <c r="E198" s="22">
        <f>E200</f>
        <v>28493</v>
      </c>
      <c r="F198" s="22"/>
      <c r="G198" s="22"/>
      <c r="H198" s="22"/>
      <c r="I198" s="22"/>
      <c r="J198" s="30"/>
      <c r="K198" s="30" t="s">
        <v>326</v>
      </c>
      <c r="L198" s="40"/>
    </row>
    <row r="199" spans="1:12">
      <c r="A199" s="1">
        <f t="shared" si="3"/>
        <v>194</v>
      </c>
      <c r="E199" s="8"/>
      <c r="F199" s="8"/>
      <c r="G199" s="8"/>
      <c r="H199" s="8"/>
      <c r="I199" s="8"/>
    </row>
    <row r="200" spans="1:12">
      <c r="A200" s="1">
        <f>A199+1</f>
        <v>195</v>
      </c>
      <c r="B200" s="13"/>
      <c r="C200" s="14" t="s">
        <v>191</v>
      </c>
      <c r="D200" s="14" t="s">
        <v>192</v>
      </c>
      <c r="E200" s="15">
        <f>E201-F200</f>
        <v>28493</v>
      </c>
      <c r="F200" s="31">
        <v>110</v>
      </c>
      <c r="G200" s="15"/>
      <c r="H200" s="81">
        <f>E206-E200</f>
        <v>2120</v>
      </c>
      <c r="I200" s="15"/>
      <c r="J200" s="29"/>
      <c r="K200" s="16" t="s">
        <v>21</v>
      </c>
      <c r="L200" s="38"/>
    </row>
    <row r="201" spans="1:12">
      <c r="A201" s="1">
        <f t="shared" si="3"/>
        <v>196</v>
      </c>
      <c r="B201" s="24"/>
      <c r="C201" s="2" t="s">
        <v>93</v>
      </c>
      <c r="D201" s="2" t="s">
        <v>68</v>
      </c>
      <c r="E201" s="8">
        <f>E202-F201</f>
        <v>28603</v>
      </c>
      <c r="F201" s="18">
        <v>177</v>
      </c>
      <c r="G201" s="80">
        <f>E205-E201</f>
        <v>1900</v>
      </c>
      <c r="H201" s="80"/>
      <c r="I201" s="8"/>
      <c r="J201" s="3"/>
      <c r="K201" s="19" t="s">
        <v>96</v>
      </c>
      <c r="L201" s="39"/>
    </row>
    <row r="202" spans="1:12">
      <c r="A202" s="1">
        <f t="shared" si="3"/>
        <v>197</v>
      </c>
      <c r="B202" s="34"/>
      <c r="C202" s="13"/>
      <c r="D202" s="14" t="s">
        <v>68</v>
      </c>
      <c r="E202" s="15">
        <f>E203-F202/2</f>
        <v>28780</v>
      </c>
      <c r="F202" s="77">
        <v>1500</v>
      </c>
      <c r="G202" s="80"/>
      <c r="H202" s="80"/>
      <c r="I202" s="8"/>
      <c r="J202" s="3"/>
      <c r="K202" s="19"/>
      <c r="L202" s="39"/>
    </row>
    <row r="203" spans="1:12">
      <c r="A203" s="1">
        <f t="shared" si="3"/>
        <v>198</v>
      </c>
      <c r="B203" s="26" t="s">
        <v>126</v>
      </c>
      <c r="C203" s="24" t="s">
        <v>197</v>
      </c>
      <c r="D203" s="2" t="s">
        <v>69</v>
      </c>
      <c r="E203" s="18">
        <v>29530</v>
      </c>
      <c r="F203" s="78"/>
      <c r="G203" s="80"/>
      <c r="H203" s="80"/>
      <c r="I203" s="8" t="s">
        <v>162</v>
      </c>
      <c r="J203" s="3"/>
      <c r="K203" s="19" t="s">
        <v>147</v>
      </c>
      <c r="L203" s="39"/>
    </row>
    <row r="204" spans="1:12">
      <c r="A204" s="1">
        <f t="shared" si="3"/>
        <v>199</v>
      </c>
      <c r="B204" s="34"/>
      <c r="C204" s="20"/>
      <c r="D204" s="21" t="s">
        <v>70</v>
      </c>
      <c r="E204" s="22">
        <f>E203+F202/2</f>
        <v>30280</v>
      </c>
      <c r="F204" s="79"/>
      <c r="G204" s="80"/>
      <c r="H204" s="80"/>
      <c r="I204" s="8"/>
      <c r="J204" s="3"/>
      <c r="K204" s="19"/>
      <c r="L204" s="39"/>
    </row>
    <row r="205" spans="1:12">
      <c r="A205" s="1">
        <f t="shared" si="3"/>
        <v>200</v>
      </c>
      <c r="B205" s="24"/>
      <c r="C205" s="2" t="s">
        <v>9</v>
      </c>
      <c r="D205" s="2" t="s">
        <v>70</v>
      </c>
      <c r="E205" s="8">
        <f>E204+F205</f>
        <v>30503</v>
      </c>
      <c r="F205" s="18">
        <v>223</v>
      </c>
      <c r="G205" s="80"/>
      <c r="H205" s="80"/>
      <c r="I205" s="8"/>
      <c r="J205" s="3"/>
      <c r="K205" s="19" t="s">
        <v>75</v>
      </c>
      <c r="L205" s="39"/>
    </row>
    <row r="206" spans="1:12">
      <c r="A206" s="1">
        <f t="shared" si="3"/>
        <v>201</v>
      </c>
      <c r="B206" s="20"/>
      <c r="C206" s="21" t="s">
        <v>182</v>
      </c>
      <c r="D206" s="21"/>
      <c r="E206" s="22">
        <f>E205+F206</f>
        <v>30613</v>
      </c>
      <c r="F206" s="32">
        <v>110</v>
      </c>
      <c r="G206" s="22"/>
      <c r="H206" s="82"/>
      <c r="I206" s="22"/>
      <c r="J206" s="30"/>
      <c r="K206" s="23" t="s">
        <v>291</v>
      </c>
      <c r="L206" s="40"/>
    </row>
    <row r="207" spans="1:12">
      <c r="A207" s="1">
        <f t="shared" si="3"/>
        <v>202</v>
      </c>
      <c r="C207" t="s">
        <v>248</v>
      </c>
      <c r="E207" s="8"/>
      <c r="F207" s="8"/>
      <c r="G207" s="8"/>
      <c r="H207" s="8"/>
      <c r="I207" s="8"/>
    </row>
    <row r="208" spans="1:12">
      <c r="A208" s="1">
        <f t="shared" si="3"/>
        <v>203</v>
      </c>
      <c r="B208" s="13"/>
      <c r="C208" s="14" t="s">
        <v>193</v>
      </c>
      <c r="D208" s="14"/>
      <c r="E208" s="15">
        <f>E206</f>
        <v>30613</v>
      </c>
      <c r="F208" s="15"/>
      <c r="G208" s="15"/>
      <c r="H208" s="15"/>
      <c r="I208" s="15"/>
      <c r="J208" s="29"/>
      <c r="K208" s="29" t="s">
        <v>328</v>
      </c>
      <c r="L208" s="38"/>
    </row>
    <row r="209" spans="1:12">
      <c r="A209" s="1">
        <f t="shared" si="3"/>
        <v>204</v>
      </c>
      <c r="B209" s="24" t="s">
        <v>89</v>
      </c>
      <c r="C209" s="2" t="s">
        <v>296</v>
      </c>
      <c r="D209" s="2" t="s">
        <v>277</v>
      </c>
      <c r="E209" s="8"/>
      <c r="F209" s="73">
        <v>140</v>
      </c>
      <c r="G209" s="3" t="s">
        <v>274</v>
      </c>
      <c r="H209" s="8"/>
      <c r="I209" s="8" t="s">
        <v>157</v>
      </c>
      <c r="J209" s="3" t="s">
        <v>113</v>
      </c>
      <c r="K209" s="28" t="s">
        <v>266</v>
      </c>
      <c r="L209" s="43"/>
    </row>
    <row r="210" spans="1:12">
      <c r="A210" s="1">
        <f t="shared" si="3"/>
        <v>205</v>
      </c>
      <c r="B210" s="20"/>
      <c r="C210" s="21" t="s">
        <v>76</v>
      </c>
      <c r="D210" s="21"/>
      <c r="E210" s="22">
        <f>E208+F209</f>
        <v>30753</v>
      </c>
      <c r="F210" s="22"/>
      <c r="G210" s="22"/>
      <c r="H210" s="22"/>
      <c r="I210" s="22"/>
      <c r="J210" s="30"/>
      <c r="K210" s="23" t="s">
        <v>21</v>
      </c>
      <c r="L210" s="40"/>
    </row>
    <row r="211" spans="1:12">
      <c r="A211" s="1">
        <f t="shared" si="3"/>
        <v>206</v>
      </c>
      <c r="B211" s="13"/>
      <c r="C211" s="14" t="s">
        <v>30</v>
      </c>
      <c r="D211" s="14"/>
      <c r="E211" s="15">
        <f>E210</f>
        <v>30753</v>
      </c>
      <c r="F211" s="15"/>
      <c r="G211" s="15"/>
      <c r="H211" s="15"/>
      <c r="I211" s="15"/>
      <c r="J211" s="29"/>
      <c r="K211" s="16" t="s">
        <v>80</v>
      </c>
      <c r="L211" s="38"/>
    </row>
    <row r="212" spans="1:12">
      <c r="A212" s="1">
        <f t="shared" ref="A212:A248" si="4">A211+1</f>
        <v>207</v>
      </c>
      <c r="B212" s="25" t="s">
        <v>225</v>
      </c>
      <c r="D212" s="2" t="s">
        <v>69</v>
      </c>
      <c r="E212" s="8">
        <f>(E211+E213)/2</f>
        <v>30838</v>
      </c>
      <c r="F212" s="73">
        <v>170</v>
      </c>
      <c r="G212" s="8"/>
      <c r="H212" s="8"/>
      <c r="I212" s="8" t="s">
        <v>159</v>
      </c>
      <c r="K212" s="3" t="s">
        <v>254</v>
      </c>
      <c r="L212" s="39"/>
    </row>
    <row r="213" spans="1:12">
      <c r="A213" s="1">
        <f t="shared" si="4"/>
        <v>208</v>
      </c>
      <c r="B213" s="20"/>
      <c r="C213" s="21" t="s">
        <v>30</v>
      </c>
      <c r="D213" s="21"/>
      <c r="E213" s="22">
        <f>E211+F212</f>
        <v>30923</v>
      </c>
      <c r="F213" s="22"/>
      <c r="G213" s="22"/>
      <c r="H213" s="22"/>
      <c r="I213" s="22"/>
      <c r="J213" s="30"/>
      <c r="K213" s="23" t="s">
        <v>80</v>
      </c>
      <c r="L213" s="40"/>
    </row>
    <row r="214" spans="1:12">
      <c r="A214" s="1">
        <f t="shared" si="4"/>
        <v>209</v>
      </c>
      <c r="B214" s="13"/>
      <c r="C214" s="14" t="s">
        <v>76</v>
      </c>
      <c r="D214" s="14"/>
      <c r="E214" s="15">
        <f>E213</f>
        <v>30923</v>
      </c>
      <c r="F214" s="15"/>
      <c r="G214" s="15"/>
      <c r="H214" s="15"/>
      <c r="I214" s="15"/>
      <c r="J214" s="29"/>
      <c r="K214" s="16" t="s">
        <v>80</v>
      </c>
      <c r="L214" s="38"/>
    </row>
    <row r="215" spans="1:12">
      <c r="A215" s="1">
        <f t="shared" si="4"/>
        <v>210</v>
      </c>
      <c r="B215" s="25" t="s">
        <v>224</v>
      </c>
      <c r="D215" s="2" t="s">
        <v>69</v>
      </c>
      <c r="E215" s="8">
        <f>(E214+E216)/2</f>
        <v>30986</v>
      </c>
      <c r="F215" s="73">
        <v>126</v>
      </c>
      <c r="G215" s="8"/>
      <c r="H215" s="8"/>
      <c r="I215" s="8" t="s">
        <v>156</v>
      </c>
      <c r="K215" s="3" t="s">
        <v>254</v>
      </c>
      <c r="L215" s="39"/>
    </row>
    <row r="216" spans="1:12">
      <c r="A216" s="1">
        <f t="shared" si="4"/>
        <v>211</v>
      </c>
      <c r="B216" s="20"/>
      <c r="C216" s="21" t="s">
        <v>193</v>
      </c>
      <c r="D216" s="21"/>
      <c r="E216" s="22">
        <f>E214+F215</f>
        <v>31049</v>
      </c>
      <c r="F216" s="22"/>
      <c r="G216" s="22"/>
      <c r="H216" s="22"/>
      <c r="I216" s="22"/>
      <c r="J216" s="30"/>
      <c r="K216" s="59" t="s">
        <v>331</v>
      </c>
      <c r="L216" s="40"/>
    </row>
    <row r="217" spans="1:12">
      <c r="A217" s="1">
        <f t="shared" si="4"/>
        <v>212</v>
      </c>
      <c r="B217" s="13"/>
      <c r="C217" s="14" t="s">
        <v>182</v>
      </c>
      <c r="D217" s="14"/>
      <c r="E217" s="15">
        <f>E216</f>
        <v>31049</v>
      </c>
      <c r="F217" s="15"/>
      <c r="G217" s="15"/>
      <c r="H217" s="15"/>
      <c r="I217" s="15"/>
      <c r="J217" s="29"/>
      <c r="K217" s="16" t="s">
        <v>329</v>
      </c>
      <c r="L217" s="38"/>
    </row>
    <row r="218" spans="1:12">
      <c r="A218" s="1">
        <f t="shared" si="4"/>
        <v>213</v>
      </c>
      <c r="B218" s="24" t="s">
        <v>243</v>
      </c>
      <c r="C218" s="2" t="s">
        <v>296</v>
      </c>
      <c r="D218" s="2" t="s">
        <v>277</v>
      </c>
      <c r="E218" s="8">
        <f>(E217+E219)/2</f>
        <v>31112.5</v>
      </c>
      <c r="F218" s="73">
        <v>127</v>
      </c>
      <c r="G218" s="3" t="s">
        <v>274</v>
      </c>
      <c r="I218" s="8" t="s">
        <v>124</v>
      </c>
      <c r="J218" s="3" t="s">
        <v>113</v>
      </c>
      <c r="K218" s="28" t="s">
        <v>267</v>
      </c>
      <c r="L218" s="43"/>
    </row>
    <row r="219" spans="1:12">
      <c r="A219" s="1">
        <f t="shared" si="4"/>
        <v>214</v>
      </c>
      <c r="B219" s="20"/>
      <c r="C219" s="21" t="s">
        <v>193</v>
      </c>
      <c r="D219" s="21"/>
      <c r="E219" s="22">
        <f>E217+F218</f>
        <v>31176</v>
      </c>
      <c r="F219" s="22"/>
      <c r="G219" s="22"/>
      <c r="H219" s="22"/>
      <c r="I219" s="22"/>
      <c r="J219" s="30"/>
      <c r="K219" s="23" t="s">
        <v>330</v>
      </c>
      <c r="L219" s="40"/>
    </row>
    <row r="220" spans="1:12">
      <c r="A220" s="1">
        <f t="shared" si="4"/>
        <v>215</v>
      </c>
      <c r="E220" s="8"/>
      <c r="F220" s="8"/>
      <c r="G220" s="8"/>
      <c r="H220" s="8"/>
      <c r="I220" s="8"/>
    </row>
    <row r="221" spans="1:12">
      <c r="A221" s="1">
        <f t="shared" si="4"/>
        <v>216</v>
      </c>
      <c r="B221" s="13"/>
      <c r="C221" s="14" t="s">
        <v>194</v>
      </c>
      <c r="D221" s="14" t="s">
        <v>195</v>
      </c>
      <c r="E221" s="15">
        <f>E219</f>
        <v>31176</v>
      </c>
      <c r="F221" s="15">
        <v>102</v>
      </c>
      <c r="G221" s="15"/>
      <c r="H221" s="81">
        <f>E227-E221</f>
        <v>3180</v>
      </c>
      <c r="I221" s="15"/>
      <c r="J221" s="29"/>
      <c r="K221" s="16" t="s">
        <v>297</v>
      </c>
      <c r="L221" s="38"/>
    </row>
    <row r="222" spans="1:12">
      <c r="A222" s="1">
        <f t="shared" si="4"/>
        <v>217</v>
      </c>
      <c r="B222" s="24"/>
      <c r="C222" s="2" t="s">
        <v>93</v>
      </c>
      <c r="D222" s="2" t="s">
        <v>68</v>
      </c>
      <c r="E222" s="8">
        <f>E221+F221</f>
        <v>31278</v>
      </c>
      <c r="F222" s="8">
        <v>300</v>
      </c>
      <c r="G222" s="80">
        <f>E226-E222</f>
        <v>2976</v>
      </c>
      <c r="H222" s="80"/>
      <c r="I222" s="8"/>
      <c r="J222" s="3"/>
      <c r="K222" s="19" t="s">
        <v>251</v>
      </c>
      <c r="L222" s="39"/>
    </row>
    <row r="223" spans="1:12">
      <c r="A223" s="1">
        <f t="shared" si="4"/>
        <v>218</v>
      </c>
      <c r="B223" s="24"/>
      <c r="C223" s="13"/>
      <c r="D223" s="14" t="s">
        <v>68</v>
      </c>
      <c r="E223" s="15">
        <f>E222+F222</f>
        <v>31578</v>
      </c>
      <c r="F223" s="63"/>
      <c r="G223" s="80"/>
      <c r="H223" s="80"/>
      <c r="I223" s="8"/>
      <c r="J223" s="3"/>
      <c r="K223" s="19" t="s">
        <v>252</v>
      </c>
      <c r="L223" s="39"/>
    </row>
    <row r="224" spans="1:12">
      <c r="A224" s="1">
        <f t="shared" si="4"/>
        <v>219</v>
      </c>
      <c r="B224" s="26" t="s">
        <v>249</v>
      </c>
      <c r="C224" s="24" t="s">
        <v>250</v>
      </c>
      <c r="D224" s="2" t="s">
        <v>69</v>
      </c>
      <c r="E224" s="8">
        <f>(E223+E225)/2</f>
        <v>32828</v>
      </c>
      <c r="F224" s="67">
        <v>2500</v>
      </c>
      <c r="G224" s="80"/>
      <c r="H224" s="80"/>
      <c r="I224" s="8" t="s">
        <v>160</v>
      </c>
      <c r="J224" s="3"/>
      <c r="K224" s="19" t="s">
        <v>238</v>
      </c>
      <c r="L224" s="39"/>
    </row>
    <row r="225" spans="1:13">
      <c r="A225" s="1">
        <f t="shared" si="4"/>
        <v>220</v>
      </c>
      <c r="B225" s="24"/>
      <c r="C225" s="20"/>
      <c r="D225" s="21" t="s">
        <v>70</v>
      </c>
      <c r="E225" s="22">
        <f>E223+F224</f>
        <v>34078</v>
      </c>
      <c r="F225" s="64"/>
      <c r="G225" s="80"/>
      <c r="H225" s="80"/>
      <c r="I225" s="8"/>
      <c r="J225" s="3"/>
      <c r="K225" s="19" t="s">
        <v>253</v>
      </c>
      <c r="L225" s="39"/>
    </row>
    <row r="226" spans="1:13">
      <c r="A226" s="1">
        <f t="shared" si="4"/>
        <v>221</v>
      </c>
      <c r="B226" s="24"/>
      <c r="C226" s="2" t="s">
        <v>9</v>
      </c>
      <c r="D226" s="2" t="s">
        <v>70</v>
      </c>
      <c r="E226" s="8">
        <f>E225+F226</f>
        <v>34254</v>
      </c>
      <c r="F226" s="8">
        <v>176</v>
      </c>
      <c r="G226" s="80"/>
      <c r="H226" s="80"/>
      <c r="I226" s="8"/>
      <c r="J226" s="3"/>
      <c r="K226" s="19" t="s">
        <v>255</v>
      </c>
      <c r="L226" s="39"/>
    </row>
    <row r="227" spans="1:13">
      <c r="A227" s="1">
        <f t="shared" si="4"/>
        <v>222</v>
      </c>
      <c r="B227" s="20"/>
      <c r="C227" s="21" t="s">
        <v>182</v>
      </c>
      <c r="D227" s="21" t="s">
        <v>259</v>
      </c>
      <c r="E227" s="22">
        <f>E226+F227</f>
        <v>34356</v>
      </c>
      <c r="F227" s="22">
        <v>102</v>
      </c>
      <c r="G227" s="22"/>
      <c r="H227" s="82"/>
      <c r="I227" s="22"/>
      <c r="J227" s="30"/>
      <c r="K227" s="23" t="s">
        <v>302</v>
      </c>
      <c r="L227" s="40"/>
    </row>
    <row r="228" spans="1:13" ht="15" thickBot="1">
      <c r="A228" s="1">
        <f t="shared" si="4"/>
        <v>223</v>
      </c>
      <c r="E228" s="8"/>
      <c r="F228" s="58"/>
      <c r="G228" s="8"/>
      <c r="H228" s="8"/>
      <c r="I228" s="8"/>
    </row>
    <row r="229" spans="1:13" ht="15" thickTop="1">
      <c r="A229" s="1">
        <f t="shared" si="4"/>
        <v>224</v>
      </c>
      <c r="B229" s="13"/>
      <c r="C229" s="14" t="s">
        <v>193</v>
      </c>
      <c r="D229" s="14"/>
      <c r="E229" s="15">
        <f>E227</f>
        <v>34356</v>
      </c>
      <c r="F229" s="15"/>
      <c r="G229" s="15"/>
      <c r="H229" s="15"/>
      <c r="I229" s="15"/>
      <c r="J229" s="29"/>
      <c r="K229" s="16" t="s">
        <v>299</v>
      </c>
      <c r="L229" s="38"/>
      <c r="M229" s="41"/>
    </row>
    <row r="230" spans="1:13">
      <c r="A230" s="1">
        <f t="shared" si="4"/>
        <v>225</v>
      </c>
      <c r="B230" s="17" t="s">
        <v>127</v>
      </c>
      <c r="D230" s="2" t="s">
        <v>298</v>
      </c>
      <c r="E230" s="8">
        <f>(E229+E231)/2</f>
        <v>34465</v>
      </c>
      <c r="F230" s="72">
        <v>218</v>
      </c>
      <c r="G230" s="3" t="s">
        <v>274</v>
      </c>
      <c r="H230" s="8"/>
      <c r="I230" s="8" t="s">
        <v>157</v>
      </c>
      <c r="J230" s="3" t="s">
        <v>115</v>
      </c>
      <c r="K230" s="3" t="s">
        <v>11</v>
      </c>
      <c r="L230" s="43"/>
      <c r="M230" s="42"/>
    </row>
    <row r="231" spans="1:13">
      <c r="A231" s="1">
        <f t="shared" si="4"/>
        <v>226</v>
      </c>
      <c r="B231" s="20"/>
      <c r="C231" s="21" t="s">
        <v>182</v>
      </c>
      <c r="D231" s="21" t="s">
        <v>198</v>
      </c>
      <c r="E231" s="22">
        <f>E229+F230</f>
        <v>34574</v>
      </c>
      <c r="F231" s="22"/>
      <c r="G231" s="22"/>
      <c r="H231" s="22"/>
      <c r="I231" s="22"/>
      <c r="J231" s="30"/>
      <c r="K231" s="30" t="s">
        <v>300</v>
      </c>
      <c r="L231" s="40"/>
      <c r="M231" s="42"/>
    </row>
    <row r="232" spans="1:13">
      <c r="A232" s="1">
        <f t="shared" si="4"/>
        <v>227</v>
      </c>
      <c r="B232" s="13"/>
      <c r="C232" s="14" t="s">
        <v>193</v>
      </c>
      <c r="D232" s="14"/>
      <c r="E232" s="15">
        <f>E231</f>
        <v>34574</v>
      </c>
      <c r="F232" s="15"/>
      <c r="G232" s="15"/>
      <c r="H232" s="15"/>
      <c r="I232" s="15"/>
      <c r="J232" s="29"/>
      <c r="K232" s="29" t="s">
        <v>301</v>
      </c>
      <c r="L232" s="38"/>
      <c r="M232" s="42"/>
    </row>
    <row r="233" spans="1:13">
      <c r="A233" s="1">
        <f t="shared" si="4"/>
        <v>228</v>
      </c>
      <c r="B233" s="25" t="s">
        <v>219</v>
      </c>
      <c r="D233" s="2" t="s">
        <v>69</v>
      </c>
      <c r="E233" s="8">
        <f>(E232+E234)/2</f>
        <v>34637</v>
      </c>
      <c r="F233" s="72">
        <v>126</v>
      </c>
      <c r="G233" s="8">
        <v>126</v>
      </c>
      <c r="H233" s="8">
        <v>126</v>
      </c>
      <c r="I233" s="8" t="s">
        <v>156</v>
      </c>
      <c r="J233" s="3"/>
      <c r="K233" s="3" t="s">
        <v>261</v>
      </c>
      <c r="L233" s="39"/>
      <c r="M233" s="42"/>
    </row>
    <row r="234" spans="1:13">
      <c r="A234" s="1">
        <f t="shared" si="4"/>
        <v>229</v>
      </c>
      <c r="B234" s="20"/>
      <c r="C234" s="21" t="s">
        <v>117</v>
      </c>
      <c r="D234" s="21"/>
      <c r="E234" s="22">
        <f>E232+F233</f>
        <v>34700</v>
      </c>
      <c r="F234" s="22"/>
      <c r="G234" s="22"/>
      <c r="H234" s="22"/>
      <c r="I234" s="22"/>
      <c r="J234" s="30"/>
      <c r="K234" s="30" t="s">
        <v>80</v>
      </c>
      <c r="L234" s="40"/>
      <c r="M234" s="48"/>
    </row>
    <row r="235" spans="1:13">
      <c r="A235" s="1">
        <f t="shared" si="4"/>
        <v>230</v>
      </c>
      <c r="B235" s="13"/>
      <c r="C235" s="14" t="s">
        <v>169</v>
      </c>
      <c r="D235" s="14"/>
      <c r="E235" s="15">
        <f>E234</f>
        <v>34700</v>
      </c>
      <c r="F235" s="15"/>
      <c r="G235" s="15"/>
      <c r="H235" s="15"/>
      <c r="I235" s="15"/>
      <c r="J235" s="29"/>
      <c r="K235" s="29" t="s">
        <v>80</v>
      </c>
      <c r="L235" s="38" t="s">
        <v>222</v>
      </c>
      <c r="M235" s="42"/>
    </row>
    <row r="236" spans="1:13">
      <c r="A236" s="1">
        <f t="shared" si="4"/>
        <v>231</v>
      </c>
      <c r="B236" s="25" t="s">
        <v>220</v>
      </c>
      <c r="D236" s="2" t="s">
        <v>69</v>
      </c>
      <c r="E236" s="8">
        <f>(E235+E237)/2</f>
        <v>34785</v>
      </c>
      <c r="F236" s="72">
        <v>170</v>
      </c>
      <c r="G236" s="8">
        <v>170</v>
      </c>
      <c r="H236" s="8">
        <v>170</v>
      </c>
      <c r="I236" s="8" t="s">
        <v>159</v>
      </c>
      <c r="J236" s="3"/>
      <c r="K236" s="3" t="s">
        <v>234</v>
      </c>
      <c r="L236" s="39" t="s">
        <v>221</v>
      </c>
      <c r="M236" s="42"/>
    </row>
    <row r="237" spans="1:13">
      <c r="A237" s="1">
        <f t="shared" si="4"/>
        <v>232</v>
      </c>
      <c r="B237" s="20"/>
      <c r="C237" s="21" t="s">
        <v>169</v>
      </c>
      <c r="D237" s="21"/>
      <c r="E237" s="22">
        <f>E235+F236</f>
        <v>34870</v>
      </c>
      <c r="F237" s="22"/>
      <c r="G237" s="22"/>
      <c r="H237" s="22"/>
      <c r="I237" s="22"/>
      <c r="J237" s="30"/>
      <c r="K237" s="30" t="s">
        <v>80</v>
      </c>
      <c r="L237" s="40"/>
      <c r="M237" s="42"/>
    </row>
    <row r="238" spans="1:13">
      <c r="A238" s="1">
        <f t="shared" si="4"/>
        <v>233</v>
      </c>
      <c r="B238" s="13"/>
      <c r="C238" s="14" t="s">
        <v>55</v>
      </c>
      <c r="D238" s="14"/>
      <c r="E238" s="15">
        <f>E237</f>
        <v>34870</v>
      </c>
      <c r="F238" s="15"/>
      <c r="G238" s="15"/>
      <c r="H238" s="15"/>
      <c r="I238" s="15"/>
      <c r="J238" s="29"/>
      <c r="K238" s="29" t="s">
        <v>80</v>
      </c>
      <c r="L238" s="38"/>
      <c r="M238" s="42"/>
    </row>
    <row r="239" spans="1:13">
      <c r="A239" s="1">
        <f t="shared" si="4"/>
        <v>234</v>
      </c>
      <c r="B239" s="25" t="s">
        <v>223</v>
      </c>
      <c r="E239" s="8">
        <f>(E238+E240)/2</f>
        <v>34970</v>
      </c>
      <c r="F239" s="72">
        <v>200</v>
      </c>
      <c r="G239" s="8"/>
      <c r="H239" s="8"/>
      <c r="I239" s="8" t="s">
        <v>155</v>
      </c>
      <c r="J239" s="3" t="s">
        <v>118</v>
      </c>
      <c r="K239" s="3" t="s">
        <v>262</v>
      </c>
      <c r="L239" s="39"/>
      <c r="M239" s="42"/>
    </row>
    <row r="240" spans="1:13">
      <c r="A240" s="1">
        <f t="shared" si="4"/>
        <v>235</v>
      </c>
      <c r="B240" s="20"/>
      <c r="C240" s="69" t="s">
        <v>304</v>
      </c>
      <c r="D240" s="21"/>
      <c r="E240" s="22">
        <f>E238+F239</f>
        <v>35070</v>
      </c>
      <c r="F240" s="22"/>
      <c r="G240" s="22"/>
      <c r="H240" s="22"/>
      <c r="I240" s="22"/>
      <c r="J240" s="30"/>
      <c r="K240" s="30" t="s">
        <v>300</v>
      </c>
      <c r="L240" s="40"/>
      <c r="M240" s="42"/>
    </row>
    <row r="241" spans="1:13">
      <c r="A241" s="1">
        <f t="shared" si="4"/>
        <v>236</v>
      </c>
      <c r="B241" s="13"/>
      <c r="C241" s="70" t="s">
        <v>305</v>
      </c>
      <c r="D241" s="14" t="s">
        <v>199</v>
      </c>
      <c r="E241" s="15">
        <f>E240</f>
        <v>35070</v>
      </c>
      <c r="F241" s="15"/>
      <c r="G241" s="15"/>
      <c r="H241" s="15"/>
      <c r="I241" s="15"/>
      <c r="J241" s="29"/>
      <c r="K241" s="29" t="s">
        <v>301</v>
      </c>
      <c r="L241" s="38"/>
      <c r="M241" s="42"/>
    </row>
    <row r="242" spans="1:13">
      <c r="A242" s="1">
        <f t="shared" si="4"/>
        <v>237</v>
      </c>
      <c r="B242" s="57" t="s">
        <v>260</v>
      </c>
      <c r="C242" s="71" t="s">
        <v>306</v>
      </c>
      <c r="D242" s="2" t="s">
        <v>298</v>
      </c>
      <c r="E242" s="8">
        <f>(E241+E243)/2</f>
        <v>35174</v>
      </c>
      <c r="F242" s="72">
        <v>208</v>
      </c>
      <c r="G242" s="3" t="s">
        <v>274</v>
      </c>
      <c r="H242" s="8"/>
      <c r="I242" s="8" t="s">
        <v>155</v>
      </c>
      <c r="J242" s="3" t="s">
        <v>51</v>
      </c>
      <c r="K242" s="3" t="s">
        <v>275</v>
      </c>
      <c r="L242" s="43"/>
      <c r="M242" s="42"/>
    </row>
    <row r="243" spans="1:13">
      <c r="A243" s="1">
        <f>A242+1</f>
        <v>238</v>
      </c>
      <c r="B243" s="20"/>
      <c r="C243" s="69" t="s">
        <v>304</v>
      </c>
      <c r="D243" s="21"/>
      <c r="E243" s="22">
        <f>E241+F242</f>
        <v>35278</v>
      </c>
      <c r="F243" s="22"/>
      <c r="G243" s="22"/>
      <c r="H243" s="22"/>
      <c r="I243" s="22"/>
      <c r="J243" s="30"/>
      <c r="K243" s="30" t="s">
        <v>300</v>
      </c>
      <c r="L243" s="40"/>
      <c r="M243" s="42"/>
    </row>
    <row r="244" spans="1:13">
      <c r="A244" s="1">
        <f t="shared" si="4"/>
        <v>239</v>
      </c>
      <c r="B244" s="13"/>
      <c r="C244" s="70" t="s">
        <v>305</v>
      </c>
      <c r="D244" s="14" t="s">
        <v>199</v>
      </c>
      <c r="E244" s="15">
        <f>E243</f>
        <v>35278</v>
      </c>
      <c r="F244" s="15"/>
      <c r="G244" s="15"/>
      <c r="H244" s="15"/>
      <c r="I244" s="15"/>
      <c r="J244" s="29"/>
      <c r="K244" s="29" t="s">
        <v>301</v>
      </c>
      <c r="L244" s="38"/>
      <c r="M244" s="42"/>
    </row>
    <row r="245" spans="1:13">
      <c r="A245" s="1">
        <f t="shared" si="4"/>
        <v>240</v>
      </c>
      <c r="B245" s="24" t="s">
        <v>263</v>
      </c>
      <c r="E245" s="8">
        <f>(E244+E246)/2</f>
        <v>35350.5</v>
      </c>
      <c r="F245" s="72">
        <v>145</v>
      </c>
      <c r="G245" s="3" t="s">
        <v>274</v>
      </c>
      <c r="H245" s="8"/>
      <c r="I245" s="8" t="s">
        <v>122</v>
      </c>
      <c r="J245" s="3" t="s">
        <v>51</v>
      </c>
      <c r="K245" s="3" t="s">
        <v>276</v>
      </c>
      <c r="L245" s="43"/>
      <c r="M245" s="42"/>
    </row>
    <row r="246" spans="1:13">
      <c r="A246" s="1">
        <f>A245+1</f>
        <v>241</v>
      </c>
      <c r="B246" s="20"/>
      <c r="C246" s="21" t="s">
        <v>74</v>
      </c>
      <c r="D246" s="21"/>
      <c r="E246" s="22">
        <f>E244+F245</f>
        <v>35423</v>
      </c>
      <c r="F246" s="22"/>
      <c r="G246" s="22"/>
      <c r="H246" s="22"/>
      <c r="I246" s="22"/>
      <c r="J246" s="30"/>
      <c r="K246" s="30" t="s">
        <v>80</v>
      </c>
      <c r="L246" s="40"/>
      <c r="M246" s="42"/>
    </row>
    <row r="247" spans="1:13">
      <c r="A247" s="1">
        <f>A243+1</f>
        <v>239</v>
      </c>
      <c r="B247" s="13"/>
      <c r="C247" s="14" t="s">
        <v>170</v>
      </c>
      <c r="D247" s="14"/>
      <c r="E247" s="15">
        <f>E246</f>
        <v>35423</v>
      </c>
      <c r="F247" s="15"/>
      <c r="G247" s="15"/>
      <c r="H247" s="15"/>
      <c r="I247" s="15"/>
      <c r="J247" s="29"/>
      <c r="K247" s="29" t="s">
        <v>80</v>
      </c>
      <c r="L247" s="38"/>
      <c r="M247" s="42"/>
    </row>
    <row r="248" spans="1:13">
      <c r="A248" s="1">
        <f t="shared" si="4"/>
        <v>240</v>
      </c>
      <c r="B248" s="17" t="s">
        <v>78</v>
      </c>
      <c r="E248" s="8">
        <f>(E247+E249)/2</f>
        <v>35493</v>
      </c>
      <c r="F248" s="72">
        <v>140</v>
      </c>
      <c r="G248" s="8">
        <f>F248</f>
        <v>140</v>
      </c>
      <c r="H248" s="8">
        <f>F248</f>
        <v>140</v>
      </c>
      <c r="I248" s="8" t="s">
        <v>164</v>
      </c>
      <c r="J248" s="3" t="s">
        <v>100</v>
      </c>
      <c r="K248" s="3"/>
      <c r="L248" s="39"/>
      <c r="M248" s="42"/>
    </row>
    <row r="249" spans="1:13">
      <c r="A249" s="1">
        <f>A248+1</f>
        <v>241</v>
      </c>
      <c r="B249" s="20"/>
      <c r="C249" s="21" t="s">
        <v>170</v>
      </c>
      <c r="D249" s="21"/>
      <c r="E249" s="22">
        <f>E247+F248</f>
        <v>35563</v>
      </c>
      <c r="F249" s="22"/>
      <c r="G249" s="22"/>
      <c r="H249" s="22"/>
      <c r="I249" s="22"/>
      <c r="J249" s="30"/>
      <c r="K249" s="30" t="s">
        <v>80</v>
      </c>
      <c r="L249" s="40"/>
      <c r="M249" s="42"/>
    </row>
    <row r="250" spans="1:13">
      <c r="A250" s="1">
        <f>A249+1</f>
        <v>242</v>
      </c>
      <c r="B250" s="13"/>
      <c r="C250" s="14" t="s">
        <v>29</v>
      </c>
      <c r="D250" s="14"/>
      <c r="E250" s="15">
        <f>E249</f>
        <v>35563</v>
      </c>
      <c r="F250" s="15"/>
      <c r="G250" s="15"/>
      <c r="H250" s="15"/>
      <c r="I250" s="15"/>
      <c r="J250" s="29"/>
      <c r="K250" s="29" t="s">
        <v>272</v>
      </c>
      <c r="L250" s="38"/>
      <c r="M250" s="42"/>
    </row>
    <row r="251" spans="1:13">
      <c r="A251" s="1">
        <f t="shared" ref="A251:A264" si="5">A250+1</f>
        <v>243</v>
      </c>
      <c r="B251" s="57" t="s">
        <v>79</v>
      </c>
      <c r="C251" s="71" t="s">
        <v>306</v>
      </c>
      <c r="D251" s="2" t="s">
        <v>298</v>
      </c>
      <c r="E251" s="8"/>
      <c r="F251" s="72">
        <v>245</v>
      </c>
      <c r="G251" s="3" t="s">
        <v>271</v>
      </c>
      <c r="H251" s="8"/>
      <c r="I251" s="8" t="s">
        <v>157</v>
      </c>
      <c r="J251" s="3" t="s">
        <v>51</v>
      </c>
      <c r="K251" s="3" t="s">
        <v>273</v>
      </c>
      <c r="L251" s="43"/>
      <c r="M251" s="42"/>
    </row>
    <row r="252" spans="1:13">
      <c r="A252" s="1">
        <f t="shared" si="5"/>
        <v>244</v>
      </c>
      <c r="B252" s="20"/>
      <c r="C252" s="21" t="s">
        <v>182</v>
      </c>
      <c r="D252" s="21"/>
      <c r="E252" s="22">
        <f>E250+F251</f>
        <v>35808</v>
      </c>
      <c r="F252" s="22"/>
      <c r="G252" s="22"/>
      <c r="H252" s="22"/>
      <c r="I252" s="22"/>
      <c r="J252" s="30"/>
      <c r="K252" s="30" t="s">
        <v>300</v>
      </c>
      <c r="L252" s="40"/>
      <c r="M252" s="42"/>
    </row>
    <row r="253" spans="1:13">
      <c r="A253" s="1">
        <f t="shared" si="5"/>
        <v>245</v>
      </c>
      <c r="B253" s="13"/>
      <c r="C253" s="14" t="s">
        <v>193</v>
      </c>
      <c r="D253" s="14" t="s">
        <v>199</v>
      </c>
      <c r="E253" s="15">
        <f>E252</f>
        <v>35808</v>
      </c>
      <c r="F253" s="15"/>
      <c r="G253" s="74">
        <v>283</v>
      </c>
      <c r="H253" s="29" t="s">
        <v>268</v>
      </c>
      <c r="I253" s="15"/>
      <c r="J253" s="29"/>
      <c r="K253" s="29" t="s">
        <v>301</v>
      </c>
      <c r="L253" s="38"/>
      <c r="M253" s="42"/>
    </row>
    <row r="254" spans="1:13">
      <c r="A254" s="1">
        <f t="shared" si="5"/>
        <v>246</v>
      </c>
      <c r="B254" s="57" t="s">
        <v>237</v>
      </c>
      <c r="C254" s="2" t="s">
        <v>307</v>
      </c>
      <c r="E254" s="8">
        <f>(E253+E255)/2</f>
        <v>35955</v>
      </c>
      <c r="F254" s="2">
        <f>(G253+G255)/2</f>
        <v>294</v>
      </c>
      <c r="G254" s="8">
        <v>300</v>
      </c>
      <c r="H254" s="3" t="s">
        <v>270</v>
      </c>
      <c r="I254" s="8" t="s">
        <v>122</v>
      </c>
      <c r="J254" s="3" t="s">
        <v>265</v>
      </c>
      <c r="K254" s="68" t="s">
        <v>303</v>
      </c>
      <c r="L254" s="43"/>
      <c r="M254" s="42"/>
    </row>
    <row r="255" spans="1:13">
      <c r="A255" s="1">
        <f t="shared" si="5"/>
        <v>247</v>
      </c>
      <c r="B255" s="20"/>
      <c r="C255" s="21" t="s">
        <v>264</v>
      </c>
      <c r="D255" s="21"/>
      <c r="E255" s="22">
        <f>E253+F254</f>
        <v>36102</v>
      </c>
      <c r="F255" s="22"/>
      <c r="G255" s="75">
        <v>305</v>
      </c>
      <c r="H255" s="30" t="s">
        <v>269</v>
      </c>
      <c r="I255" s="22"/>
      <c r="J255" s="30"/>
      <c r="K255" s="30" t="s">
        <v>80</v>
      </c>
      <c r="L255" s="40"/>
      <c r="M255" s="42"/>
    </row>
    <row r="256" spans="1:13">
      <c r="A256" s="1">
        <f t="shared" si="5"/>
        <v>248</v>
      </c>
      <c r="B256" s="13"/>
      <c r="C256" s="14" t="s">
        <v>313</v>
      </c>
      <c r="D256" s="14"/>
      <c r="E256" s="76">
        <v>36102</v>
      </c>
      <c r="F256" s="15"/>
      <c r="G256" s="15"/>
      <c r="H256" s="15"/>
      <c r="I256" s="15"/>
      <c r="J256" s="3"/>
      <c r="K256" s="29" t="s">
        <v>311</v>
      </c>
      <c r="L256" s="46"/>
      <c r="M256" s="42"/>
    </row>
    <row r="257" spans="1:13">
      <c r="A257" s="1">
        <f t="shared" si="5"/>
        <v>249</v>
      </c>
      <c r="B257" s="24" t="s">
        <v>242</v>
      </c>
      <c r="C257" s="2" t="s">
        <v>241</v>
      </c>
      <c r="E257" s="8"/>
      <c r="F257" s="72">
        <v>30</v>
      </c>
      <c r="G257" s="8"/>
      <c r="H257" s="8"/>
      <c r="I257" s="8" t="s">
        <v>165</v>
      </c>
      <c r="K257" s="3" t="s">
        <v>310</v>
      </c>
      <c r="L257" s="45"/>
      <c r="M257" s="42"/>
    </row>
    <row r="258" spans="1:13" ht="15" thickBot="1">
      <c r="A258" s="1">
        <f t="shared" si="5"/>
        <v>250</v>
      </c>
      <c r="B258" s="20"/>
      <c r="C258" s="21" t="s">
        <v>257</v>
      </c>
      <c r="D258" s="21"/>
      <c r="E258" s="22">
        <f>E256+F257</f>
        <v>36132</v>
      </c>
      <c r="F258" s="22"/>
      <c r="G258" s="22"/>
      <c r="H258" s="22"/>
      <c r="I258" s="22" t="s">
        <v>166</v>
      </c>
      <c r="J258" s="30"/>
      <c r="K258" s="30" t="s">
        <v>67</v>
      </c>
      <c r="L258" s="40"/>
      <c r="M258" s="44"/>
    </row>
    <row r="259" spans="1:13" ht="15" thickTop="1">
      <c r="A259" s="1">
        <f t="shared" si="5"/>
        <v>251</v>
      </c>
      <c r="B259" s="54"/>
      <c r="C259" s="14" t="s">
        <v>256</v>
      </c>
      <c r="D259" s="14" t="s">
        <v>68</v>
      </c>
      <c r="E259" s="15">
        <f>E258</f>
        <v>36132</v>
      </c>
      <c r="F259" s="15"/>
      <c r="G259" s="15"/>
      <c r="H259" s="81"/>
      <c r="I259" s="15"/>
      <c r="J259" s="29"/>
      <c r="K259" s="29" t="s">
        <v>314</v>
      </c>
      <c r="L259" s="38"/>
      <c r="M259" s="24"/>
    </row>
    <row r="260" spans="1:13">
      <c r="A260" s="1">
        <f t="shared" si="5"/>
        <v>252</v>
      </c>
      <c r="B260" s="24" t="s">
        <v>239</v>
      </c>
      <c r="E260" s="8"/>
      <c r="F260" s="8">
        <v>30.5</v>
      </c>
      <c r="G260" s="8"/>
      <c r="H260" s="80"/>
      <c r="I260" s="8"/>
      <c r="J260" s="3"/>
      <c r="K260" s="3" t="s">
        <v>315</v>
      </c>
      <c r="L260" s="39"/>
      <c r="M260" s="24"/>
    </row>
    <row r="261" spans="1:13">
      <c r="A261" s="1">
        <f t="shared" si="5"/>
        <v>253</v>
      </c>
      <c r="B261" s="20"/>
      <c r="C261" s="21" t="s">
        <v>240</v>
      </c>
      <c r="D261" s="21" t="s">
        <v>70</v>
      </c>
      <c r="E261" s="22">
        <f>E259+F260</f>
        <v>36162.5</v>
      </c>
      <c r="F261" s="22"/>
      <c r="G261" s="22"/>
      <c r="H261" s="82"/>
      <c r="I261" s="22"/>
      <c r="J261" s="30"/>
      <c r="K261" s="30"/>
      <c r="L261" s="40"/>
      <c r="M261" s="24"/>
    </row>
    <row r="262" spans="1:13">
      <c r="A262" s="1">
        <f t="shared" si="5"/>
        <v>254</v>
      </c>
      <c r="B262" s="13"/>
      <c r="C262" s="14" t="s">
        <v>240</v>
      </c>
      <c r="D262" s="14"/>
      <c r="E262" s="15"/>
      <c r="F262" s="15"/>
      <c r="G262" s="15"/>
      <c r="H262" s="60"/>
      <c r="I262" s="8"/>
    </row>
    <row r="263" spans="1:13" ht="13" customHeight="1">
      <c r="A263" s="1">
        <f t="shared" si="5"/>
        <v>255</v>
      </c>
      <c r="B263" s="24" t="s">
        <v>258</v>
      </c>
      <c r="E263" s="8"/>
      <c r="F263" s="8"/>
      <c r="G263" s="8"/>
      <c r="H263" s="61">
        <v>90</v>
      </c>
      <c r="I263" s="8"/>
      <c r="J263" s="8"/>
      <c r="K263" s="3"/>
      <c r="L263" s="3"/>
    </row>
    <row r="264" spans="1:13" ht="13" customHeight="1">
      <c r="A264" s="1">
        <f t="shared" si="5"/>
        <v>256</v>
      </c>
      <c r="B264" s="20"/>
      <c r="C264" s="21" t="s">
        <v>240</v>
      </c>
      <c r="D264" s="21"/>
      <c r="E264" s="21"/>
      <c r="F264" s="21"/>
      <c r="G264" s="21"/>
      <c r="H264" s="62"/>
      <c r="J264" s="8"/>
      <c r="K264" s="3"/>
      <c r="L264" s="3"/>
    </row>
    <row r="265" spans="1:13">
      <c r="J265" s="8"/>
      <c r="K265" s="3"/>
      <c r="L265" s="3"/>
    </row>
    <row r="266" spans="1:13">
      <c r="B266" s="2" t="s">
        <v>332</v>
      </c>
      <c r="E266" s="2">
        <f>E258+250</f>
        <v>36382</v>
      </c>
      <c r="J266" s="8"/>
      <c r="K266" s="3"/>
      <c r="L266" s="3"/>
    </row>
    <row r="267" spans="1:13">
      <c r="J267" s="8"/>
      <c r="K267" s="3"/>
      <c r="L267" s="3"/>
    </row>
    <row r="268" spans="1:13">
      <c r="J268" s="8"/>
      <c r="K268" s="3"/>
      <c r="L268" s="3"/>
    </row>
    <row r="269" spans="1:13">
      <c r="J269" s="8"/>
      <c r="K269" s="3"/>
      <c r="L269" s="3"/>
    </row>
    <row r="270" spans="1:13">
      <c r="J270" s="8"/>
      <c r="K270" s="3"/>
      <c r="L270" s="3"/>
    </row>
    <row r="271" spans="1:13" s="36" customFormat="1">
      <c r="B271" s="2"/>
      <c r="C271" s="2"/>
      <c r="D271" s="2"/>
      <c r="E271" s="2"/>
      <c r="F271" s="2"/>
      <c r="G271" s="2"/>
      <c r="H271" s="2"/>
      <c r="I271" s="2"/>
      <c r="J271" s="8"/>
      <c r="K271" s="3"/>
      <c r="L271" s="3"/>
    </row>
    <row r="272" spans="1:13" s="36" customFormat="1">
      <c r="B272" s="2"/>
      <c r="C272" s="2"/>
      <c r="D272" s="2"/>
      <c r="E272" s="2"/>
      <c r="F272" s="2"/>
      <c r="G272" s="2"/>
      <c r="H272" s="2"/>
      <c r="I272" s="2"/>
      <c r="J272" s="8"/>
      <c r="K272" s="3"/>
      <c r="L272" s="3"/>
    </row>
    <row r="273" spans="2:11" s="36" customFormat="1">
      <c r="B273" s="2"/>
      <c r="C273" s="2"/>
      <c r="D273" s="2"/>
      <c r="E273" s="2"/>
      <c r="F273" s="2"/>
      <c r="G273" s="2"/>
      <c r="H273" s="2"/>
      <c r="I273" s="2"/>
      <c r="J273" s="2"/>
      <c r="K273" s="2"/>
    </row>
    <row r="274" spans="2:11" s="36" customFormat="1">
      <c r="B274" s="2"/>
      <c r="C274" s="2"/>
      <c r="D274" s="2"/>
      <c r="E274" s="2"/>
      <c r="F274" s="2"/>
      <c r="G274" s="2"/>
      <c r="H274" s="2"/>
      <c r="I274" s="2"/>
      <c r="J274" s="2"/>
      <c r="K274" s="2"/>
    </row>
    <row r="275" spans="2:11" s="36" customFormat="1">
      <c r="B275" s="2"/>
      <c r="C275" s="2"/>
      <c r="D275" s="2"/>
      <c r="E275" s="2"/>
      <c r="F275" s="2"/>
      <c r="G275" s="2"/>
      <c r="H275" s="2"/>
      <c r="I275" s="2"/>
      <c r="J275" s="2"/>
      <c r="K275" s="2"/>
    </row>
    <row r="276" spans="2:11" s="36" customFormat="1">
      <c r="B276" s="2"/>
      <c r="C276" s="2"/>
      <c r="D276" s="2"/>
      <c r="E276" s="2"/>
      <c r="F276" s="2"/>
      <c r="G276" s="2"/>
      <c r="H276" s="2"/>
      <c r="I276" s="2"/>
      <c r="J276" s="2"/>
      <c r="K276" s="2"/>
    </row>
    <row r="277" spans="2:11" s="36" customFormat="1">
      <c r="B277" s="2"/>
      <c r="C277" s="2"/>
      <c r="D277" s="2"/>
      <c r="E277" s="2"/>
      <c r="F277" s="2"/>
      <c r="G277" s="2"/>
      <c r="H277" s="2"/>
      <c r="I277" s="2"/>
      <c r="J277" s="2"/>
      <c r="K277" s="2"/>
    </row>
    <row r="278" spans="2:11" s="36" customFormat="1">
      <c r="B278" s="2"/>
      <c r="C278" s="2"/>
      <c r="D278" s="2"/>
      <c r="E278" s="2"/>
      <c r="F278" s="2"/>
      <c r="G278" s="2"/>
      <c r="H278" s="2"/>
      <c r="I278" s="2"/>
      <c r="J278" s="2"/>
      <c r="K278" s="2"/>
    </row>
    <row r="279" spans="2:11" s="36" customFormat="1">
      <c r="B279" s="2"/>
      <c r="C279" s="2"/>
      <c r="D279" s="2"/>
      <c r="E279" s="2"/>
      <c r="F279" s="2"/>
      <c r="G279" s="2"/>
      <c r="H279" s="2"/>
      <c r="I279" s="2"/>
      <c r="J279" s="2"/>
      <c r="K279" s="2"/>
    </row>
    <row r="280" spans="2:11" s="36" customFormat="1">
      <c r="B280" s="2"/>
      <c r="C280" s="2"/>
      <c r="D280" s="2"/>
      <c r="E280" s="2"/>
      <c r="F280" s="2"/>
      <c r="G280" s="2"/>
      <c r="H280" s="2"/>
      <c r="I280" s="2"/>
      <c r="J280" s="2"/>
      <c r="K280" s="2"/>
    </row>
    <row r="281" spans="2:11" s="36" customFormat="1">
      <c r="B281" s="2"/>
      <c r="C281" s="2"/>
      <c r="D281" s="2"/>
      <c r="E281" s="2"/>
      <c r="F281" s="2"/>
      <c r="G281" s="2"/>
      <c r="H281" s="2"/>
      <c r="I281" s="2"/>
      <c r="J281" s="2"/>
      <c r="K281" s="2"/>
    </row>
  </sheetData>
  <mergeCells count="30">
    <mergeCell ref="H259:H261"/>
    <mergeCell ref="H200:H206"/>
    <mergeCell ref="G201:G205"/>
    <mergeCell ref="F202:F204"/>
    <mergeCell ref="H221:H227"/>
    <mergeCell ref="G222:G226"/>
    <mergeCell ref="H175:H181"/>
    <mergeCell ref="G176:G180"/>
    <mergeCell ref="F177:F179"/>
    <mergeCell ref="H188:H194"/>
    <mergeCell ref="G189:G193"/>
    <mergeCell ref="F190:F192"/>
    <mergeCell ref="H122:H128"/>
    <mergeCell ref="G123:G127"/>
    <mergeCell ref="F124:F126"/>
    <mergeCell ref="H154:H160"/>
    <mergeCell ref="G155:G159"/>
    <mergeCell ref="F156:F158"/>
    <mergeCell ref="H63:H69"/>
    <mergeCell ref="G64:G68"/>
    <mergeCell ref="F65:F67"/>
    <mergeCell ref="H100:H106"/>
    <mergeCell ref="G101:G105"/>
    <mergeCell ref="F102:F104"/>
    <mergeCell ref="F30:F32"/>
    <mergeCell ref="G29:G33"/>
    <mergeCell ref="H28:H34"/>
    <mergeCell ref="H49:H55"/>
    <mergeCell ref="G50:G54"/>
    <mergeCell ref="F51:F53"/>
  </mergeCells>
  <phoneticPr fontId="1"/>
  <printOptions horizontalCentered="1"/>
  <pageMargins left="0" right="0" top="0.39000000000000007" bottom="0.59" header="0" footer="0.2"/>
  <pageSetup paperSize="8" scale="55" fitToHeight="7" orientation="portrait"/>
  <headerFooter alignWithMargins="0">
    <oddFooter>&amp;L&amp;D &amp;T&amp;R&amp;F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view="pageLayout" zoomScaleNormal="100" workbookViewId="0"/>
  </sheetViews>
  <sheetFormatPr baseColWidth="10" defaultColWidth="8.83203125" defaultRowHeight="14"/>
  <sheetData/>
  <phoneticPr fontId="1"/>
  <pageMargins left="0.75" right="0.75" top="1" bottom="1" header="0.51200000000000001" footer="0.51200000000000001"/>
  <pageSetup paperSize="9"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view="pageLayout" zoomScaleNormal="100" workbookViewId="0"/>
  </sheetViews>
  <sheetFormatPr baseColWidth="10" defaultColWidth="8.83203125" defaultRowHeight="14"/>
  <sheetData/>
  <phoneticPr fontId="1"/>
  <pageMargins left="0.75" right="0.75" top="1" bottom="1" header="0.51200000000000001" footer="0.51200000000000001"/>
  <pageSetup paperSize="9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配置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Fujii</cp:lastModifiedBy>
  <cp:lastPrinted>2010-07-08T01:10:43Z</cp:lastPrinted>
  <dcterms:created xsi:type="dcterms:W3CDTF">1997-01-08T22:48:59Z</dcterms:created>
  <dcterms:modified xsi:type="dcterms:W3CDTF">2024-07-10T02:24:39Z</dcterms:modified>
</cp:coreProperties>
</file>