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c75728d28fa6bb/PERSONAL/05 TRABAJOS/04 EMPRESAS/007-MULTIPLO/Control MULTI-19/00 Documents/"/>
    </mc:Choice>
  </mc:AlternateContent>
  <xr:revisionPtr revIDLastSave="1280" documentId="8_{F7843D5A-3A74-4542-9503-A204C3141918}" xr6:coauthVersionLast="47" xr6:coauthVersionMax="47" xr10:uidLastSave="{8DC09CEE-2862-4BA6-A231-16D3A007E756}"/>
  <bookViews>
    <workbookView xWindow="-108" yWindow="-108" windowWidth="23256" windowHeight="13176" xr2:uid="{E6401478-76C8-45AB-BDD6-5B1110463C09}"/>
  </bookViews>
  <sheets>
    <sheet name="Selection tables " sheetId="1" r:id="rId1"/>
    <sheet name="Sheet1" sheetId="3" r:id="rId2"/>
    <sheet name="Compon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33" i="1"/>
  <c r="A34" i="1"/>
  <c r="A35" i="1"/>
  <c r="A14" i="1"/>
  <c r="A13" i="1"/>
  <c r="A15" i="1"/>
  <c r="A54" i="1"/>
  <c r="A53" i="1"/>
  <c r="A52" i="1"/>
  <c r="A48" i="1"/>
  <c r="A47" i="1"/>
  <c r="A46" i="1"/>
  <c r="A45" i="1"/>
  <c r="H19" i="3"/>
  <c r="J9" i="3"/>
  <c r="B4" i="3"/>
  <c r="O26" i="1"/>
  <c r="A26" i="1"/>
  <c r="A27" i="1"/>
  <c r="A28" i="1"/>
  <c r="A29" i="1"/>
  <c r="A30" i="1"/>
  <c r="A31" i="1"/>
  <c r="A32" i="1"/>
  <c r="A7" i="1"/>
  <c r="A8" i="1"/>
  <c r="A9" i="1"/>
  <c r="A10" i="1"/>
  <c r="A11" i="1"/>
  <c r="A12" i="1"/>
  <c r="A16" i="1"/>
  <c r="B8" i="3"/>
  <c r="D8" i="3"/>
  <c r="D9" i="3"/>
  <c r="B14" i="3"/>
  <c r="B15" i="3"/>
  <c r="C8" i="3"/>
  <c r="H7" i="3"/>
  <c r="G11" i="3"/>
  <c r="H11" i="3"/>
  <c r="I11" i="3"/>
  <c r="B16" i="3"/>
  <c r="G8" i="3"/>
  <c r="B9" i="3"/>
  <c r="G10" i="3"/>
  <c r="G9" i="3"/>
  <c r="H8" i="3"/>
  <c r="I9" i="3"/>
  <c r="I7" i="3"/>
  <c r="I10" i="3"/>
  <c r="B13" i="3"/>
  <c r="I8" i="3"/>
  <c r="C9" i="3"/>
  <c r="G7" i="3"/>
  <c r="I12" i="3"/>
  <c r="G12" i="3"/>
  <c r="H12" i="3"/>
  <c r="B18" i="3"/>
  <c r="J11" i="3"/>
  <c r="H10" i="3"/>
  <c r="H9" i="3"/>
</calcChain>
</file>

<file path=xl/sharedStrings.xml><?xml version="1.0" encoding="utf-8"?>
<sst xmlns="http://schemas.openxmlformats.org/spreadsheetml/2006/main" count="400" uniqueCount="164">
  <si>
    <t>Price</t>
  </si>
  <si>
    <t xml:space="preserve">Manufacturer </t>
  </si>
  <si>
    <t xml:space="preserve">Referencia </t>
  </si>
  <si>
    <t>Pro Chaser</t>
  </si>
  <si>
    <t>Pro Case 240W DC/DC</t>
  </si>
  <si>
    <t xml:space="preserve">Review </t>
  </si>
  <si>
    <t>Reviewers</t>
  </si>
  <si>
    <t>Amazon</t>
  </si>
  <si>
    <t>Pro Case 180W DC/DC</t>
  </si>
  <si>
    <t>LEDMO 48V</t>
  </si>
  <si>
    <t>LEDMO</t>
  </si>
  <si>
    <t>DC-DC (48 to 12)</t>
  </si>
  <si>
    <t>DETAILS</t>
  </si>
  <si>
    <t>INPUT</t>
  </si>
  <si>
    <t>OUTPUT</t>
  </si>
  <si>
    <t>ROYKAW</t>
  </si>
  <si>
    <t>E-Z-GO DC-DC</t>
  </si>
  <si>
    <t xml:space="preserve">Key pin </t>
  </si>
  <si>
    <t>INDEX</t>
  </si>
  <si>
    <t xml:space="preserve">Reference </t>
  </si>
  <si>
    <t xml:space="preserve">Contactor </t>
  </si>
  <si>
    <t xml:space="preserve">Price </t>
  </si>
  <si>
    <t xml:space="preserve">Selected </t>
  </si>
  <si>
    <t xml:space="preserve">Update </t>
  </si>
  <si>
    <t>Datasheet</t>
  </si>
  <si>
    <t xml:space="preserve">Elevation Actuator </t>
  </si>
  <si>
    <t xml:space="preserve">Main Battery </t>
  </si>
  <si>
    <t xml:space="preserve">Main Controll board </t>
  </si>
  <si>
    <t>YNT-04</t>
  </si>
  <si>
    <t>Note</t>
  </si>
  <si>
    <t>Nanjing YongNuo Transmission Equipment CO.,LTd.</t>
  </si>
  <si>
    <t xml:space="preserve">DC- 6-60V </t>
  </si>
  <si>
    <t>16KHz</t>
  </si>
  <si>
    <t>N/A</t>
  </si>
  <si>
    <t xml:space="preserve">Centaurus DC Motor controller </t>
  </si>
  <si>
    <t>15KHz</t>
  </si>
  <si>
    <t>Max Current [A]</t>
  </si>
  <si>
    <t>Max Power [W]</t>
  </si>
  <si>
    <t>Working Power [W]</t>
  </si>
  <si>
    <t>Max voltage [V]</t>
  </si>
  <si>
    <t>Min voltage [V]</t>
  </si>
  <si>
    <t>2126efef26m357</t>
  </si>
  <si>
    <t xml:space="preserve">Stepless DC motor controller </t>
  </si>
  <si>
    <t>PC3648-20amp</t>
  </si>
  <si>
    <t>B089YBPHM1</t>
  </si>
  <si>
    <t>B07R3BMPHF</t>
  </si>
  <si>
    <t>ASIN</t>
  </si>
  <si>
    <t>Keenso98thg1qemx</t>
  </si>
  <si>
    <t>B086C32FK1</t>
  </si>
  <si>
    <t>B07GNTC1D7</t>
  </si>
  <si>
    <t>Support</t>
  </si>
  <si>
    <t>CAD</t>
  </si>
  <si>
    <t>Yes</t>
  </si>
  <si>
    <t>Nice to have</t>
  </si>
  <si>
    <t>yes 
no specified</t>
  </si>
  <si>
    <t>- No diode in the input of the circuit board it drains a batteri even with the key switch off
- End connector not standarized.
- Voltage output not stable +-1V</t>
  </si>
  <si>
    <t>EXACT 12</t>
  </si>
  <si>
    <t>POWER</t>
  </si>
  <si>
    <t>DOCUMENTATION &amp; SUPPORT</t>
  </si>
  <si>
    <t>Nominal [V]</t>
  </si>
  <si>
    <t xml:space="preserve">Input fuse </t>
  </si>
  <si>
    <t>EXTRAS</t>
  </si>
  <si>
    <t>CUSTOMERS REVIEW</t>
  </si>
  <si>
    <t>NOTES</t>
  </si>
  <si>
    <t>Plataform</t>
  </si>
  <si>
    <t>Component</t>
  </si>
  <si>
    <t>Image</t>
  </si>
  <si>
    <t>PASS</t>
  </si>
  <si>
    <t>NO</t>
  </si>
  <si>
    <t>-No input protections
- Works at a higth temperature even at 60% capacity.
- Could foail within 2 months (Unstable).</t>
  </si>
  <si>
    <t>PLAUSIBLE WITH CAUTION</t>
  </si>
  <si>
    <t>Not specified</t>
  </si>
  <si>
    <t>-The 48V coud work well, but some suppliers confuse this model with the 24V version (WARNING!!!)
-Test how it works with 37V to check performance with low battery.</t>
  </si>
  <si>
    <t>Column1</t>
  </si>
  <si>
    <t>Column5</t>
  </si>
  <si>
    <t>Min voltage [V]2</t>
  </si>
  <si>
    <t>Max voltage [V]3</t>
  </si>
  <si>
    <t>Nominal [V]4</t>
  </si>
  <si>
    <t>B078TC25LS</t>
  </si>
  <si>
    <t>.</t>
  </si>
  <si>
    <t>DC MOTOR SPEED CONTROLLES</t>
  </si>
  <si>
    <t xml:space="preserve">            Image             </t>
  </si>
  <si>
    <t>Keenso</t>
  </si>
  <si>
    <t>Frecuency</t>
  </si>
  <si>
    <t>Not defined</t>
  </si>
  <si>
    <t>KLC Universal DC Motor speed controller</t>
  </si>
  <si>
    <t>L&amp;Z DC Motor</t>
  </si>
  <si>
    <t xml:space="preserve">-Input protection 
Aftersale service </t>
  </si>
  <si>
    <t>Vin</t>
  </si>
  <si>
    <t>Min</t>
  </si>
  <si>
    <t>Max</t>
  </si>
  <si>
    <t>Aver</t>
  </si>
  <si>
    <t xml:space="preserve">V "24" </t>
  </si>
  <si>
    <t>V "12"</t>
  </si>
  <si>
    <t>R1</t>
  </si>
  <si>
    <t>R2</t>
  </si>
  <si>
    <t>R3</t>
  </si>
  <si>
    <t>R4</t>
  </si>
  <si>
    <t>Power</t>
  </si>
  <si>
    <t>L1 (24V)</t>
  </si>
  <si>
    <t>Amp</t>
  </si>
  <si>
    <t>A R1</t>
  </si>
  <si>
    <t>A R2</t>
  </si>
  <si>
    <t>A R3</t>
  </si>
  <si>
    <t>A R4</t>
  </si>
  <si>
    <t>L2 (14V)</t>
  </si>
  <si>
    <t>R L1</t>
  </si>
  <si>
    <t>R L2</t>
  </si>
  <si>
    <t>R4'</t>
  </si>
  <si>
    <t>R3'</t>
  </si>
  <si>
    <t>A R4'</t>
  </si>
  <si>
    <t>AR3'</t>
  </si>
  <si>
    <t xml:space="preserve">Main voltage regulator </t>
  </si>
  <si>
    <t xml:space="preserve">Mean Well </t>
  </si>
  <si>
    <t>DrRN40-48</t>
  </si>
  <si>
    <t>https://www.meanwell.com/webapp/product/search.aspx?prod=DRDN40#1</t>
  </si>
  <si>
    <t>B09FXCJP47</t>
  </si>
  <si>
    <t>CE CENTAURUS ELECTRONICS</t>
  </si>
  <si>
    <t xml:space="preserve">- from Tajikistan </t>
  </si>
  <si>
    <t>GSD1-48-20C</t>
  </si>
  <si>
    <t>Automation Direct</t>
  </si>
  <si>
    <t>GrabCAD</t>
  </si>
  <si>
    <t>Generic enclosure
GrabCAD</t>
  </si>
  <si>
    <t>AutomationDirect</t>
  </si>
  <si>
    <t>No info</t>
  </si>
  <si>
    <t>IRONHORSE</t>
  </si>
  <si>
    <t>18KHz</t>
  </si>
  <si>
    <t>EM-282C-48V</t>
  </si>
  <si>
    <t>60A 720W 12v Golf Cart 48V 36V</t>
  </si>
  <si>
    <t>HOMELYLIFE 600W DC 48V 60V</t>
  </si>
  <si>
    <t xml:space="preserve">j48607212GL600E </t>
  </si>
  <si>
    <t>TOBSUN</t>
  </si>
  <si>
    <t>B08THF63MQ</t>
  </si>
  <si>
    <t xml:space="preserve">The equipment description seams to work but all the reviews from this vendor seams to be talking abot a another model. </t>
  </si>
  <si>
    <t>Power switch actuator (Relay VS SSR)</t>
  </si>
  <si>
    <t xml:space="preserve">48V DC motor controller </t>
  </si>
  <si>
    <t xml:space="preserve">Conveyor controller </t>
  </si>
  <si>
    <t xml:space="preserve">Conveyor motor </t>
  </si>
  <si>
    <t xml:space="preserve">Beacon ligth </t>
  </si>
  <si>
    <t xml:space="preserve">Auxiliar ligth </t>
  </si>
  <si>
    <t xml:space="preserve">Auxiliar battery </t>
  </si>
  <si>
    <t>Power 12V DC-DC</t>
  </si>
  <si>
    <t>Auxiliar 12V DC-DC</t>
  </si>
  <si>
    <t>Fuse Box</t>
  </si>
  <si>
    <t>YES</t>
  </si>
  <si>
    <t>B01M5F5UDS</t>
  </si>
  <si>
    <t>PLAUSIBLE</t>
  </si>
  <si>
    <t xml:space="preserve">- 8A recommended working current.
-15A max current </t>
  </si>
  <si>
    <t>- No vendor support.
- No instructions included. 
-Check the working and the max power (thos numbers doesent seams ral).</t>
  </si>
  <si>
    <t>no info</t>
  </si>
  <si>
    <t>2KHz-16KHz</t>
  </si>
  <si>
    <t>requires quote</t>
  </si>
  <si>
    <t>CG Solid State Relay SSR-100DD</t>
  </si>
  <si>
    <t xml:space="preserve">
TWTADE SSR-40 DD 40A DC 3-32V to DC 5-60V SSR Solid State Relay</t>
  </si>
  <si>
    <t>Migro 40 Amp 2 Pole NEMA 600V HVAC Heavy Duty</t>
  </si>
  <si>
    <t>Household Contactor, AC Contactor 4NO</t>
  </si>
  <si>
    <t>BCH8-E63/40</t>
  </si>
  <si>
    <t>Column2</t>
  </si>
  <si>
    <t>Column3</t>
  </si>
  <si>
    <t>THINCOL</t>
  </si>
  <si>
    <t>INPUT (COIL)</t>
  </si>
  <si>
    <t>-Rail DIN 
-Stable and reliable.
-Price could be lower.</t>
  </si>
  <si>
    <t xml:space="preserve"> </t>
  </si>
  <si>
    <t>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</si>
</sst>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F11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4" fontId="8" fillId="6" borderId="0" xfId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44" fontId="11" fillId="6" borderId="0" xfId="1" applyFont="1" applyFill="1" applyBorder="1" applyAlignment="1">
      <alignment horizontal="center" vertical="center"/>
    </xf>
    <xf numFmtId="1" fontId="10" fillId="6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left" vertical="center" wrapText="1"/>
    </xf>
    <xf numFmtId="0" fontId="0" fillId="3" borderId="3" xfId="0" quotePrefix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6" fillId="7" borderId="9" xfId="2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44" fontId="4" fillId="7" borderId="9" xfId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44" fontId="4" fillId="7" borderId="1" xfId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quotePrefix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44" fontId="4" fillId="7" borderId="12" xfId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44" fontId="4" fillId="8" borderId="14" xfId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44" fontId="4" fillId="0" borderId="1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quotePrefix="1" applyFill="1" applyBorder="1" applyAlignment="1">
      <alignment horizontal="left" vertical="center" wrapText="1"/>
    </xf>
    <xf numFmtId="0" fontId="0" fillId="0" borderId="3" xfId="0" quotePrefix="1" applyFill="1" applyBorder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1" fillId="0" borderId="0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center" vertical="center" textRotation="90"/>
    </xf>
    <xf numFmtId="0" fontId="0" fillId="0" borderId="0" xfId="0" applyFill="1" applyAlignment="1">
      <alignment horizontal="center" vertical="center" textRotation="90"/>
    </xf>
    <xf numFmtId="0" fontId="0" fillId="8" borderId="0" xfId="0" applyFill="1" applyAlignment="1">
      <alignment horizontal="center" vertical="center" textRotation="90"/>
    </xf>
    <xf numFmtId="0" fontId="0" fillId="7" borderId="8" xfId="0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0" fillId="7" borderId="15" xfId="0" applyFill="1" applyBorder="1" applyAlignment="1">
      <alignment horizontal="center" vertical="center" textRotation="90"/>
    </xf>
    <xf numFmtId="0" fontId="2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/>
    <xf numFmtId="0" fontId="13" fillId="0" borderId="0" xfId="0" applyFont="1"/>
    <xf numFmtId="0" fontId="0" fillId="9" borderId="7" xfId="0" quotePrefix="1" applyFill="1" applyBorder="1" applyAlignment="1">
      <alignment horizontal="left" vertical="center" wrapText="1"/>
    </xf>
    <xf numFmtId="0" fontId="3" fillId="7" borderId="3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 wrapText="1"/>
    </xf>
    <xf numFmtId="14" fontId="0" fillId="0" borderId="0" xfId="0" applyNumberFormat="1"/>
    <xf numFmtId="0" fontId="0" fillId="0" borderId="9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44" fontId="4" fillId="0" borderId="9" xfId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2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4" fontId="4" fillId="0" borderId="12" xfId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4" fontId="4" fillId="8" borderId="0" xfId="1" applyFont="1" applyFill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textRotation="90"/>
    </xf>
    <xf numFmtId="0" fontId="7" fillId="7" borderId="1" xfId="2" applyFon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 textRotation="90"/>
    </xf>
    <xf numFmtId="0" fontId="7" fillId="7" borderId="12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3" fillId="0" borderId="9" xfId="2" applyFill="1" applyBorder="1" applyAlignment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3" fillId="0" borderId="1" xfId="2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3" fillId="0" borderId="0" xfId="2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93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indent="0" justifyLastLine="0" shrinkToFit="0" readingOrder="0"/>
    </dxf>
    <dxf>
      <alignment horizontal="center" vertical="center" indent="0" justifyLastLine="0" shrinkToFit="0" readingOrder="0"/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indent="0" justifyLastLine="0" shrinkToFit="0" readingOrder="0"/>
    </dxf>
    <dxf>
      <alignment horizontal="center" vertical="center" indent="0" justifyLastLine="0" shrinkToFit="0" readingOrder="0"/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indent="0" justifyLastLine="0" shrinkToFit="0" readingOrder="0"/>
    </dxf>
    <dxf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145677</xdr:colOff>
      <xdr:row>6</xdr:row>
      <xdr:rowOff>103778</xdr:rowOff>
    </xdr:from>
    <xdr:to>
      <xdr:col>3</xdr:col>
      <xdr:colOff>1751726</xdr:colOff>
      <xdr:row>6</xdr:row>
      <xdr:rowOff>1275873</xdr:rowOff>
    </xdr:to>
    <xdr:pic>
      <xdr:nvPicPr>
        <xdr:cNvPr id="2" name="Picture 1" descr="Pro Chaser DC-DC 72V 60V 48V Volt Voltage to 12V Step Down Voltage Reducer Regulator 180W 15A for Scooters &amp;amp; Bicycles Golf cart (20A 240W)">
          <a:extLst>
            <a:ext uri="{FF2B5EF4-FFF2-40B4-BE49-F238E27FC236}">
              <a16:creationId xmlns:a16="http://schemas.microsoft.com/office/drawing/2014/main" id="{9B9BBCAD-E66B-4F82-B212-73BBAE39F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558118" y="1616572"/>
          <a:ext cx="1606049" cy="117209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249125</xdr:colOff>
      <xdr:row>7</xdr:row>
      <xdr:rowOff>148746</xdr:rowOff>
    </xdr:from>
    <xdr:to>
      <xdr:col>3</xdr:col>
      <xdr:colOff>1565414</xdr:colOff>
      <xdr:row>7</xdr:row>
      <xdr:rowOff>1083693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40738-9284-4214-AEE3-D461C8419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668" y="2964833"/>
          <a:ext cx="1316289" cy="93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285749</xdr:colOff>
      <xdr:row>9</xdr:row>
      <xdr:rowOff>207446</xdr:rowOff>
    </xdr:from>
    <xdr:to>
      <xdr:col>3</xdr:col>
      <xdr:colOff>2143124</xdr:colOff>
      <xdr:row>9</xdr:row>
      <xdr:rowOff>1118187</xdr:rowOff>
    </xdr:to>
    <xdr:pic>
      <xdr:nvPicPr>
        <xdr:cNvPr id="6" name="Picture 5" descr="Roykaw Golf Cart Voltage Reducer Regulator Converter 36/48V to 12V for E-Z-GO Club Car (30A/360W)">
          <a:extLst>
            <a:ext uri="{FF2B5EF4-FFF2-40B4-BE49-F238E27FC236}">
              <a16:creationId xmlns:a16="http://schemas.microsoft.com/office/drawing/2014/main" id="{E3A1594D-E80A-4CB4-A561-F1B5DD6281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600" r="-1"/>
        <a:stretch/>
      </xdr:blipFill>
      <xdr:spPr bwMode="auto">
        <a:xfrm rot="16200000">
          <a:off x="4269709" y="5013700"/>
          <a:ext cx="910741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510518</xdr:colOff>
      <xdr:row>25</xdr:row>
      <xdr:rowOff>18660</xdr:rowOff>
    </xdr:from>
    <xdr:to>
      <xdr:col>3</xdr:col>
      <xdr:colOff>1424977</xdr:colOff>
      <xdr:row>25</xdr:row>
      <xdr:rowOff>1249307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B31C9A-B679-4258-AEA9-829219335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52" r="16776"/>
        <a:stretch/>
      </xdr:blipFill>
      <xdr:spPr bwMode="auto">
        <a:xfrm>
          <a:off x="4653893" y="12991710"/>
          <a:ext cx="914459" cy="123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247991</xdr:colOff>
      <xdr:row>26</xdr:row>
      <xdr:rowOff>128704</xdr:rowOff>
    </xdr:from>
    <xdr:to>
      <xdr:col>3</xdr:col>
      <xdr:colOff>1595797</xdr:colOff>
      <xdr:row>26</xdr:row>
      <xdr:rowOff>1212185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67749A-8AE4-4185-9970-3B772D546F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67" b="12239"/>
        <a:stretch/>
      </xdr:blipFill>
      <xdr:spPr bwMode="auto">
        <a:xfrm>
          <a:off x="5660432" y="14393792"/>
          <a:ext cx="1347806" cy="108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159469</xdr:colOff>
      <xdr:row>8</xdr:row>
      <xdr:rowOff>162917</xdr:rowOff>
    </xdr:from>
    <xdr:to>
      <xdr:col>3</xdr:col>
      <xdr:colOff>1593822</xdr:colOff>
      <xdr:row>8</xdr:row>
      <xdr:rowOff>1093004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07DD97-4033-469D-AA73-B70CF28DE4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759"/>
        <a:stretch/>
      </xdr:blipFill>
      <xdr:spPr bwMode="auto">
        <a:xfrm>
          <a:off x="5574065" y="4287975"/>
          <a:ext cx="1434353" cy="93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157372</xdr:colOff>
      <xdr:row>27</xdr:row>
      <xdr:rowOff>82825</xdr:rowOff>
    </xdr:from>
    <xdr:to>
      <xdr:col>3</xdr:col>
      <xdr:colOff>1606826</xdr:colOff>
      <xdr:row>27</xdr:row>
      <xdr:rowOff>1202025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692B24-42C3-44DC-9451-BC73207A62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644" b="10231"/>
        <a:stretch/>
      </xdr:blipFill>
      <xdr:spPr bwMode="auto">
        <a:xfrm>
          <a:off x="4298676" y="15620999"/>
          <a:ext cx="1449454" cy="11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286706</xdr:colOff>
      <xdr:row>28</xdr:row>
      <xdr:rowOff>13060</xdr:rowOff>
    </xdr:from>
    <xdr:to>
      <xdr:col>3</xdr:col>
      <xdr:colOff>1515948</xdr:colOff>
      <xdr:row>28</xdr:row>
      <xdr:rowOff>1238886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23BD17-0F86-4F01-A44F-9C53CFA8E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6418" y="16923598"/>
          <a:ext cx="1229242" cy="122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401886</xdr:colOff>
      <xdr:row>29</xdr:row>
      <xdr:rowOff>64333</xdr:rowOff>
    </xdr:from>
    <xdr:to>
      <xdr:col>3</xdr:col>
      <xdr:colOff>1400176</xdr:colOff>
      <xdr:row>29</xdr:row>
      <xdr:rowOff>1254656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3EF90D-C850-4A7B-9C08-DF8F5C11C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5261" y="18180883"/>
          <a:ext cx="998290" cy="1190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147309</xdr:colOff>
      <xdr:row>30</xdr:row>
      <xdr:rowOff>76324</xdr:rowOff>
    </xdr:from>
    <xdr:to>
      <xdr:col>3</xdr:col>
      <xdr:colOff>1494906</xdr:colOff>
      <xdr:row>30</xdr:row>
      <xdr:rowOff>1271278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4E19F5-296E-4671-B43D-7769083B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364935" y="19389589"/>
          <a:ext cx="1194954" cy="1347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138546</xdr:colOff>
      <xdr:row>31</xdr:row>
      <xdr:rowOff>51955</xdr:rowOff>
    </xdr:from>
    <xdr:to>
      <xdr:col>3</xdr:col>
      <xdr:colOff>1506682</xdr:colOff>
      <xdr:row>31</xdr:row>
      <xdr:rowOff>1242393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3AAE13E-4FE1-472F-BABF-348F6E0F3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910" y="20712546"/>
          <a:ext cx="1368136" cy="1190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123265</xdr:colOff>
      <xdr:row>10</xdr:row>
      <xdr:rowOff>78441</xdr:rowOff>
    </xdr:from>
    <xdr:to>
      <xdr:col>3</xdr:col>
      <xdr:colOff>1725707</xdr:colOff>
      <xdr:row>10</xdr:row>
      <xdr:rowOff>1199892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D0EA02-9938-4D88-BF0E-FB98E3033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9441" y="6745941"/>
          <a:ext cx="1602442" cy="1121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11</xdr:row>
      <xdr:rowOff>33131</xdr:rowOff>
    </xdr:from>
    <xdr:to>
      <xdr:col>3</xdr:col>
      <xdr:colOff>1548848</xdr:colOff>
      <xdr:row>11</xdr:row>
      <xdr:rowOff>1263596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A082DEE-D499-4216-8BB0-1EA44524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1803" y="7984435"/>
          <a:ext cx="1358349" cy="1230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313764</xdr:colOff>
      <xdr:row>44</xdr:row>
      <xdr:rowOff>98612</xdr:rowOff>
    </xdr:from>
    <xdr:to>
      <xdr:col>3</xdr:col>
      <xdr:colOff>1610993</xdr:colOff>
      <xdr:row>44</xdr:row>
      <xdr:rowOff>1256852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D76B540-28BA-4EDD-9B71-A574E0086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0964" y="32165365"/>
          <a:ext cx="1297229" cy="115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259976</xdr:colOff>
      <xdr:row>45</xdr:row>
      <xdr:rowOff>62753</xdr:rowOff>
    </xdr:from>
    <xdr:to>
      <xdr:col>3</xdr:col>
      <xdr:colOff>1439789</xdr:colOff>
      <xdr:row>45</xdr:row>
      <xdr:rowOff>1251473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A4C8D2B-8759-44B9-BB82-D8032D553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6" y="33438353"/>
          <a:ext cx="1179813" cy="118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394448</xdr:colOff>
      <xdr:row>46</xdr:row>
      <xdr:rowOff>53789</xdr:rowOff>
    </xdr:from>
    <xdr:to>
      <xdr:col>3</xdr:col>
      <xdr:colOff>1363804</xdr:colOff>
      <xdr:row>46</xdr:row>
      <xdr:rowOff>1264024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5E0010B-037E-4BD2-A82C-2274C745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1648" y="34738236"/>
          <a:ext cx="969356" cy="12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163289</xdr:colOff>
      <xdr:row>47</xdr:row>
      <xdr:rowOff>172535</xdr:rowOff>
    </xdr:from>
    <xdr:to>
      <xdr:col>3</xdr:col>
      <xdr:colOff>1703297</xdr:colOff>
      <xdr:row>47</xdr:row>
      <xdr:rowOff>1115466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333CFEA-D843-4255-B116-BC741B41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739913" y="35764197"/>
          <a:ext cx="942931" cy="1540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312420</xdr:colOff>
      <xdr:row>48</xdr:row>
      <xdr:rowOff>30480</xdr:rowOff>
    </xdr:from>
    <xdr:to>
      <xdr:col>3</xdr:col>
      <xdr:colOff>1562100</xdr:colOff>
      <xdr:row>48</xdr:row>
      <xdr:rowOff>1271555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9FCAB0F-F28A-49B9-88DD-2A6AFA34A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37322760"/>
          <a:ext cx="1249680" cy="124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968EE6-F653-489C-8B83-CCD8A913F3E8}" name="Table2" displayName="Table2" ref="A6:AB16" totalsRowShown="0" headerRowDxfId="92" dataDxfId="91" tableBorderDxfId="90">
  <autoFilter ref="A6:AB16" xr:uid="{38968EE6-F653-489C-8B83-CCD8A913F3E8}"/>
  <tableColumns count="28">
    <tableColumn id="1" xr3:uid="{8170AC2E-451B-46F4-83E2-F39BAA9D530E}" name="." dataDxfId="89">
      <calculatedColumnFormula>"__________________"</calculatedColumnFormula>
    </tableColumn>
    <tableColumn id="29" xr3:uid="{33D436D4-46CD-432C-AF92-4E852C84DDF8}" name="INDEX" dataDxfId="88"/>
    <tableColumn id="2" xr3:uid="{D79CF84A-AF28-4048-B53C-33A843F38CE3}" name="Component" dataDxfId="87"/>
    <tableColumn id="3" xr3:uid="{D28174CA-775D-4241-B1DC-2EBC8E602C59}" name="            Image             " dataDxfId="86"/>
    <tableColumn id="4" xr3:uid="{8E49354A-C4E1-407C-9331-6FF05C100834}" name="Referencia " dataDxfId="85"/>
    <tableColumn id="5" xr3:uid="{5B53391B-F5FC-4A0F-B1CE-97BBA7773D48}" name="Manufacturer " dataDxfId="84"/>
    <tableColumn id="6" xr3:uid="{9AE17587-7690-4FB0-BDA9-2EADF32696D8}" name="Plataform" dataDxfId="83"/>
    <tableColumn id="7" xr3:uid="{148C220F-8993-4670-BCF7-E41C3702451A}" name="ASIN" dataDxfId="82"/>
    <tableColumn id="8" xr3:uid="{AE5BC042-5EF8-47CF-874E-5C12FF2EEA90}" name="Price" dataDxfId="81" dataCellStyle="Currency"/>
    <tableColumn id="9" xr3:uid="{8E46C707-34E8-4C17-8832-4142AD3CC891}" name="Review " dataDxfId="80"/>
    <tableColumn id="10" xr3:uid="{24E63CE4-4933-4D7F-AE14-6D454DA4BD86}" name="Reviewers" dataDxfId="79"/>
    <tableColumn id="11" xr3:uid="{56D19C67-7741-4070-A9BF-1937A202D892}" name="Min voltage [V]" dataDxfId="78"/>
    <tableColumn id="12" xr3:uid="{BD9FA5AE-2498-4E92-9CD8-AF9CF163532D}" name="Max voltage [V]" dataDxfId="77"/>
    <tableColumn id="13" xr3:uid="{F1F8B25B-F6C6-4A6C-8086-D9D6AC3EE086}" name="Nominal [V]" dataDxfId="76"/>
    <tableColumn id="14" xr3:uid="{BB678F61-2C09-49A5-ABF4-4AFCE9C9F34C}" name="Min voltage [V]2" dataDxfId="75"/>
    <tableColumn id="15" xr3:uid="{FED89CC9-1588-41E0-B0CB-1F38DD4B0F6C}" name="Max voltage [V]3" dataDxfId="74"/>
    <tableColumn id="16" xr3:uid="{21FD2349-2680-46E1-A4A3-073E7DAC8073}" name="Nominal [V]4" dataDxfId="73"/>
    <tableColumn id="17" xr3:uid="{6687D84F-EC90-485C-93C7-D64FFDA5DCCE}" name="Max Current [A]" dataDxfId="72"/>
    <tableColumn id="18" xr3:uid="{F3FDC5A5-2D4E-477F-8A4C-88DC151EA150}" name="Working Power [W]" dataDxfId="71"/>
    <tableColumn id="19" xr3:uid="{4D70A15E-69AD-459D-A759-DE274BCCE168}" name="Max Power [W]" dataDxfId="70"/>
    <tableColumn id="20" xr3:uid="{31DFD812-2E47-4476-89C5-DBF2314E0F9A}" name="Key pin " dataDxfId="69"/>
    <tableColumn id="21" xr3:uid="{A0E994E7-D144-4627-BDAB-1F1CD9AEDE67}" name="Input fuse " dataDxfId="68"/>
    <tableColumn id="22" xr3:uid="{3277D7E2-BDE1-4999-8F62-274967DAE29B}" name="Column5" dataDxfId="67"/>
    <tableColumn id="23" xr3:uid="{EC8E6410-51FC-47DA-AFB7-4BDA0DADE1BD}" name="Datasheet" dataDxfId="66"/>
    <tableColumn id="24" xr3:uid="{09267EBC-05B0-4CE6-A381-7E2145CBC0A6}" name="Support" dataDxfId="65"/>
    <tableColumn id="25" xr3:uid="{4957BF7C-ED8E-422E-95D8-2A12678C3F79}" name="CAD" dataDxfId="64"/>
    <tableColumn id="26" xr3:uid="{C5CE6B5D-1F45-4398-BCE1-BFBC73E854D8}" name="PASS" dataDxfId="63"/>
    <tableColumn id="27" xr3:uid="{0C6223DE-17D3-4B97-9751-84AF32F17A72}" name="NOTES" dataDxfId="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70EC9C-6DEC-42FD-A4E0-0A263344E97A}" name="Table24" displayName="Table24" ref="A25:AB35" totalsRowShown="0" headerRowDxfId="61" dataDxfId="60" tableBorderDxfId="59">
  <autoFilter ref="A25:AB35" xr:uid="{4470EC9C-6DEC-42FD-A4E0-0A263344E97A}"/>
  <tableColumns count="28">
    <tableColumn id="1" xr3:uid="{3181EBA0-2749-401A-9FBD-95FBCCAC4402}" name="Column1" dataDxfId="58">
      <calculatedColumnFormula>"__________________"</calculatedColumnFormula>
    </tableColumn>
    <tableColumn id="28" xr3:uid="{3CBABF87-B062-422A-9640-6BF58D211039}" name="INDEX" dataDxfId="57"/>
    <tableColumn id="2" xr3:uid="{C419F956-5227-4F23-94ED-6EA9BEE33875}" name="Component" dataDxfId="56"/>
    <tableColumn id="3" xr3:uid="{0CDEFF14-4807-4F91-B912-638E8EDC1BF8}" name="Image" dataDxfId="55"/>
    <tableColumn id="4" xr3:uid="{F2FD20BD-210F-426E-B7A4-6F8F8A168D9F}" name="Referencia " dataDxfId="54"/>
    <tableColumn id="5" xr3:uid="{3BCFC6A3-6B62-486C-88E5-778920A0CDF4}" name="Manufacturer " dataDxfId="53"/>
    <tableColumn id="6" xr3:uid="{DF7D89E5-D0F1-41C3-99FC-842AE98CB19A}" name="Plataform" dataDxfId="52"/>
    <tableColumn id="7" xr3:uid="{E16096AD-CAAF-4EE4-B1EB-12E8DE14D825}" name="ASIN" dataDxfId="51"/>
    <tableColumn id="8" xr3:uid="{0819E404-E45C-4747-B26B-56EEA1066CAF}" name="Price" dataDxfId="50" dataCellStyle="Currency"/>
    <tableColumn id="9" xr3:uid="{38DD17D1-51EF-4679-8548-2AEB0268011F}" name="Review " dataDxfId="49"/>
    <tableColumn id="10" xr3:uid="{AAABB363-CDCB-42B2-955E-445174E97C99}" name="Reviewers" dataDxfId="48"/>
    <tableColumn id="11" xr3:uid="{2913A9DA-3225-4899-9E52-127C45AD922F}" name="Min voltage [V]" dataDxfId="47"/>
    <tableColumn id="12" xr3:uid="{666A2881-FD75-4545-9FD6-AEF2DEABB7DE}" name="Max voltage [V]" dataDxfId="46"/>
    <tableColumn id="13" xr3:uid="{429469CF-720C-4527-A8D2-790FCCD6C0FA}" name="Nominal [V]" dataDxfId="45"/>
    <tableColumn id="14" xr3:uid="{7520399D-F2D1-413B-8D44-99058650FC7E}" name="Min voltage [V]2" dataDxfId="44"/>
    <tableColumn id="15" xr3:uid="{A6A48C61-BA65-4D75-9784-C103D04D654B}" name="Max voltage [V]3" dataDxfId="43"/>
    <tableColumn id="16" xr3:uid="{15B02D20-F7B9-40F0-81F2-B2A8700ADC08}" name="Nominal [V]4" dataDxfId="42"/>
    <tableColumn id="17" xr3:uid="{37C16EB8-F6B0-4438-8558-2F10EAC2AC57}" name="Max Current [A]" dataDxfId="41"/>
    <tableColumn id="18" xr3:uid="{9CE36D78-0DE7-4D4D-9557-6698CFDCAA2B}" name="Working Power [W]" dataDxfId="40"/>
    <tableColumn id="19" xr3:uid="{469D2DF4-A244-423F-97AE-13BFCF3EF4B1}" name="Max Power [W]" dataDxfId="39"/>
    <tableColumn id="20" xr3:uid="{30D88E19-E88A-4F84-B45A-BA2BD3F0C87C}" name="Frecuency" dataDxfId="38"/>
    <tableColumn id="21" xr3:uid="{7FA27220-C6D2-4F56-A8F0-5E940A3A7AE6}" name="Input fuse " dataDxfId="37"/>
    <tableColumn id="22" xr3:uid="{AAE956EB-15D7-4ECA-8125-E65AAF80AD33}" name="Column5" dataDxfId="36"/>
    <tableColumn id="23" xr3:uid="{8F16012B-6336-460E-8900-2662A6EF24DF}" name="Datasheet" dataDxfId="35"/>
    <tableColumn id="24" xr3:uid="{7082338D-BB65-40AA-B86F-01CF07A5B373}" name="Support" dataDxfId="34"/>
    <tableColumn id="25" xr3:uid="{A988BB8D-FA3B-472B-8385-ED96165EF345}" name="CAD" dataDxfId="33"/>
    <tableColumn id="26" xr3:uid="{2053DB3D-51F1-4924-A294-59844436FD78}" name="PASS" dataDxfId="32"/>
    <tableColumn id="27" xr3:uid="{959C1233-0DEA-46FA-BB83-A793251CE1E8}" name="NOTES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D061C-65E7-4E21-9AA3-74D1ADABC455}" name="Table22" displayName="Table22" ref="A44:AB54" totalsRowShown="0" headerRowDxfId="30" dataDxfId="29" tableBorderDxfId="28">
  <autoFilter ref="A44:AB54" xr:uid="{AD5D061C-65E7-4E21-9AA3-74D1ADABC455}"/>
  <tableColumns count="28">
    <tableColumn id="1" xr3:uid="{FB4A6A6F-6552-43C5-9ABB-25C0261BE0DE}" name="." dataDxfId="27">
      <calculatedColumnFormula>"__________________"</calculatedColumnFormula>
    </tableColumn>
    <tableColumn id="29" xr3:uid="{404C1A4C-7D5C-403B-A93A-F5788F207ABE}" name="INDEX" dataDxfId="26"/>
    <tableColumn id="2" xr3:uid="{5DE7FAAB-F2AA-482C-9A30-344994F969B3}" name="Component" dataDxfId="25"/>
    <tableColumn id="3" xr3:uid="{80D4045B-E561-492D-A316-B4A3C7F43EC5}" name="            Image             " dataDxfId="24"/>
    <tableColumn id="4" xr3:uid="{241BFA1A-8828-40DB-B286-13C21F08E830}" name="Referencia " dataDxfId="23"/>
    <tableColumn id="5" xr3:uid="{8367D46E-F57F-40D4-89D0-90A7F5C1BA2E}" name="Manufacturer " dataDxfId="22"/>
    <tableColumn id="6" xr3:uid="{3999D982-8D76-4302-A860-CBB3D605679C}" name="Plataform" dataDxfId="21"/>
    <tableColumn id="7" xr3:uid="{FF670A79-D11C-4452-9E4C-1D85D8B61CB0}" name="ASIN" dataDxfId="20"/>
    <tableColumn id="8" xr3:uid="{6750BC32-C70A-429F-A90B-71796D5C5DB5}" name="Price" dataDxfId="19" dataCellStyle="Currency"/>
    <tableColumn id="9" xr3:uid="{3A6F3061-7432-416A-BB69-5C1B44066428}" name="Review " dataDxfId="18"/>
    <tableColumn id="10" xr3:uid="{C86C5BB7-393D-493E-A84B-434D7B705480}" name="Reviewers" dataDxfId="17"/>
    <tableColumn id="11" xr3:uid="{2B46E83D-471C-49C4-9902-8C87365C7E3C}" name="Min voltage [V]" dataDxfId="16"/>
    <tableColumn id="12" xr3:uid="{D40A29DD-C833-44B8-8F18-D36E95A51B0F}" name="Max voltage [V]" dataDxfId="15"/>
    <tableColumn id="13" xr3:uid="{F816DA0A-7405-4DBB-911E-7994E8E34F0B}" name="Nominal [V]" dataDxfId="14"/>
    <tableColumn id="14" xr3:uid="{D41A4F45-5C64-498C-BF17-1C143750D53A}" name="Min voltage [V]2" dataDxfId="13"/>
    <tableColumn id="15" xr3:uid="{5DD81A37-02CC-46EA-9E16-4DAE47991291}" name="Max voltage [V]3" dataDxfId="12"/>
    <tableColumn id="16" xr3:uid="{B186E951-BF63-46C8-B037-3EC5A8356D46}" name="Nominal [V]4" dataDxfId="11"/>
    <tableColumn id="17" xr3:uid="{E933A0C1-DA5B-4EDF-9E26-D380AC17CB73}" name="Max Current [A]" dataDxfId="10"/>
    <tableColumn id="18" xr3:uid="{E744EBB6-093F-4335-9599-B529405F8148}" name="Working Power [W]" dataDxfId="9"/>
    <tableColumn id="19" xr3:uid="{8639BC99-E2D0-4384-89AE-9EF53BDEDC88}" name="Max Power [W]" dataDxfId="0"/>
    <tableColumn id="20" xr3:uid="{F5D892C8-8D67-45E0-ADC2-76136FCD28E1}" name="SSR" dataDxfId="8"/>
    <tableColumn id="21" xr3:uid="{BF55F54C-086E-4C77-AD66-377D464F3F12}" name="Column2" dataDxfId="7"/>
    <tableColumn id="22" xr3:uid="{95A6D0D0-0B2D-4493-97C3-AB225B59F44C}" name="Column3" dataDxfId="6"/>
    <tableColumn id="23" xr3:uid="{D3B5C470-0F97-49C4-AAD6-485FA52DC3C1}" name="Datasheet" dataDxfId="5"/>
    <tableColumn id="24" xr3:uid="{8079E23B-C93D-4EAE-9714-AADF6C5E9829}" name="Support" dataDxfId="4"/>
    <tableColumn id="25" xr3:uid="{50FA47D1-76A2-4007-A138-2075A948821D}" name="CAD" dataDxfId="3"/>
    <tableColumn id="26" xr3:uid="{F9B3F373-5C7F-4D29-A523-FED250C62DB4}" name="PASS" dataDxfId="2"/>
    <tableColumn id="27" xr3:uid="{A2E53848-26A8-4009-9D1D-79F5F764EEAD}" name="NOT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R3BMPHF/?coliid=IAQ23EJLPOARO&amp;colid=3OOX75RIROCEH&amp;psc=1&amp;ref_=lv_ov_lig_dp_it" TargetMode="External"/><Relationship Id="rId13" Type="http://schemas.openxmlformats.org/officeDocument/2006/relationships/hyperlink" Target="https://www.automationdirect.com/adc/shopping/catalog/drives_-a-_soft_starters/dc_drives/low_voltage_(%3C_50v)/open_frame/gsd1-48-20c" TargetMode="External"/><Relationship Id="rId18" Type="http://schemas.openxmlformats.org/officeDocument/2006/relationships/hyperlink" Target="https://www.amazon.com/dp/B08GP328LH/?coliid=I21HMTJ13RI35Z&amp;colid=3OOX75RIROCEH&amp;ref_=lv_ov_lig_dp_it&amp;th=1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amazon.com/dp/B089YBPHM1/?coliid=I1U5WC5LP32ZP8&amp;colid=3OOX75RIROCEH&amp;psc=1&amp;ref_=lv_ov_lig_dp_it" TargetMode="External"/><Relationship Id="rId21" Type="http://schemas.openxmlformats.org/officeDocument/2006/relationships/hyperlink" Target="https://www.amazon.com/Household-Contactor-Mounting-Electrical-Accessories/dp/B08QNC17FH/ref=sr_1_1?crid=1BC7G7933CMM4&amp;keywords=DC+contactor+din&amp;qid=1647624699&amp;sprefix=dc+contactor+din+%2Cspecialty-aps%2C129&amp;sr=8-1" TargetMode="External"/><Relationship Id="rId7" Type="http://schemas.openxmlformats.org/officeDocument/2006/relationships/hyperlink" Target="https://www.amazon.com/dp/B078TC25LS/?coliid=ISRP4IO2G9XKT&amp;colid=3OOX75RIROCEH&amp;psc=1&amp;ref_=lv_ov_lig_dp_it" TargetMode="External"/><Relationship Id="rId12" Type="http://schemas.openxmlformats.org/officeDocument/2006/relationships/hyperlink" Target="https://www.automationdirect.com/adc/shopping/catalog/drives_-a-_soft_starters/dc_drives/low_voltage_(%3C_50v)/open_frame/gsd1-48-20c" TargetMode="External"/><Relationship Id="rId17" Type="http://schemas.openxmlformats.org/officeDocument/2006/relationships/hyperlink" Target="https://www.amazon.com/dp/B08GP328LH/?coliid=I21HMTJ13RI35Z&amp;colid=3OOX75RIROCEH&amp;ref_=lv_ov_lig_dp_it&amp;th=1" TargetMode="External"/><Relationship Id="rId25" Type="http://schemas.openxmlformats.org/officeDocument/2006/relationships/table" Target="../tables/table2.xml"/><Relationship Id="rId2" Type="http://schemas.openxmlformats.org/officeDocument/2006/relationships/hyperlink" Target="https://www.amazon.com/dp/B07S6G4Q66/?coliid=I1HOY8ASPYI8WU&amp;colid=3OOX75RIROCEH&amp;psc=1&amp;ref_=lv_ov_lig_dp_it" TargetMode="External"/><Relationship Id="rId16" Type="http://schemas.openxmlformats.org/officeDocument/2006/relationships/hyperlink" Target="https://www.amazon.com/72V-12V-50A-Waterproof-Transformer/dp/B08THF63MQ/ref=psdc_10967761_t2_B07HCMRNNX?th=1" TargetMode="External"/><Relationship Id="rId20" Type="http://schemas.openxmlformats.org/officeDocument/2006/relationships/hyperlink" Target="https://www.amazon.com/Migro-Heavy-Definite-Purpose-Contactor/dp/B07ZTP3Z71/ref=sr_1_1_sspa?crid=2S80EVWTPW8SY&amp;keywords=DC+contactor+din&amp;qid=1647354309&amp;s=industrial&amp;sprefix=dc+contactor+din+%2Cindustrial%2C118&amp;sr=1-1-spons&amp;psc=1&amp;smid=A2XJ8IUAXUR2J8&amp;spLa=ZW5jcnlwdGVkUXVhbGlmaWVyPUEyM0ZVS0dLT1pETktNJmVuY3J5cHRlZElkPUExMDExNzA0MUpZR1hVNFpaVFROMCZlbmNyeXB0ZWRBZElkPUEwODQxNzgyMTBBSEpXVkYzSlZTOSZ3aWRnZXROYW1lPXNwX2F0ZiZhY3Rpb249Y2xpY2tSZWRpcmVjdCZkb05vdExvZ0NsaWNrPXRydWU=" TargetMode="External"/><Relationship Id="rId1" Type="http://schemas.openxmlformats.org/officeDocument/2006/relationships/hyperlink" Target="https://www.amazon.com/dp/B07GNTC1D7/?coliid=I162X8DYW6NY0M&amp;colid=3OOX75RIROCEH&amp;psc=1&amp;ref_=lv_ov_lig_dp_it" TargetMode="External"/><Relationship Id="rId6" Type="http://schemas.openxmlformats.org/officeDocument/2006/relationships/hyperlink" Target="https://www.amazon.com/dp/B09FXCJP47/?coliid=I22P3ZZQ27S5P1&amp;colid=3OOX75RIROCEH&amp;psc=1&amp;ref_=lv_ov_lig_dp_it" TargetMode="External"/><Relationship Id="rId11" Type="http://schemas.openxmlformats.org/officeDocument/2006/relationships/hyperlink" Target="https://grabcad.com/library/dc-switch-mode-power-supply-1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amazon.com/dp/B01M5F5UDS/?coliid=I19X83N9C4TYCI&amp;colid=3OOX75RIROCEH&amp;psc=1&amp;ref_=lv_ov_lig_dp_it" TargetMode="External"/><Relationship Id="rId15" Type="http://schemas.openxmlformats.org/officeDocument/2006/relationships/hyperlink" Target="https://www.amazon.com/720W-Converter-Voltage-Regulator-Waterproof/dp/B081GMD5HZ/ref=psdc_10967761_t1_B07HCMRNNX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grabcad.com/library/dc-dc-buck-converter-step-down-15-90vdc-in-out-12vdc-20a-1" TargetMode="External"/><Relationship Id="rId19" Type="http://schemas.openxmlformats.org/officeDocument/2006/relationships/hyperlink" Target="https://www.amazon.com/dp/B079BGGVYX/?coliid=ITFC18LQYP46Q&amp;colid=3OOX75RIROCEH&amp;ref_=lv_ov_lig_dp_it&amp;th=1" TargetMode="External"/><Relationship Id="rId4" Type="http://schemas.openxmlformats.org/officeDocument/2006/relationships/hyperlink" Target="https://www.amazon.com/Roykaw-Voltage-Reducer-Regulator-Converter/dp/B086C32FK1/ref=sr_1_1?keywords=ROYKAW+dcdc&amp;qid=1646934097&amp;sr=8-1" TargetMode="External"/><Relationship Id="rId9" Type="http://schemas.openxmlformats.org/officeDocument/2006/relationships/hyperlink" Target="https://www.amazon.com/Motor-Controller-Adjustment-Control-Module/dp/B092J49LFS/ref=sr_1_19?crid=3PXGI9F211E3J&amp;keywords=KB+dc+controller&amp;qid=1646944082&amp;s=industrial&amp;sprefix=kb+dc+controller%2Cindustrial%2C91&amp;sr=1-19" TargetMode="External"/><Relationship Id="rId14" Type="http://schemas.openxmlformats.org/officeDocument/2006/relationships/hyperlink" Target="https://electromen.com/en/products/item/motor-controllers/dc-motor/EM-282C-48V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MEAN-WELL/DRDN40-48?qs=BJlw7L4Cy7%252BBpvS4OtLDzQ%3D%3D&amp;mgh=1&amp;gclid=CjwKCAiA4KaRBhBdEiwAZi1zzint5wxECklFkhT6pnaSZLh6IRaJMhJMn-_fC-L0qxYA56ku4tnbVhoCe1Y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21F5-2E43-4CAD-8430-6A567FB406E0}">
  <dimension ref="A1:AB54"/>
  <sheetViews>
    <sheetView tabSelected="1" zoomScale="70" zoomScaleNormal="70" workbookViewId="0">
      <pane xSplit="3" ySplit="1" topLeftCell="D44" activePane="bottomRight" state="frozen"/>
      <selection pane="topRight" activeCell="D1" sqref="D1"/>
      <selection pane="bottomLeft" activeCell="A2" sqref="A2"/>
      <selection pane="bottomRight" activeCell="U45" sqref="U45"/>
    </sheetView>
  </sheetViews>
  <sheetFormatPr defaultColWidth="9.109375" defaultRowHeight="14.4" x14ac:dyDescent="0.3"/>
  <cols>
    <col min="1" max="1" width="8.33203125" style="96" bestFit="1" customWidth="1"/>
    <col min="2" max="2" width="11.5546875" style="2" bestFit="1" customWidth="1"/>
    <col min="3" max="3" width="50" style="15" bestFit="1" customWidth="1"/>
    <col min="4" max="4" width="27.44140625" style="2" bestFit="1" customWidth="1"/>
    <col min="5" max="5" width="18.88671875" style="6" bestFit="1" customWidth="1"/>
    <col min="6" max="6" width="22.44140625" style="6" bestFit="1" customWidth="1"/>
    <col min="7" max="7" width="18.88671875" style="6" bestFit="1" customWidth="1"/>
    <col min="8" max="8" width="17.5546875" style="6" bestFit="1" customWidth="1"/>
    <col min="9" max="9" width="13.33203125" style="7" bestFit="1" customWidth="1"/>
    <col min="10" max="10" width="14.88671875" style="6" bestFit="1" customWidth="1"/>
    <col min="11" max="11" width="18" style="6" bestFit="1" customWidth="1"/>
    <col min="12" max="12" width="23.5546875" style="6" bestFit="1" customWidth="1"/>
    <col min="13" max="13" width="24" style="2" bestFit="1" customWidth="1"/>
    <col min="14" max="14" width="19.44140625" style="2" bestFit="1" customWidth="1"/>
    <col min="15" max="15" width="25" style="2" bestFit="1" customWidth="1"/>
    <col min="16" max="16" width="25.44140625" style="2" bestFit="1" customWidth="1"/>
    <col min="17" max="17" width="20.88671875" style="2" bestFit="1" customWidth="1"/>
    <col min="18" max="18" width="24.44140625" style="2" bestFit="1" customWidth="1"/>
    <col min="19" max="19" width="28.44140625" style="2" bestFit="1" customWidth="1"/>
    <col min="20" max="20" width="23.6640625" style="2" bestFit="1" customWidth="1"/>
    <col min="21" max="21" width="17.44140625" style="2" bestFit="1" customWidth="1"/>
    <col min="22" max="22" width="18" style="2" bestFit="1" customWidth="1"/>
    <col min="23" max="23" width="15.88671875" style="2" bestFit="1" customWidth="1"/>
    <col min="24" max="24" width="17.5546875" style="2" bestFit="1" customWidth="1"/>
    <col min="25" max="25" width="14.88671875" style="2" bestFit="1" customWidth="1"/>
    <col min="26" max="26" width="19.88671875" style="2" bestFit="1" customWidth="1"/>
    <col min="27" max="27" width="32.5546875" style="2" customWidth="1"/>
    <col min="28" max="28" width="92.109375" style="2" bestFit="1" customWidth="1"/>
    <col min="29" max="16384" width="9.109375" style="2"/>
  </cols>
  <sheetData>
    <row r="1" spans="1:28" ht="25.8" x14ac:dyDescent="0.3">
      <c r="B1" s="147" t="s">
        <v>11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50"/>
    </row>
    <row r="2" spans="1:28" s="17" customFormat="1" ht="18" x14ac:dyDescent="0.3">
      <c r="A2" s="97"/>
      <c r="B2" s="34"/>
      <c r="C2" s="32" t="s">
        <v>12</v>
      </c>
      <c r="D2" s="18"/>
      <c r="E2" s="18"/>
      <c r="F2" s="33"/>
      <c r="G2" s="151" t="s">
        <v>62</v>
      </c>
      <c r="H2" s="151"/>
      <c r="I2" s="151"/>
      <c r="J2" s="151"/>
      <c r="K2" s="152"/>
      <c r="L2" s="144" t="s">
        <v>13</v>
      </c>
      <c r="M2" s="145"/>
      <c r="N2" s="146"/>
      <c r="O2" s="153" t="s">
        <v>14</v>
      </c>
      <c r="P2" s="151"/>
      <c r="Q2" s="151"/>
      <c r="R2" s="152"/>
      <c r="S2" s="144" t="s">
        <v>57</v>
      </c>
      <c r="T2" s="146"/>
      <c r="U2" s="153" t="s">
        <v>61</v>
      </c>
      <c r="V2" s="151"/>
      <c r="W2" s="152"/>
      <c r="X2" s="144" t="s">
        <v>58</v>
      </c>
      <c r="Y2" s="145"/>
      <c r="Z2" s="146"/>
      <c r="AA2" s="47"/>
      <c r="AB2" s="47"/>
    </row>
    <row r="3" spans="1:28" s="17" customFormat="1" ht="18" x14ac:dyDescent="0.3">
      <c r="A3" s="97"/>
      <c r="B3" s="52"/>
      <c r="C3" s="32" t="s">
        <v>65</v>
      </c>
      <c r="D3" s="18" t="s">
        <v>66</v>
      </c>
      <c r="E3" s="18" t="s">
        <v>2</v>
      </c>
      <c r="F3" s="33" t="s">
        <v>1</v>
      </c>
      <c r="G3" s="19" t="s">
        <v>64</v>
      </c>
      <c r="H3" s="19" t="s">
        <v>46</v>
      </c>
      <c r="I3" s="20" t="s">
        <v>0</v>
      </c>
      <c r="J3" s="19" t="s">
        <v>5</v>
      </c>
      <c r="K3" s="21" t="s">
        <v>6</v>
      </c>
      <c r="L3" s="32" t="s">
        <v>40</v>
      </c>
      <c r="M3" s="18" t="s">
        <v>39</v>
      </c>
      <c r="N3" s="33" t="s">
        <v>59</v>
      </c>
      <c r="O3" s="36" t="s">
        <v>40</v>
      </c>
      <c r="P3" s="19" t="s">
        <v>39</v>
      </c>
      <c r="Q3" s="19" t="s">
        <v>59</v>
      </c>
      <c r="R3" s="21" t="s">
        <v>36</v>
      </c>
      <c r="S3" s="32" t="s">
        <v>38</v>
      </c>
      <c r="T3" s="33" t="s">
        <v>37</v>
      </c>
      <c r="U3" s="36" t="s">
        <v>17</v>
      </c>
      <c r="V3" s="19" t="s">
        <v>60</v>
      </c>
      <c r="W3" s="21"/>
      <c r="X3" s="32" t="s">
        <v>24</v>
      </c>
      <c r="Y3" s="18" t="s">
        <v>50</v>
      </c>
      <c r="Z3" s="33" t="s">
        <v>51</v>
      </c>
      <c r="AA3" s="47"/>
      <c r="AB3" s="47"/>
    </row>
    <row r="4" spans="1:28" s="30" customFormat="1" ht="18" x14ac:dyDescent="0.3">
      <c r="A4" s="98"/>
      <c r="B4" s="105"/>
      <c r="C4" s="34"/>
      <c r="D4" s="18"/>
      <c r="E4" s="26" t="s">
        <v>52</v>
      </c>
      <c r="F4" s="35"/>
      <c r="G4" s="27"/>
      <c r="H4" s="27"/>
      <c r="I4" s="28">
        <v>60</v>
      </c>
      <c r="J4" s="27">
        <v>4.5</v>
      </c>
      <c r="K4" s="38">
        <v>100</v>
      </c>
      <c r="L4" s="34">
        <v>36</v>
      </c>
      <c r="M4" s="26">
        <v>60</v>
      </c>
      <c r="N4" s="35">
        <v>48</v>
      </c>
      <c r="O4" s="37">
        <v>11.5</v>
      </c>
      <c r="P4" s="27">
        <v>12.5</v>
      </c>
      <c r="Q4" s="27" t="s">
        <v>56</v>
      </c>
      <c r="R4" s="38">
        <v>20</v>
      </c>
      <c r="S4" s="34">
        <v>200</v>
      </c>
      <c r="T4" s="35">
        <v>250</v>
      </c>
      <c r="U4" s="37" t="s">
        <v>53</v>
      </c>
      <c r="V4" s="27" t="s">
        <v>53</v>
      </c>
      <c r="W4" s="38"/>
      <c r="X4" s="34" t="s">
        <v>52</v>
      </c>
      <c r="Y4" s="26" t="s">
        <v>52</v>
      </c>
      <c r="Z4" s="35" t="s">
        <v>52</v>
      </c>
      <c r="AA4" s="47"/>
      <c r="AB4" s="47"/>
    </row>
    <row r="5" spans="1:28" s="31" customFormat="1" ht="18" x14ac:dyDescent="0.3">
      <c r="A5" s="99"/>
      <c r="B5" s="105"/>
      <c r="C5" s="52"/>
      <c r="D5" s="24"/>
      <c r="E5" s="22">
        <v>1</v>
      </c>
      <c r="F5" s="50">
        <v>0</v>
      </c>
      <c r="G5" s="23"/>
      <c r="H5" s="23">
        <v>0</v>
      </c>
      <c r="I5" s="29">
        <v>-1</v>
      </c>
      <c r="J5" s="23">
        <v>1</v>
      </c>
      <c r="K5" s="51">
        <v>1</v>
      </c>
      <c r="L5" s="52">
        <v>-1</v>
      </c>
      <c r="M5" s="22">
        <v>1</v>
      </c>
      <c r="N5" s="50">
        <v>0</v>
      </c>
      <c r="O5" s="53">
        <v>0</v>
      </c>
      <c r="P5" s="23">
        <v>0</v>
      </c>
      <c r="Q5" s="23">
        <v>0</v>
      </c>
      <c r="R5" s="51">
        <v>1</v>
      </c>
      <c r="S5" s="52">
        <v>1</v>
      </c>
      <c r="T5" s="50">
        <v>1</v>
      </c>
      <c r="U5" s="53">
        <v>0</v>
      </c>
      <c r="V5" s="23">
        <v>0</v>
      </c>
      <c r="W5" s="51"/>
      <c r="X5" s="54"/>
      <c r="Y5" s="24"/>
      <c r="Z5" s="55"/>
      <c r="AA5" s="47"/>
      <c r="AB5" s="47"/>
    </row>
    <row r="6" spans="1:28" s="31" customFormat="1" ht="18" x14ac:dyDescent="0.3">
      <c r="A6" s="96" t="s">
        <v>79</v>
      </c>
      <c r="B6" s="52" t="s">
        <v>18</v>
      </c>
      <c r="C6" s="32" t="s">
        <v>65</v>
      </c>
      <c r="D6" s="18" t="s">
        <v>81</v>
      </c>
      <c r="E6" s="18" t="s">
        <v>2</v>
      </c>
      <c r="F6" s="33" t="s">
        <v>1</v>
      </c>
      <c r="G6" s="19" t="s">
        <v>64</v>
      </c>
      <c r="H6" s="19" t="s">
        <v>46</v>
      </c>
      <c r="I6" s="20" t="s">
        <v>0</v>
      </c>
      <c r="J6" s="19" t="s">
        <v>5</v>
      </c>
      <c r="K6" s="21" t="s">
        <v>6</v>
      </c>
      <c r="L6" s="32" t="s">
        <v>40</v>
      </c>
      <c r="M6" s="18" t="s">
        <v>39</v>
      </c>
      <c r="N6" s="33" t="s">
        <v>59</v>
      </c>
      <c r="O6" s="36" t="s">
        <v>75</v>
      </c>
      <c r="P6" s="19" t="s">
        <v>76</v>
      </c>
      <c r="Q6" s="19" t="s">
        <v>77</v>
      </c>
      <c r="R6" s="21" t="s">
        <v>36</v>
      </c>
      <c r="S6" s="32" t="s">
        <v>38</v>
      </c>
      <c r="T6" s="33" t="s">
        <v>37</v>
      </c>
      <c r="U6" s="36" t="s">
        <v>17</v>
      </c>
      <c r="V6" s="19" t="s">
        <v>60</v>
      </c>
      <c r="W6" s="21" t="s">
        <v>74</v>
      </c>
      <c r="X6" s="32" t="s">
        <v>24</v>
      </c>
      <c r="Y6" s="18" t="s">
        <v>50</v>
      </c>
      <c r="Z6" s="33" t="s">
        <v>51</v>
      </c>
      <c r="AA6" s="45" t="s">
        <v>67</v>
      </c>
      <c r="AB6" s="46" t="s">
        <v>63</v>
      </c>
    </row>
    <row r="7" spans="1:28" ht="103.2" x14ac:dyDescent="0.3">
      <c r="A7" s="102" t="str">
        <f t="shared" ref="A7:A16" si="0">"__________________"</f>
        <v>__________________</v>
      </c>
      <c r="B7" s="78">
        <v>1</v>
      </c>
      <c r="C7" s="58" t="s">
        <v>8</v>
      </c>
      <c r="D7" s="62"/>
      <c r="E7" s="59"/>
      <c r="F7" s="59" t="s">
        <v>3</v>
      </c>
      <c r="G7" s="59" t="s">
        <v>7</v>
      </c>
      <c r="H7" s="60" t="s">
        <v>49</v>
      </c>
      <c r="I7" s="61">
        <v>22.9</v>
      </c>
      <c r="J7" s="59">
        <v>4.4000000000000004</v>
      </c>
      <c r="K7" s="59">
        <v>470</v>
      </c>
      <c r="L7" s="59">
        <v>48</v>
      </c>
      <c r="M7" s="62">
        <v>72</v>
      </c>
      <c r="N7" s="62" t="s">
        <v>33</v>
      </c>
      <c r="O7" s="62">
        <v>11</v>
      </c>
      <c r="P7" s="62">
        <v>13</v>
      </c>
      <c r="Q7" s="62">
        <v>12</v>
      </c>
      <c r="R7" s="62">
        <v>15</v>
      </c>
      <c r="S7" s="56" t="s">
        <v>71</v>
      </c>
      <c r="T7" s="62">
        <v>180</v>
      </c>
      <c r="U7" s="59">
        <v>1</v>
      </c>
      <c r="V7" s="62">
        <v>0</v>
      </c>
      <c r="W7" s="62"/>
      <c r="X7" s="62">
        <v>0</v>
      </c>
      <c r="Y7" s="62"/>
      <c r="Z7" s="63">
        <v>0</v>
      </c>
      <c r="AA7" s="43" t="s">
        <v>68</v>
      </c>
      <c r="AB7" s="48" t="s">
        <v>55</v>
      </c>
    </row>
    <row r="8" spans="1:28" ht="103.2" x14ac:dyDescent="0.3">
      <c r="A8" s="103" t="str">
        <f t="shared" si="0"/>
        <v>__________________</v>
      </c>
      <c r="B8" s="79">
        <v>2</v>
      </c>
      <c r="C8" s="64" t="s">
        <v>4</v>
      </c>
      <c r="D8" s="56"/>
      <c r="E8" s="65" t="s">
        <v>43</v>
      </c>
      <c r="F8" s="66" t="s">
        <v>3</v>
      </c>
      <c r="G8" s="59" t="s">
        <v>7</v>
      </c>
      <c r="H8" s="65" t="s">
        <v>49</v>
      </c>
      <c r="I8" s="67">
        <v>22.99</v>
      </c>
      <c r="J8" s="66">
        <v>4.4000000000000004</v>
      </c>
      <c r="K8" s="66">
        <v>481</v>
      </c>
      <c r="L8" s="66">
        <v>48</v>
      </c>
      <c r="M8" s="56">
        <v>72</v>
      </c>
      <c r="N8" s="62" t="s">
        <v>33</v>
      </c>
      <c r="O8" s="56">
        <v>11.5</v>
      </c>
      <c r="P8" s="56">
        <v>12</v>
      </c>
      <c r="Q8" s="56">
        <v>12</v>
      </c>
      <c r="R8" s="56">
        <v>20</v>
      </c>
      <c r="S8" s="56" t="s">
        <v>71</v>
      </c>
      <c r="T8" s="56">
        <v>240</v>
      </c>
      <c r="U8" s="66">
        <v>1</v>
      </c>
      <c r="V8" s="56">
        <v>1</v>
      </c>
      <c r="W8" s="56"/>
      <c r="X8" s="56">
        <v>0</v>
      </c>
      <c r="Y8" s="56"/>
      <c r="Z8" s="68">
        <v>0</v>
      </c>
      <c r="AA8" s="44" t="s">
        <v>68</v>
      </c>
      <c r="AB8" s="49" t="s">
        <v>69</v>
      </c>
    </row>
    <row r="9" spans="1:28" ht="103.2" x14ac:dyDescent="0.3">
      <c r="A9" s="103" t="str">
        <f t="shared" si="0"/>
        <v>__________________</v>
      </c>
      <c r="B9" s="79">
        <v>3</v>
      </c>
      <c r="C9" s="64" t="s">
        <v>9</v>
      </c>
      <c r="D9" s="106"/>
      <c r="E9" s="66" t="s">
        <v>44</v>
      </c>
      <c r="F9" s="66" t="s">
        <v>10</v>
      </c>
      <c r="G9" s="59" t="s">
        <v>7</v>
      </c>
      <c r="H9" s="66" t="s">
        <v>44</v>
      </c>
      <c r="I9" s="67">
        <v>20.99</v>
      </c>
      <c r="J9" s="66">
        <v>4.5999999999999996</v>
      </c>
      <c r="K9" s="66">
        <v>283</v>
      </c>
      <c r="L9" s="66">
        <v>48</v>
      </c>
      <c r="M9" s="56">
        <v>48</v>
      </c>
      <c r="N9" s="62" t="s">
        <v>33</v>
      </c>
      <c r="O9" s="56">
        <v>12</v>
      </c>
      <c r="P9" s="56">
        <v>12</v>
      </c>
      <c r="Q9" s="56">
        <v>12</v>
      </c>
      <c r="R9" s="56">
        <v>20</v>
      </c>
      <c r="S9" s="56" t="s">
        <v>71</v>
      </c>
      <c r="T9" s="56">
        <v>240</v>
      </c>
      <c r="U9" s="66">
        <v>0</v>
      </c>
      <c r="V9" s="56">
        <v>0</v>
      </c>
      <c r="W9" s="56"/>
      <c r="X9" s="56">
        <v>0</v>
      </c>
      <c r="Y9" s="56">
        <v>1</v>
      </c>
      <c r="Z9" s="110" t="s">
        <v>121</v>
      </c>
      <c r="AA9" s="42" t="s">
        <v>70</v>
      </c>
      <c r="AB9" s="69" t="s">
        <v>72</v>
      </c>
    </row>
    <row r="10" spans="1:28" ht="103.2" x14ac:dyDescent="0.3">
      <c r="A10" s="103" t="str">
        <f t="shared" si="0"/>
        <v>__________________</v>
      </c>
      <c r="B10" s="79">
        <v>4</v>
      </c>
      <c r="C10" s="64" t="s">
        <v>15</v>
      </c>
      <c r="D10" s="56"/>
      <c r="E10" s="66" t="s">
        <v>16</v>
      </c>
      <c r="F10" s="66" t="s">
        <v>15</v>
      </c>
      <c r="G10" s="59" t="s">
        <v>7</v>
      </c>
      <c r="H10" s="65" t="s">
        <v>48</v>
      </c>
      <c r="I10" s="67">
        <v>64.900000000000006</v>
      </c>
      <c r="J10" s="66">
        <v>4.5999999999999996</v>
      </c>
      <c r="K10" s="66">
        <v>144</v>
      </c>
      <c r="L10" s="66">
        <v>36</v>
      </c>
      <c r="M10" s="56">
        <v>48</v>
      </c>
      <c r="N10" s="62" t="s">
        <v>33</v>
      </c>
      <c r="O10" s="56"/>
      <c r="P10" s="56">
        <v>12</v>
      </c>
      <c r="Q10" s="56">
        <v>12</v>
      </c>
      <c r="R10" s="56">
        <v>30</v>
      </c>
      <c r="S10" s="56" t="s">
        <v>71</v>
      </c>
      <c r="T10" s="56">
        <v>360</v>
      </c>
      <c r="U10" s="66">
        <v>1</v>
      </c>
      <c r="V10" s="56"/>
      <c r="W10" s="56"/>
      <c r="X10" s="56"/>
      <c r="Y10" s="56">
        <v>1</v>
      </c>
      <c r="Z10" s="68">
        <v>0</v>
      </c>
      <c r="AA10" s="68" t="s">
        <v>144</v>
      </c>
      <c r="AB10" s="70"/>
    </row>
    <row r="11" spans="1:28" ht="103.2" x14ac:dyDescent="0.3">
      <c r="A11" s="103" t="str">
        <f t="shared" si="0"/>
        <v>__________________</v>
      </c>
      <c r="B11" s="79">
        <v>5</v>
      </c>
      <c r="C11" s="135" t="s">
        <v>128</v>
      </c>
      <c r="D11"/>
      <c r="E11" s="66"/>
      <c r="F11" s="66"/>
      <c r="G11" s="66" t="s">
        <v>7</v>
      </c>
      <c r="H11" s="66"/>
      <c r="I11" s="67">
        <v>96.99</v>
      </c>
      <c r="J11" s="66">
        <v>4.5999999999999996</v>
      </c>
      <c r="K11" s="66">
        <v>60</v>
      </c>
      <c r="L11" s="66">
        <v>36</v>
      </c>
      <c r="M11" s="56">
        <v>48</v>
      </c>
      <c r="N11" s="62" t="s">
        <v>33</v>
      </c>
      <c r="O11" s="56">
        <v>12</v>
      </c>
      <c r="P11" s="56">
        <v>12</v>
      </c>
      <c r="Q11" s="56">
        <v>12</v>
      </c>
      <c r="R11" s="56">
        <v>60</v>
      </c>
      <c r="S11" s="71"/>
      <c r="T11" s="56">
        <v>720</v>
      </c>
      <c r="U11" s="66">
        <v>0</v>
      </c>
      <c r="V11" s="56">
        <v>0</v>
      </c>
      <c r="W11" s="56"/>
      <c r="X11" s="56"/>
      <c r="Y11" s="56"/>
      <c r="Z11" s="68"/>
      <c r="AA11" s="68" t="s">
        <v>144</v>
      </c>
      <c r="AB11" s="70"/>
    </row>
    <row r="12" spans="1:28" ht="103.2" x14ac:dyDescent="0.3">
      <c r="A12" s="103" t="str">
        <f t="shared" si="0"/>
        <v>__________________</v>
      </c>
      <c r="B12" s="79">
        <v>6</v>
      </c>
      <c r="C12" s="135" t="s">
        <v>129</v>
      </c>
      <c r="D12"/>
      <c r="E12" s="66" t="s">
        <v>130</v>
      </c>
      <c r="F12" s="66" t="s">
        <v>131</v>
      </c>
      <c r="G12" s="66" t="s">
        <v>7</v>
      </c>
      <c r="H12" s="66" t="s">
        <v>132</v>
      </c>
      <c r="I12" s="67">
        <v>95</v>
      </c>
      <c r="J12" s="66">
        <v>4.7</v>
      </c>
      <c r="K12" s="66">
        <v>2166</v>
      </c>
      <c r="L12" s="66">
        <v>48</v>
      </c>
      <c r="M12" s="56">
        <v>72</v>
      </c>
      <c r="N12" s="62" t="s">
        <v>33</v>
      </c>
      <c r="O12" s="56">
        <v>12</v>
      </c>
      <c r="P12" s="56">
        <v>12</v>
      </c>
      <c r="Q12" s="56">
        <v>12</v>
      </c>
      <c r="R12" s="56">
        <v>50</v>
      </c>
      <c r="S12" s="56">
        <v>600</v>
      </c>
      <c r="T12" s="56">
        <v>700</v>
      </c>
      <c r="U12" s="66">
        <v>1</v>
      </c>
      <c r="V12" s="56">
        <v>1</v>
      </c>
      <c r="W12" s="56"/>
      <c r="X12" s="56">
        <v>0</v>
      </c>
      <c r="Y12" s="56">
        <v>1</v>
      </c>
      <c r="Z12" s="68">
        <v>0</v>
      </c>
      <c r="AA12" s="42" t="s">
        <v>70</v>
      </c>
      <c r="AB12" s="70" t="s">
        <v>133</v>
      </c>
    </row>
    <row r="13" spans="1:28" ht="103.2" x14ac:dyDescent="0.3">
      <c r="A13" s="136" t="str">
        <f>"__________________"</f>
        <v>__________________</v>
      </c>
      <c r="B13" s="79">
        <v>7</v>
      </c>
      <c r="C13" s="137"/>
      <c r="D13" s="56"/>
      <c r="E13" s="66"/>
      <c r="F13" s="66"/>
      <c r="G13" s="66"/>
      <c r="H13" s="66"/>
      <c r="I13" s="67"/>
      <c r="J13" s="66"/>
      <c r="K13" s="66"/>
      <c r="L13" s="66"/>
      <c r="M13" s="56"/>
      <c r="N13" s="62"/>
      <c r="O13" s="56"/>
      <c r="P13" s="56"/>
      <c r="Q13" s="56"/>
      <c r="R13" s="56"/>
      <c r="S13" s="56"/>
      <c r="T13" s="56"/>
      <c r="U13" s="66"/>
      <c r="V13" s="56"/>
      <c r="W13" s="56"/>
      <c r="X13" s="56"/>
      <c r="Y13" s="56"/>
      <c r="Z13" s="68"/>
      <c r="AA13" s="56"/>
      <c r="AB13" s="70"/>
    </row>
    <row r="14" spans="1:28" ht="103.2" x14ac:dyDescent="0.3">
      <c r="A14" s="136" t="str">
        <f>"__________________"</f>
        <v>__________________</v>
      </c>
      <c r="B14" s="79">
        <v>8</v>
      </c>
      <c r="C14" s="137"/>
      <c r="D14" s="56"/>
      <c r="E14" s="66"/>
      <c r="F14" s="66"/>
      <c r="G14" s="66"/>
      <c r="H14" s="66"/>
      <c r="I14" s="67"/>
      <c r="J14" s="66"/>
      <c r="K14" s="66"/>
      <c r="L14" s="66"/>
      <c r="M14" s="56"/>
      <c r="N14" s="62"/>
      <c r="O14" s="56"/>
      <c r="P14" s="56"/>
      <c r="Q14" s="56"/>
      <c r="R14" s="56"/>
      <c r="S14" s="56"/>
      <c r="T14" s="56"/>
      <c r="U14" s="66"/>
      <c r="V14" s="56"/>
      <c r="W14" s="56"/>
      <c r="X14" s="56"/>
      <c r="Y14" s="56"/>
      <c r="Z14" s="68"/>
      <c r="AA14" s="56"/>
      <c r="AB14" s="70"/>
    </row>
    <row r="15" spans="1:28" ht="103.2" x14ac:dyDescent="0.3">
      <c r="A15" s="136" t="str">
        <f>"__________________"</f>
        <v>__________________</v>
      </c>
      <c r="B15" s="79">
        <v>9</v>
      </c>
      <c r="C15" s="137"/>
      <c r="D15" s="56"/>
      <c r="E15" s="66"/>
      <c r="F15" s="66"/>
      <c r="G15" s="66"/>
      <c r="H15" s="66"/>
      <c r="I15" s="67"/>
      <c r="J15" s="66"/>
      <c r="K15" s="66"/>
      <c r="L15" s="66"/>
      <c r="M15" s="56"/>
      <c r="N15" s="62"/>
      <c r="O15" s="56"/>
      <c r="P15" s="56"/>
      <c r="Q15" s="56"/>
      <c r="R15" s="56"/>
      <c r="S15" s="56"/>
      <c r="T15" s="56"/>
      <c r="U15" s="66"/>
      <c r="V15" s="56"/>
      <c r="W15" s="56"/>
      <c r="X15" s="56"/>
      <c r="Y15" s="56"/>
      <c r="Z15" s="68"/>
      <c r="AA15" s="56"/>
      <c r="AB15" s="70"/>
    </row>
    <row r="16" spans="1:28" ht="103.2" x14ac:dyDescent="0.3">
      <c r="A16" s="104" t="str">
        <f t="shared" si="0"/>
        <v>__________________</v>
      </c>
      <c r="B16" s="79">
        <v>10</v>
      </c>
      <c r="C16" s="72"/>
      <c r="D16" s="57"/>
      <c r="E16" s="73"/>
      <c r="F16" s="73"/>
      <c r="G16" s="73"/>
      <c r="H16" s="73"/>
      <c r="I16" s="74"/>
      <c r="J16" s="73"/>
      <c r="K16" s="73"/>
      <c r="L16" s="73"/>
      <c r="M16" s="57"/>
      <c r="N16" s="75" t="s">
        <v>33</v>
      </c>
      <c r="O16" s="57"/>
      <c r="P16" s="57"/>
      <c r="Q16" s="57">
        <v>12</v>
      </c>
      <c r="R16" s="57"/>
      <c r="S16" s="57"/>
      <c r="T16" s="57"/>
      <c r="U16" s="73"/>
      <c r="V16" s="57"/>
      <c r="W16" s="57"/>
      <c r="X16" s="57"/>
      <c r="Y16" s="57"/>
      <c r="Z16" s="76"/>
      <c r="AA16" s="76"/>
      <c r="AB16" s="77"/>
    </row>
    <row r="17" spans="1:28" s="93" customFormat="1" x14ac:dyDescent="0.3">
      <c r="A17" s="100"/>
      <c r="B17" s="89"/>
      <c r="C17" s="90"/>
      <c r="D17" s="89"/>
      <c r="E17" s="91"/>
      <c r="F17" s="91"/>
      <c r="G17" s="91"/>
      <c r="H17" s="91"/>
      <c r="I17" s="92"/>
      <c r="J17" s="91"/>
      <c r="K17" s="91"/>
      <c r="L17" s="91"/>
      <c r="M17" s="89"/>
      <c r="N17" s="13"/>
      <c r="O17" s="89"/>
      <c r="P17" s="89"/>
      <c r="Q17" s="89"/>
      <c r="R17" s="89"/>
      <c r="S17" s="89"/>
      <c r="T17" s="89"/>
      <c r="U17" s="91"/>
      <c r="V17" s="89"/>
      <c r="W17" s="89"/>
      <c r="X17" s="89"/>
      <c r="Y17" s="89"/>
      <c r="Z17" s="89"/>
      <c r="AA17" s="89"/>
      <c r="AB17" s="89"/>
    </row>
    <row r="18" spans="1:28" s="88" customFormat="1" x14ac:dyDescent="0.3">
      <c r="A18" s="101"/>
      <c r="B18" s="83"/>
      <c r="C18" s="84"/>
      <c r="D18" s="83"/>
      <c r="E18" s="85"/>
      <c r="F18" s="85"/>
      <c r="G18" s="85"/>
      <c r="H18" s="85"/>
      <c r="I18" s="86"/>
      <c r="J18" s="85"/>
      <c r="K18" s="85"/>
      <c r="L18" s="85"/>
      <c r="M18" s="83"/>
      <c r="N18" s="87"/>
      <c r="O18" s="83"/>
      <c r="P18" s="83"/>
      <c r="Q18" s="83"/>
      <c r="R18" s="83"/>
      <c r="S18" s="83"/>
      <c r="T18" s="83"/>
      <c r="U18" s="85"/>
      <c r="V18" s="83"/>
      <c r="W18" s="83"/>
      <c r="X18" s="83"/>
      <c r="Y18" s="83"/>
      <c r="Z18" s="83"/>
      <c r="AA18" s="83"/>
      <c r="AB18" s="83"/>
    </row>
    <row r="19" spans="1:28" s="93" customFormat="1" x14ac:dyDescent="0.3">
      <c r="A19" s="100"/>
      <c r="B19" s="89"/>
      <c r="C19" s="90"/>
      <c r="D19" s="89"/>
      <c r="E19" s="91"/>
      <c r="F19" s="91"/>
      <c r="G19" s="91"/>
      <c r="H19" s="91"/>
      <c r="I19" s="92"/>
      <c r="J19" s="91"/>
      <c r="K19" s="91"/>
      <c r="L19" s="91"/>
      <c r="M19" s="89"/>
      <c r="N19" s="13"/>
      <c r="O19" s="89"/>
      <c r="P19" s="89"/>
      <c r="Q19" s="89"/>
      <c r="R19" s="89"/>
      <c r="S19" s="89"/>
      <c r="T19" s="89"/>
      <c r="U19" s="91"/>
      <c r="V19" s="89"/>
      <c r="W19" s="89"/>
      <c r="X19" s="89"/>
      <c r="Y19" s="89"/>
      <c r="Z19" s="89"/>
      <c r="AA19" s="89"/>
      <c r="AB19" s="89"/>
    </row>
    <row r="20" spans="1:28" ht="25.8" x14ac:dyDescent="0.3">
      <c r="B20" s="147" t="s">
        <v>80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9"/>
      <c r="V20" s="149"/>
      <c r="W20" s="149"/>
      <c r="X20" s="148"/>
      <c r="Y20" s="148"/>
      <c r="Z20" s="148"/>
      <c r="AA20" s="148"/>
      <c r="AB20" s="150"/>
    </row>
    <row r="21" spans="1:28" ht="18" x14ac:dyDescent="0.3">
      <c r="B21" s="34"/>
      <c r="C21" s="157" t="s">
        <v>12</v>
      </c>
      <c r="D21" s="158"/>
      <c r="E21" s="158"/>
      <c r="F21" s="159"/>
      <c r="G21" s="151" t="s">
        <v>62</v>
      </c>
      <c r="H21" s="151"/>
      <c r="I21" s="151"/>
      <c r="J21" s="151"/>
      <c r="K21" s="152"/>
      <c r="L21" s="144" t="s">
        <v>13</v>
      </c>
      <c r="M21" s="145"/>
      <c r="N21" s="146"/>
      <c r="O21" s="153" t="s">
        <v>14</v>
      </c>
      <c r="P21" s="151"/>
      <c r="Q21" s="151"/>
      <c r="R21" s="152"/>
      <c r="S21" s="144" t="s">
        <v>57</v>
      </c>
      <c r="T21" s="145"/>
      <c r="U21" s="154" t="s">
        <v>61</v>
      </c>
      <c r="V21" s="155"/>
      <c r="W21" s="156"/>
      <c r="X21" s="145" t="s">
        <v>58</v>
      </c>
      <c r="Y21" s="145"/>
      <c r="Z21" s="146"/>
      <c r="AA21" s="47"/>
      <c r="AB21" s="47"/>
    </row>
    <row r="22" spans="1:28" ht="18" x14ac:dyDescent="0.3">
      <c r="B22" s="52"/>
      <c r="C22" s="32" t="s">
        <v>65</v>
      </c>
      <c r="D22" s="18" t="s">
        <v>66</v>
      </c>
      <c r="E22" s="18" t="s">
        <v>2</v>
      </c>
      <c r="F22" s="33" t="s">
        <v>1</v>
      </c>
      <c r="G22" s="19" t="s">
        <v>64</v>
      </c>
      <c r="H22" s="19" t="s">
        <v>46</v>
      </c>
      <c r="I22" s="20" t="s">
        <v>0</v>
      </c>
      <c r="J22" s="19" t="s">
        <v>5</v>
      </c>
      <c r="K22" s="21" t="s">
        <v>6</v>
      </c>
      <c r="L22" s="32" t="s">
        <v>40</v>
      </c>
      <c r="M22" s="18" t="s">
        <v>39</v>
      </c>
      <c r="N22" s="33" t="s">
        <v>59</v>
      </c>
      <c r="O22" s="36" t="s">
        <v>40</v>
      </c>
      <c r="P22" s="19" t="s">
        <v>39</v>
      </c>
      <c r="Q22" s="19" t="s">
        <v>59</v>
      </c>
      <c r="R22" s="21" t="s">
        <v>36</v>
      </c>
      <c r="S22" s="32" t="s">
        <v>38</v>
      </c>
      <c r="T22" s="18" t="s">
        <v>37</v>
      </c>
      <c r="U22" s="36" t="s">
        <v>83</v>
      </c>
      <c r="V22" s="19" t="s">
        <v>60</v>
      </c>
      <c r="W22" s="21"/>
      <c r="X22" s="18" t="s">
        <v>24</v>
      </c>
      <c r="Y22" s="18" t="s">
        <v>50</v>
      </c>
      <c r="Z22" s="33" t="s">
        <v>51</v>
      </c>
      <c r="AA22" s="47"/>
      <c r="AB22" s="47"/>
    </row>
    <row r="23" spans="1:28" ht="18" x14ac:dyDescent="0.3">
      <c r="B23" s="105"/>
      <c r="C23" s="34"/>
      <c r="D23" s="18"/>
      <c r="E23" s="26" t="s">
        <v>52</v>
      </c>
      <c r="F23" s="35"/>
      <c r="G23" s="27"/>
      <c r="H23" s="27"/>
      <c r="I23" s="28">
        <v>30</v>
      </c>
      <c r="J23" s="27">
        <v>4.5</v>
      </c>
      <c r="K23" s="38">
        <v>100</v>
      </c>
      <c r="L23" s="34">
        <v>36</v>
      </c>
      <c r="M23" s="26">
        <v>60</v>
      </c>
      <c r="N23" s="35">
        <v>48</v>
      </c>
      <c r="O23" s="37">
        <v>11.5</v>
      </c>
      <c r="P23" s="27">
        <v>12.5</v>
      </c>
      <c r="Q23" s="27" t="s">
        <v>56</v>
      </c>
      <c r="R23" s="38">
        <v>20</v>
      </c>
      <c r="S23" s="34">
        <v>200</v>
      </c>
      <c r="T23" s="26">
        <v>250</v>
      </c>
      <c r="U23" s="37" t="s">
        <v>84</v>
      </c>
      <c r="V23" s="27" t="s">
        <v>53</v>
      </c>
      <c r="W23" s="38"/>
      <c r="X23" s="26" t="s">
        <v>52</v>
      </c>
      <c r="Y23" s="26" t="s">
        <v>52</v>
      </c>
      <c r="Z23" s="35" t="s">
        <v>52</v>
      </c>
      <c r="AA23" s="47"/>
      <c r="AB23" s="47"/>
    </row>
    <row r="24" spans="1:28" ht="18" x14ac:dyDescent="0.3">
      <c r="B24" s="105"/>
      <c r="C24" s="52"/>
      <c r="D24" s="24"/>
      <c r="E24" s="22">
        <v>1</v>
      </c>
      <c r="F24" s="50">
        <v>0</v>
      </c>
      <c r="G24" s="23"/>
      <c r="H24" s="23">
        <v>0</v>
      </c>
      <c r="I24" s="29">
        <v>-1</v>
      </c>
      <c r="J24" s="23">
        <v>1</v>
      </c>
      <c r="K24" s="51">
        <v>1</v>
      </c>
      <c r="L24" s="52">
        <v>-1</v>
      </c>
      <c r="M24" s="22">
        <v>1</v>
      </c>
      <c r="N24" s="50">
        <v>0</v>
      </c>
      <c r="O24" s="53">
        <v>0</v>
      </c>
      <c r="P24" s="23">
        <v>0</v>
      </c>
      <c r="Q24" s="23">
        <v>0</v>
      </c>
      <c r="R24" s="51">
        <v>1</v>
      </c>
      <c r="S24" s="52">
        <v>1</v>
      </c>
      <c r="T24" s="22">
        <v>1</v>
      </c>
      <c r="U24" s="39">
        <v>1</v>
      </c>
      <c r="V24" s="40">
        <v>0</v>
      </c>
      <c r="W24" s="25"/>
      <c r="X24" s="24"/>
      <c r="Y24" s="24"/>
      <c r="Z24" s="55"/>
      <c r="AA24" s="47"/>
      <c r="AB24" s="47"/>
    </row>
    <row r="25" spans="1:28" ht="45.6" x14ac:dyDescent="0.3">
      <c r="A25" s="96" t="s">
        <v>73</v>
      </c>
      <c r="B25" s="52" t="s">
        <v>18</v>
      </c>
      <c r="C25" s="32" t="s">
        <v>65</v>
      </c>
      <c r="D25" s="18" t="s">
        <v>66</v>
      </c>
      <c r="E25" s="18" t="s">
        <v>2</v>
      </c>
      <c r="F25" s="33" t="s">
        <v>1</v>
      </c>
      <c r="G25" s="19" t="s">
        <v>64</v>
      </c>
      <c r="H25" s="19" t="s">
        <v>46</v>
      </c>
      <c r="I25" s="20" t="s">
        <v>0</v>
      </c>
      <c r="J25" s="19" t="s">
        <v>5</v>
      </c>
      <c r="K25" s="21" t="s">
        <v>6</v>
      </c>
      <c r="L25" s="32" t="s">
        <v>40</v>
      </c>
      <c r="M25" s="18" t="s">
        <v>39</v>
      </c>
      <c r="N25" s="33" t="s">
        <v>59</v>
      </c>
      <c r="O25" s="36" t="s">
        <v>75</v>
      </c>
      <c r="P25" s="19" t="s">
        <v>76</v>
      </c>
      <c r="Q25" s="19" t="s">
        <v>77</v>
      </c>
      <c r="R25" s="21" t="s">
        <v>36</v>
      </c>
      <c r="S25" s="32" t="s">
        <v>38</v>
      </c>
      <c r="T25" s="33" t="s">
        <v>37</v>
      </c>
      <c r="U25" s="36" t="s">
        <v>83</v>
      </c>
      <c r="V25" s="19" t="s">
        <v>60</v>
      </c>
      <c r="W25" s="21" t="s">
        <v>74</v>
      </c>
      <c r="X25" s="32" t="s">
        <v>24</v>
      </c>
      <c r="Y25" s="18" t="s">
        <v>50</v>
      </c>
      <c r="Z25" s="33" t="s">
        <v>51</v>
      </c>
      <c r="AA25" s="45" t="s">
        <v>67</v>
      </c>
      <c r="AB25" s="46" t="s">
        <v>63</v>
      </c>
    </row>
    <row r="26" spans="1:28" ht="103.2" x14ac:dyDescent="0.3">
      <c r="A26" s="102" t="str">
        <f t="shared" ref="A26:A32" si="1">"__________________"</f>
        <v>__________________</v>
      </c>
      <c r="B26" s="78">
        <v>1</v>
      </c>
      <c r="C26" s="14" t="s">
        <v>85</v>
      </c>
      <c r="D26" s="1"/>
      <c r="E26" s="11" t="s">
        <v>47</v>
      </c>
      <c r="F26" s="8" t="s">
        <v>82</v>
      </c>
      <c r="G26" s="59" t="s">
        <v>7</v>
      </c>
      <c r="H26" s="16" t="s">
        <v>45</v>
      </c>
      <c r="I26" s="9">
        <v>30.57</v>
      </c>
      <c r="J26" s="8">
        <v>3.4</v>
      </c>
      <c r="K26" s="8">
        <v>16</v>
      </c>
      <c r="L26" s="1">
        <v>6</v>
      </c>
      <c r="M26" s="1">
        <v>90</v>
      </c>
      <c r="N26" s="1" t="s">
        <v>33</v>
      </c>
      <c r="O26" s="1">
        <f>Table24[[#This Row],[Min voltage '[V']]]</f>
        <v>6</v>
      </c>
      <c r="P26" s="1">
        <v>90</v>
      </c>
      <c r="Q26" s="1" t="s">
        <v>33</v>
      </c>
      <c r="R26" s="1">
        <v>15</v>
      </c>
      <c r="S26" s="5"/>
      <c r="T26" s="3">
        <v>1000</v>
      </c>
      <c r="U26" s="8" t="s">
        <v>32</v>
      </c>
      <c r="V26" s="3"/>
      <c r="W26" s="3"/>
      <c r="X26" s="1">
        <v>0</v>
      </c>
      <c r="Y26" s="1">
        <v>1</v>
      </c>
      <c r="Z26" s="1"/>
      <c r="AA26" s="1" t="s">
        <v>144</v>
      </c>
      <c r="AB26" s="109" t="s">
        <v>87</v>
      </c>
    </row>
    <row r="27" spans="1:28" ht="103.2" x14ac:dyDescent="0.3">
      <c r="A27" s="103" t="str">
        <f t="shared" si="1"/>
        <v>__________________</v>
      </c>
      <c r="B27" s="79">
        <v>2</v>
      </c>
      <c r="C27" s="14" t="s">
        <v>31</v>
      </c>
      <c r="E27" s="12"/>
      <c r="F27" s="8"/>
      <c r="G27" s="59" t="s">
        <v>7</v>
      </c>
      <c r="H27" s="8" t="s">
        <v>78</v>
      </c>
      <c r="I27" s="9">
        <v>23.46</v>
      </c>
      <c r="J27" s="8">
        <v>4.2</v>
      </c>
      <c r="K27" s="8">
        <v>115</v>
      </c>
      <c r="L27" s="1">
        <v>6</v>
      </c>
      <c r="M27" s="1">
        <v>60</v>
      </c>
      <c r="N27" s="1" t="s">
        <v>33</v>
      </c>
      <c r="O27" s="1">
        <v>6</v>
      </c>
      <c r="P27" s="1">
        <v>60</v>
      </c>
      <c r="Q27" s="1" t="s">
        <v>33</v>
      </c>
      <c r="R27" s="1">
        <v>30</v>
      </c>
      <c r="S27" s="1"/>
      <c r="T27" s="1"/>
      <c r="U27" s="10" t="s">
        <v>54</v>
      </c>
      <c r="V27" s="1"/>
      <c r="W27" s="1"/>
      <c r="X27" s="1">
        <v>0</v>
      </c>
      <c r="Y27" s="1">
        <v>0</v>
      </c>
      <c r="Z27" s="1">
        <v>0</v>
      </c>
      <c r="AA27" s="1" t="s">
        <v>146</v>
      </c>
      <c r="AB27" s="95"/>
    </row>
    <row r="28" spans="1:28" ht="103.2" x14ac:dyDescent="0.3">
      <c r="A28" s="103" t="str">
        <f t="shared" si="1"/>
        <v>__________________</v>
      </c>
      <c r="B28" s="79">
        <v>3</v>
      </c>
      <c r="C28" s="14" t="s">
        <v>34</v>
      </c>
      <c r="D28"/>
      <c r="E28" s="8"/>
      <c r="F28" s="108" t="s">
        <v>117</v>
      </c>
      <c r="G28" s="59" t="s">
        <v>7</v>
      </c>
      <c r="H28" s="108" t="s">
        <v>116</v>
      </c>
      <c r="I28" s="9">
        <v>28.99</v>
      </c>
      <c r="J28" s="8" t="s">
        <v>33</v>
      </c>
      <c r="K28" s="8" t="s">
        <v>33</v>
      </c>
      <c r="L28" s="1">
        <v>10</v>
      </c>
      <c r="M28" s="1">
        <v>55</v>
      </c>
      <c r="N28" s="1" t="s">
        <v>33</v>
      </c>
      <c r="O28" s="1"/>
      <c r="P28" s="1"/>
      <c r="Q28" s="1" t="s">
        <v>33</v>
      </c>
      <c r="R28" s="1">
        <v>60</v>
      </c>
      <c r="S28" s="1"/>
      <c r="T28" s="1"/>
      <c r="U28" s="8" t="s">
        <v>35</v>
      </c>
      <c r="V28" s="1"/>
      <c r="W28" s="1"/>
      <c r="X28" s="1">
        <v>1</v>
      </c>
      <c r="Y28" s="1"/>
      <c r="Z28" s="1">
        <v>0</v>
      </c>
      <c r="AA28" s="1"/>
      <c r="AB28" s="69" t="s">
        <v>118</v>
      </c>
    </row>
    <row r="29" spans="1:28" ht="103.2" x14ac:dyDescent="0.3">
      <c r="A29" s="103" t="str">
        <f t="shared" si="1"/>
        <v>__________________</v>
      </c>
      <c r="B29" s="79">
        <v>4</v>
      </c>
      <c r="C29" s="14" t="s">
        <v>42</v>
      </c>
      <c r="D29"/>
      <c r="E29" s="8" t="s">
        <v>41</v>
      </c>
      <c r="F29" s="8"/>
      <c r="G29" s="59" t="s">
        <v>7</v>
      </c>
      <c r="H29" s="8" t="s">
        <v>145</v>
      </c>
      <c r="I29" s="9">
        <v>27.99</v>
      </c>
      <c r="J29" s="8">
        <v>4</v>
      </c>
      <c r="K29" s="8">
        <v>131</v>
      </c>
      <c r="L29" s="1">
        <v>10</v>
      </c>
      <c r="M29" s="1">
        <v>55</v>
      </c>
      <c r="N29" s="1" t="s">
        <v>33</v>
      </c>
      <c r="O29" s="1">
        <v>12</v>
      </c>
      <c r="P29" s="1">
        <v>48</v>
      </c>
      <c r="Q29" s="1" t="s">
        <v>33</v>
      </c>
      <c r="R29" s="1">
        <v>60</v>
      </c>
      <c r="S29" s="1">
        <v>2500</v>
      </c>
      <c r="T29" s="1">
        <v>4800</v>
      </c>
      <c r="U29" s="1"/>
      <c r="V29" s="1"/>
      <c r="W29" s="1"/>
      <c r="X29" s="1">
        <v>0</v>
      </c>
      <c r="Y29" s="1">
        <v>0</v>
      </c>
      <c r="Z29" s="111" t="s">
        <v>122</v>
      </c>
      <c r="AA29" s="42" t="s">
        <v>70</v>
      </c>
      <c r="AB29" s="69" t="s">
        <v>148</v>
      </c>
    </row>
    <row r="30" spans="1:28" ht="103.2" x14ac:dyDescent="0.3">
      <c r="A30" s="103" t="str">
        <f t="shared" si="1"/>
        <v>__________________</v>
      </c>
      <c r="B30" s="79">
        <v>5</v>
      </c>
      <c r="C30" s="4" t="s">
        <v>86</v>
      </c>
      <c r="D30"/>
      <c r="E30" s="8"/>
      <c r="F30" s="8"/>
      <c r="G30" s="8" t="s">
        <v>7</v>
      </c>
      <c r="H30" s="8"/>
      <c r="I30" s="9">
        <v>29</v>
      </c>
      <c r="J30" s="8">
        <v>4</v>
      </c>
      <c r="K30" s="8">
        <v>9</v>
      </c>
      <c r="L30" s="1">
        <v>6</v>
      </c>
      <c r="M30" s="1">
        <v>90</v>
      </c>
      <c r="N30" s="1" t="s">
        <v>33</v>
      </c>
      <c r="O30" s="1">
        <v>6</v>
      </c>
      <c r="P30" s="1">
        <v>90</v>
      </c>
      <c r="Q30" s="1" t="s">
        <v>33</v>
      </c>
      <c r="R30" s="1">
        <v>15</v>
      </c>
      <c r="S30" s="1"/>
      <c r="T30" s="1">
        <v>1000</v>
      </c>
      <c r="U30" s="1"/>
      <c r="V30" s="1"/>
      <c r="W30" s="1"/>
      <c r="X30" s="1">
        <v>0</v>
      </c>
      <c r="Y30" s="1">
        <v>1</v>
      </c>
      <c r="Z30" s="1">
        <v>0</v>
      </c>
      <c r="AA30" s="1" t="s">
        <v>144</v>
      </c>
      <c r="AB30" s="69" t="s">
        <v>147</v>
      </c>
    </row>
    <row r="31" spans="1:28" ht="103.2" x14ac:dyDescent="0.3">
      <c r="A31" s="103" t="str">
        <f t="shared" si="1"/>
        <v>__________________</v>
      </c>
      <c r="B31" s="79">
        <v>6</v>
      </c>
      <c r="C31" s="4" t="s">
        <v>119</v>
      </c>
      <c r="D31"/>
      <c r="E31" s="8" t="s">
        <v>119</v>
      </c>
      <c r="F31" s="8" t="s">
        <v>125</v>
      </c>
      <c r="G31" s="8" t="s">
        <v>120</v>
      </c>
      <c r="H31" s="8"/>
      <c r="I31" s="9">
        <v>208</v>
      </c>
      <c r="J31" s="8" t="s">
        <v>124</v>
      </c>
      <c r="K31" s="8">
        <v>0</v>
      </c>
      <c r="L31" s="1">
        <v>12</v>
      </c>
      <c r="M31" s="1">
        <v>48</v>
      </c>
      <c r="N31" s="1" t="s">
        <v>33</v>
      </c>
      <c r="O31" s="1">
        <v>12</v>
      </c>
      <c r="P31" s="1">
        <v>48</v>
      </c>
      <c r="Q31" s="1" t="s">
        <v>33</v>
      </c>
      <c r="R31" s="1">
        <v>20</v>
      </c>
      <c r="S31" s="1"/>
      <c r="T31" s="1"/>
      <c r="U31" s="1" t="s">
        <v>126</v>
      </c>
      <c r="V31" s="1">
        <v>0</v>
      </c>
      <c r="W31" s="1"/>
      <c r="X31" s="1">
        <v>1</v>
      </c>
      <c r="Y31" s="1"/>
      <c r="Z31" s="4" t="s">
        <v>123</v>
      </c>
      <c r="AA31" s="1" t="s">
        <v>144</v>
      </c>
      <c r="AB31" s="70"/>
    </row>
    <row r="32" spans="1:28" ht="103.2" x14ac:dyDescent="0.3">
      <c r="A32" s="104" t="str">
        <f t="shared" si="1"/>
        <v>__________________</v>
      </c>
      <c r="B32" s="80">
        <v>7</v>
      </c>
      <c r="C32" s="4" t="s">
        <v>127</v>
      </c>
      <c r="D32"/>
      <c r="E32" s="8" t="s">
        <v>127</v>
      </c>
      <c r="F32" s="8"/>
      <c r="G32" s="8"/>
      <c r="H32" s="8"/>
      <c r="I32" s="9" t="s">
        <v>151</v>
      </c>
      <c r="J32" s="8" t="s">
        <v>149</v>
      </c>
      <c r="K32" s="8" t="s">
        <v>149</v>
      </c>
      <c r="L32" s="1">
        <v>24</v>
      </c>
      <c r="M32" s="1">
        <v>48</v>
      </c>
      <c r="N32" s="1" t="s">
        <v>33</v>
      </c>
      <c r="O32" s="1">
        <v>24</v>
      </c>
      <c r="P32" s="1">
        <v>48</v>
      </c>
      <c r="Q32" s="1" t="s">
        <v>33</v>
      </c>
      <c r="R32" s="1">
        <v>80</v>
      </c>
      <c r="S32" s="1"/>
      <c r="T32" s="1"/>
      <c r="U32" s="1" t="s">
        <v>150</v>
      </c>
      <c r="V32" s="1">
        <v>0</v>
      </c>
      <c r="W32" s="1"/>
      <c r="X32" s="1">
        <v>1</v>
      </c>
      <c r="Y32" s="1">
        <v>1</v>
      </c>
      <c r="Z32" s="1">
        <v>0</v>
      </c>
      <c r="AA32" s="1" t="s">
        <v>144</v>
      </c>
      <c r="AB32" s="77"/>
    </row>
    <row r="33" spans="1:28" ht="103.2" x14ac:dyDescent="0.3">
      <c r="A33" s="136" t="str">
        <f>"__________________"</f>
        <v>__________________</v>
      </c>
      <c r="B33" s="79">
        <v>8</v>
      </c>
      <c r="C33" s="137"/>
      <c r="D33" s="56"/>
      <c r="E33" s="66"/>
      <c r="F33" s="66"/>
      <c r="G33" s="66"/>
      <c r="H33" s="66"/>
      <c r="I33" s="67"/>
      <c r="J33" s="66"/>
      <c r="K33" s="66"/>
      <c r="L33" s="66"/>
      <c r="M33" s="56"/>
      <c r="N33" s="1" t="s">
        <v>33</v>
      </c>
      <c r="O33" s="56"/>
      <c r="P33" s="56"/>
      <c r="Q33" s="1" t="s">
        <v>33</v>
      </c>
      <c r="R33" s="56"/>
      <c r="S33" s="56"/>
      <c r="T33" s="56"/>
      <c r="U33" s="66"/>
      <c r="V33" s="56"/>
      <c r="W33" s="56"/>
      <c r="X33" s="56"/>
      <c r="Y33" s="56"/>
      <c r="Z33" s="56"/>
      <c r="AA33" s="56"/>
      <c r="AB33" s="70"/>
    </row>
    <row r="34" spans="1:28" ht="103.2" x14ac:dyDescent="0.3">
      <c r="A34" s="136" t="str">
        <f>"__________________"</f>
        <v>__________________</v>
      </c>
      <c r="B34" s="79">
        <v>9</v>
      </c>
      <c r="C34" s="137"/>
      <c r="D34" s="56"/>
      <c r="E34" s="66"/>
      <c r="F34" s="66"/>
      <c r="G34" s="66"/>
      <c r="H34" s="66"/>
      <c r="I34" s="67"/>
      <c r="J34" s="66"/>
      <c r="K34" s="66"/>
      <c r="L34" s="66"/>
      <c r="M34" s="56"/>
      <c r="N34" s="1" t="s">
        <v>33</v>
      </c>
      <c r="O34" s="56"/>
      <c r="P34" s="56"/>
      <c r="Q34" s="1" t="s">
        <v>33</v>
      </c>
      <c r="R34" s="56"/>
      <c r="S34" s="56"/>
      <c r="T34" s="56"/>
      <c r="U34" s="66"/>
      <c r="V34" s="56"/>
      <c r="W34" s="56"/>
      <c r="X34" s="56"/>
      <c r="Y34" s="56"/>
      <c r="Z34" s="56"/>
      <c r="AA34" s="56"/>
      <c r="AB34" s="70"/>
    </row>
    <row r="35" spans="1:28" ht="103.2" x14ac:dyDescent="0.3">
      <c r="A35" s="138" t="str">
        <f>"__________________"</f>
        <v>__________________</v>
      </c>
      <c r="B35" s="80">
        <v>10</v>
      </c>
      <c r="C35" s="139"/>
      <c r="D35" s="57"/>
      <c r="E35" s="73"/>
      <c r="F35" s="73"/>
      <c r="G35" s="73"/>
      <c r="H35" s="73"/>
      <c r="I35" s="74"/>
      <c r="J35" s="73"/>
      <c r="K35" s="73"/>
      <c r="L35" s="73"/>
      <c r="M35" s="57"/>
      <c r="N35" s="1" t="s">
        <v>33</v>
      </c>
      <c r="O35" s="57"/>
      <c r="P35" s="57"/>
      <c r="Q35" s="1" t="s">
        <v>33</v>
      </c>
      <c r="R35" s="57"/>
      <c r="S35" s="57"/>
      <c r="T35" s="57"/>
      <c r="U35" s="73"/>
      <c r="V35" s="57"/>
      <c r="W35" s="57"/>
      <c r="X35" s="57"/>
      <c r="Y35" s="57"/>
      <c r="Z35" s="57"/>
      <c r="AA35" s="57"/>
      <c r="AB35" s="77"/>
    </row>
    <row r="37" spans="1:28" s="88" customFormat="1" x14ac:dyDescent="0.3">
      <c r="A37" s="101"/>
      <c r="C37" s="132"/>
      <c r="E37" s="133"/>
      <c r="F37" s="133"/>
      <c r="G37" s="133"/>
      <c r="H37" s="133"/>
      <c r="I37" s="134"/>
      <c r="J37" s="133"/>
      <c r="K37" s="133"/>
      <c r="L37" s="133"/>
    </row>
    <row r="39" spans="1:28" ht="25.8" x14ac:dyDescent="0.3">
      <c r="B39" s="147" t="s">
        <v>134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9"/>
      <c r="V39" s="149"/>
      <c r="W39" s="149"/>
      <c r="X39" s="148"/>
      <c r="Y39" s="148"/>
      <c r="Z39" s="148"/>
      <c r="AA39" s="148"/>
      <c r="AB39" s="150"/>
    </row>
    <row r="40" spans="1:28" ht="18" x14ac:dyDescent="0.3">
      <c r="A40" s="97"/>
      <c r="B40" s="34"/>
      <c r="C40" s="41" t="s">
        <v>12</v>
      </c>
      <c r="D40" s="18"/>
      <c r="E40" s="18"/>
      <c r="F40" s="81"/>
      <c r="G40" s="151" t="s">
        <v>62</v>
      </c>
      <c r="H40" s="151"/>
      <c r="I40" s="151"/>
      <c r="J40" s="151"/>
      <c r="K40" s="152"/>
      <c r="L40" s="144" t="s">
        <v>160</v>
      </c>
      <c r="M40" s="145"/>
      <c r="N40" s="146"/>
      <c r="O40" s="153" t="s">
        <v>14</v>
      </c>
      <c r="P40" s="151"/>
      <c r="Q40" s="151"/>
      <c r="R40" s="152"/>
      <c r="S40" s="144" t="s">
        <v>57</v>
      </c>
      <c r="T40" s="146"/>
      <c r="U40" s="153" t="s">
        <v>61</v>
      </c>
      <c r="V40" s="151"/>
      <c r="W40" s="152"/>
      <c r="X40" s="144" t="s">
        <v>58</v>
      </c>
      <c r="Y40" s="145"/>
      <c r="Z40" s="146"/>
      <c r="AA40" s="47"/>
      <c r="AB40" s="47"/>
    </row>
    <row r="41" spans="1:28" ht="18" x14ac:dyDescent="0.3">
      <c r="A41" s="97"/>
      <c r="B41" s="52"/>
      <c r="C41" s="41" t="s">
        <v>65</v>
      </c>
      <c r="D41" s="18" t="s">
        <v>66</v>
      </c>
      <c r="E41" s="18" t="s">
        <v>2</v>
      </c>
      <c r="F41" s="81" t="s">
        <v>1</v>
      </c>
      <c r="G41" s="19" t="s">
        <v>64</v>
      </c>
      <c r="H41" s="19" t="s">
        <v>46</v>
      </c>
      <c r="I41" s="20" t="s">
        <v>0</v>
      </c>
      <c r="J41" s="19" t="s">
        <v>5</v>
      </c>
      <c r="K41" s="21" t="s">
        <v>6</v>
      </c>
      <c r="L41" s="41" t="s">
        <v>40</v>
      </c>
      <c r="M41" s="18" t="s">
        <v>39</v>
      </c>
      <c r="N41" s="81" t="s">
        <v>59</v>
      </c>
      <c r="O41" s="82" t="s">
        <v>40</v>
      </c>
      <c r="P41" s="19" t="s">
        <v>39</v>
      </c>
      <c r="Q41" s="19" t="s">
        <v>59</v>
      </c>
      <c r="R41" s="21" t="s">
        <v>36</v>
      </c>
      <c r="S41" s="41" t="s">
        <v>38</v>
      </c>
      <c r="T41" s="81" t="s">
        <v>37</v>
      </c>
      <c r="U41" s="82" t="s">
        <v>17</v>
      </c>
      <c r="V41" s="19" t="s">
        <v>60</v>
      </c>
      <c r="W41" s="21"/>
      <c r="X41" s="41" t="s">
        <v>24</v>
      </c>
      <c r="Y41" s="18" t="s">
        <v>50</v>
      </c>
      <c r="Z41" s="81" t="s">
        <v>51</v>
      </c>
      <c r="AA41" s="47"/>
      <c r="AB41" s="47"/>
    </row>
    <row r="42" spans="1:28" ht="18" x14ac:dyDescent="0.3">
      <c r="A42" s="98"/>
      <c r="B42" s="105"/>
      <c r="C42" s="34"/>
      <c r="D42" s="18"/>
      <c r="E42" s="26" t="s">
        <v>52</v>
      </c>
      <c r="F42" s="35"/>
      <c r="G42" s="27"/>
      <c r="H42" s="27"/>
      <c r="I42" s="28">
        <v>60</v>
      </c>
      <c r="J42" s="27">
        <v>4.5</v>
      </c>
      <c r="K42" s="38">
        <v>100</v>
      </c>
      <c r="L42" s="34">
        <v>36</v>
      </c>
      <c r="M42" s="26">
        <v>60</v>
      </c>
      <c r="N42" s="35">
        <v>48</v>
      </c>
      <c r="O42" s="37">
        <v>11.5</v>
      </c>
      <c r="P42" s="27">
        <v>12.5</v>
      </c>
      <c r="Q42" s="27" t="s">
        <v>56</v>
      </c>
      <c r="R42" s="38">
        <v>20</v>
      </c>
      <c r="S42" s="34">
        <v>200</v>
      </c>
      <c r="T42" s="35">
        <v>250</v>
      </c>
      <c r="U42" s="37" t="s">
        <v>53</v>
      </c>
      <c r="V42" s="27" t="s">
        <v>53</v>
      </c>
      <c r="W42" s="38"/>
      <c r="X42" s="34" t="s">
        <v>52</v>
      </c>
      <c r="Y42" s="26" t="s">
        <v>52</v>
      </c>
      <c r="Z42" s="35" t="s">
        <v>52</v>
      </c>
      <c r="AA42" s="47"/>
      <c r="AB42" s="47"/>
    </row>
    <row r="43" spans="1:28" ht="18" x14ac:dyDescent="0.3">
      <c r="A43" s="99"/>
      <c r="B43" s="105"/>
      <c r="C43" s="52"/>
      <c r="D43" s="24"/>
      <c r="E43" s="22">
        <v>1</v>
      </c>
      <c r="F43" s="50">
        <v>0</v>
      </c>
      <c r="G43" s="23"/>
      <c r="H43" s="23">
        <v>0</v>
      </c>
      <c r="I43" s="29">
        <v>-1</v>
      </c>
      <c r="J43" s="23">
        <v>1</v>
      </c>
      <c r="K43" s="51">
        <v>1</v>
      </c>
      <c r="L43" s="52">
        <v>-1</v>
      </c>
      <c r="M43" s="22">
        <v>1</v>
      </c>
      <c r="N43" s="50">
        <v>0</v>
      </c>
      <c r="O43" s="53">
        <v>0</v>
      </c>
      <c r="P43" s="23">
        <v>0</v>
      </c>
      <c r="Q43" s="23">
        <v>0</v>
      </c>
      <c r="R43" s="51">
        <v>1</v>
      </c>
      <c r="S43" s="52">
        <v>1</v>
      </c>
      <c r="T43" s="50">
        <v>1</v>
      </c>
      <c r="U43" s="53">
        <v>0</v>
      </c>
      <c r="V43" s="23">
        <v>0</v>
      </c>
      <c r="W43" s="51"/>
      <c r="X43" s="54"/>
      <c r="Y43" s="24"/>
      <c r="Z43" s="55"/>
      <c r="AA43" s="47"/>
      <c r="AB43" s="47"/>
    </row>
    <row r="44" spans="1:28" ht="18" x14ac:dyDescent="0.3">
      <c r="A44" s="96" t="s">
        <v>79</v>
      </c>
      <c r="B44" s="52" t="s">
        <v>18</v>
      </c>
      <c r="C44" s="41" t="s">
        <v>65</v>
      </c>
      <c r="D44" s="18" t="s">
        <v>81</v>
      </c>
      <c r="E44" s="18" t="s">
        <v>2</v>
      </c>
      <c r="F44" s="81" t="s">
        <v>1</v>
      </c>
      <c r="G44" s="19" t="s">
        <v>64</v>
      </c>
      <c r="H44" s="19" t="s">
        <v>46</v>
      </c>
      <c r="I44" s="20" t="s">
        <v>0</v>
      </c>
      <c r="J44" s="19" t="s">
        <v>5</v>
      </c>
      <c r="K44" s="21" t="s">
        <v>6</v>
      </c>
      <c r="L44" s="41" t="s">
        <v>40</v>
      </c>
      <c r="M44" s="18" t="s">
        <v>39</v>
      </c>
      <c r="N44" s="81" t="s">
        <v>59</v>
      </c>
      <c r="O44" s="82" t="s">
        <v>75</v>
      </c>
      <c r="P44" s="19" t="s">
        <v>76</v>
      </c>
      <c r="Q44" s="19" t="s">
        <v>77</v>
      </c>
      <c r="R44" s="21" t="s">
        <v>36</v>
      </c>
      <c r="S44" s="41" t="s">
        <v>38</v>
      </c>
      <c r="T44" s="81" t="s">
        <v>37</v>
      </c>
      <c r="U44" s="82" t="s">
        <v>163</v>
      </c>
      <c r="V44" s="19" t="s">
        <v>157</v>
      </c>
      <c r="W44" s="21" t="s">
        <v>158</v>
      </c>
      <c r="X44" s="41" t="s">
        <v>24</v>
      </c>
      <c r="Y44" s="18" t="s">
        <v>50</v>
      </c>
      <c r="Z44" s="81" t="s">
        <v>51</v>
      </c>
      <c r="AA44" s="45" t="s">
        <v>67</v>
      </c>
      <c r="AB44" s="46" t="s">
        <v>63</v>
      </c>
    </row>
    <row r="45" spans="1:28" ht="103.2" x14ac:dyDescent="0.3">
      <c r="A45" s="102" t="str">
        <f t="shared" ref="A45:A54" si="2">"__________________"</f>
        <v>__________________</v>
      </c>
      <c r="B45" s="78">
        <v>1</v>
      </c>
      <c r="C45" s="141" t="s">
        <v>152</v>
      </c>
      <c r="D45"/>
      <c r="E45" s="114"/>
      <c r="F45" s="114"/>
      <c r="G45" s="114" t="s">
        <v>7</v>
      </c>
      <c r="H45" s="115"/>
      <c r="I45" s="116"/>
      <c r="J45" s="114"/>
      <c r="K45" s="114"/>
      <c r="L45" s="114"/>
      <c r="M45" s="113"/>
      <c r="N45" s="113" t="s">
        <v>33</v>
      </c>
      <c r="O45" s="113"/>
      <c r="P45" s="113"/>
      <c r="Q45" s="113" t="s">
        <v>33</v>
      </c>
      <c r="R45" s="113"/>
      <c r="S45" s="3" t="s">
        <v>33</v>
      </c>
      <c r="T45" s="113"/>
      <c r="U45" s="114">
        <v>1</v>
      </c>
      <c r="V45" s="113"/>
      <c r="W45" s="113"/>
      <c r="X45" s="113"/>
      <c r="Y45" s="113"/>
      <c r="Z45" s="117"/>
      <c r="AA45" s="117" t="s">
        <v>144</v>
      </c>
      <c r="AB45" s="94"/>
    </row>
    <row r="46" spans="1:28" ht="103.2" x14ac:dyDescent="0.3">
      <c r="A46" s="103" t="str">
        <f t="shared" si="2"/>
        <v>__________________</v>
      </c>
      <c r="B46" s="79">
        <v>2</v>
      </c>
      <c r="C46" s="142" t="s">
        <v>152</v>
      </c>
      <c r="D46"/>
      <c r="E46" s="118"/>
      <c r="F46" s="119"/>
      <c r="G46" s="114" t="s">
        <v>7</v>
      </c>
      <c r="H46" s="118"/>
      <c r="I46" s="120">
        <v>16.899999999999999</v>
      </c>
      <c r="J46" s="119">
        <v>4</v>
      </c>
      <c r="K46" s="119">
        <v>119</v>
      </c>
      <c r="L46" s="119"/>
      <c r="M46" s="3"/>
      <c r="N46" s="113" t="s">
        <v>33</v>
      </c>
      <c r="O46" s="3"/>
      <c r="P46" s="3"/>
      <c r="Q46" s="113" t="s">
        <v>33</v>
      </c>
      <c r="R46" s="3"/>
      <c r="S46" s="3" t="s">
        <v>33</v>
      </c>
      <c r="T46" s="3"/>
      <c r="U46" s="119">
        <v>1</v>
      </c>
      <c r="V46" s="3"/>
      <c r="W46" s="3"/>
      <c r="X46" s="3"/>
      <c r="Y46" s="3"/>
      <c r="Z46" s="121"/>
      <c r="AA46" s="121" t="s">
        <v>144</v>
      </c>
      <c r="AB46" s="95"/>
    </row>
    <row r="47" spans="1:28" ht="103.2" x14ac:dyDescent="0.3">
      <c r="A47" s="103" t="str">
        <f t="shared" si="2"/>
        <v>__________________</v>
      </c>
      <c r="B47" s="79">
        <v>3</v>
      </c>
      <c r="C47" s="143" t="s">
        <v>153</v>
      </c>
      <c r="D47"/>
      <c r="E47" s="119" t="s">
        <v>162</v>
      </c>
      <c r="F47" s="119"/>
      <c r="G47" s="114" t="s">
        <v>7</v>
      </c>
      <c r="H47" s="119"/>
      <c r="I47" s="120">
        <v>16.899999999999999</v>
      </c>
      <c r="J47" s="119">
        <v>4.4000000000000004</v>
      </c>
      <c r="K47" s="119">
        <v>320</v>
      </c>
      <c r="L47" s="119">
        <v>3</v>
      </c>
      <c r="M47" s="3">
        <v>32</v>
      </c>
      <c r="N47" s="113">
        <v>24</v>
      </c>
      <c r="O47" s="3"/>
      <c r="P47" s="3"/>
      <c r="Q47" s="113" t="s">
        <v>33</v>
      </c>
      <c r="R47" s="3"/>
      <c r="S47" s="3" t="s">
        <v>33</v>
      </c>
      <c r="T47" s="3"/>
      <c r="U47" s="119">
        <v>1</v>
      </c>
      <c r="V47" s="3"/>
      <c r="W47" s="3"/>
      <c r="X47" s="3"/>
      <c r="Y47" s="3"/>
      <c r="Z47" s="122"/>
      <c r="AA47" s="121" t="s">
        <v>144</v>
      </c>
      <c r="AB47" s="95"/>
    </row>
    <row r="48" spans="1:28" ht="103.2" x14ac:dyDescent="0.3">
      <c r="A48" s="103" t="str">
        <f t="shared" si="2"/>
        <v>__________________</v>
      </c>
      <c r="B48" s="78">
        <v>4</v>
      </c>
      <c r="C48" s="142" t="s">
        <v>154</v>
      </c>
      <c r="D48"/>
      <c r="E48" s="119"/>
      <c r="F48" s="119"/>
      <c r="G48" s="114" t="s">
        <v>7</v>
      </c>
      <c r="H48" s="118"/>
      <c r="I48" s="120">
        <v>21.99</v>
      </c>
      <c r="J48" s="119">
        <v>4.5999999999999996</v>
      </c>
      <c r="K48" s="119">
        <v>35</v>
      </c>
      <c r="L48" s="119"/>
      <c r="M48" s="3"/>
      <c r="N48" s="113">
        <v>24</v>
      </c>
      <c r="O48" s="3">
        <v>0</v>
      </c>
      <c r="P48" s="3"/>
      <c r="Q48" s="113" t="s">
        <v>33</v>
      </c>
      <c r="R48" s="3">
        <v>50</v>
      </c>
      <c r="S48" s="3" t="s">
        <v>33</v>
      </c>
      <c r="T48" s="3"/>
      <c r="U48" s="119">
        <v>0</v>
      </c>
      <c r="V48" s="3"/>
      <c r="W48" s="3"/>
      <c r="X48" s="3"/>
      <c r="Y48" s="3"/>
      <c r="Z48" s="121"/>
      <c r="AA48" s="121" t="s">
        <v>144</v>
      </c>
      <c r="AB48" s="123"/>
    </row>
    <row r="49" spans="1:28" ht="103.2" x14ac:dyDescent="0.3">
      <c r="A49" s="136" t="str">
        <f t="shared" ref="A49:A51" si="3">"__________________"</f>
        <v>__________________</v>
      </c>
      <c r="B49" s="79">
        <v>5</v>
      </c>
      <c r="C49" s="160" t="s">
        <v>155</v>
      </c>
      <c r="D49"/>
      <c r="E49" s="119" t="s">
        <v>156</v>
      </c>
      <c r="F49" s="119" t="s">
        <v>159</v>
      </c>
      <c r="G49" s="114" t="s">
        <v>7</v>
      </c>
      <c r="H49" s="119"/>
      <c r="I49" s="120">
        <v>34.880000000000003</v>
      </c>
      <c r="J49" s="119">
        <v>4</v>
      </c>
      <c r="K49" s="119">
        <v>1</v>
      </c>
      <c r="L49" s="119">
        <v>12</v>
      </c>
      <c r="M49" s="3">
        <v>100</v>
      </c>
      <c r="N49" s="113" t="s">
        <v>33</v>
      </c>
      <c r="O49" s="3">
        <v>0</v>
      </c>
      <c r="P49" s="3"/>
      <c r="Q49" s="113" t="s">
        <v>33</v>
      </c>
      <c r="R49" s="3">
        <v>100</v>
      </c>
      <c r="S49" s="3" t="s">
        <v>33</v>
      </c>
      <c r="T49" s="3">
        <v>4000</v>
      </c>
      <c r="U49" s="119">
        <v>0</v>
      </c>
      <c r="V49" s="3"/>
      <c r="W49" s="3"/>
      <c r="X49" s="3">
        <v>1</v>
      </c>
      <c r="Y49" s="3">
        <v>1</v>
      </c>
      <c r="Z49" s="121">
        <v>1</v>
      </c>
      <c r="AA49" s="3" t="s">
        <v>144</v>
      </c>
      <c r="AB49" s="95" t="s">
        <v>161</v>
      </c>
    </row>
    <row r="50" spans="1:28" ht="103.2" x14ac:dyDescent="0.3">
      <c r="A50" s="136" t="str">
        <f t="shared" si="3"/>
        <v>__________________</v>
      </c>
      <c r="B50" s="79">
        <v>6</v>
      </c>
      <c r="C50" s="140"/>
      <c r="D50" s="3"/>
      <c r="E50" s="119"/>
      <c r="F50" s="119"/>
      <c r="G50" s="119"/>
      <c r="H50" s="119"/>
      <c r="I50" s="120"/>
      <c r="J50" s="119"/>
      <c r="K50" s="119"/>
      <c r="L50" s="119"/>
      <c r="M50" s="3"/>
      <c r="N50" s="113"/>
      <c r="O50" s="3"/>
      <c r="P50" s="3"/>
      <c r="Q50" s="3"/>
      <c r="R50" s="3"/>
      <c r="S50" s="3"/>
      <c r="T50" s="3"/>
      <c r="U50" s="119"/>
      <c r="V50" s="3"/>
      <c r="W50" s="3"/>
      <c r="X50" s="3"/>
      <c r="Y50" s="3"/>
      <c r="Z50" s="121"/>
      <c r="AA50" s="3"/>
      <c r="AB50" s="123"/>
    </row>
    <row r="51" spans="1:28" ht="103.2" x14ac:dyDescent="0.3">
      <c r="A51" s="136" t="str">
        <f t="shared" si="3"/>
        <v>__________________</v>
      </c>
      <c r="B51" s="78">
        <v>7</v>
      </c>
      <c r="C51" s="140"/>
      <c r="D51" s="3"/>
      <c r="E51" s="119"/>
      <c r="F51" s="119"/>
      <c r="G51" s="119"/>
      <c r="H51" s="119"/>
      <c r="I51" s="120"/>
      <c r="J51" s="119"/>
      <c r="K51" s="119"/>
      <c r="L51" s="119"/>
      <c r="M51" s="3"/>
      <c r="N51" s="113"/>
      <c r="O51" s="3"/>
      <c r="P51" s="3"/>
      <c r="Q51" s="3"/>
      <c r="R51" s="3"/>
      <c r="S51" s="3"/>
      <c r="T51" s="3"/>
      <c r="U51" s="119"/>
      <c r="V51" s="3"/>
      <c r="W51" s="3"/>
      <c r="X51" s="3"/>
      <c r="Y51" s="3"/>
      <c r="Z51" s="121"/>
      <c r="AA51" s="3"/>
      <c r="AB51" s="123"/>
    </row>
    <row r="52" spans="1:28" ht="103.2" x14ac:dyDescent="0.3">
      <c r="A52" s="103" t="str">
        <f t="shared" si="2"/>
        <v>__________________</v>
      </c>
      <c r="B52" s="79">
        <v>8</v>
      </c>
      <c r="C52" s="124"/>
      <c r="D52" s="3"/>
      <c r="E52" s="119"/>
      <c r="F52" s="119"/>
      <c r="G52" s="119"/>
      <c r="H52" s="119"/>
      <c r="I52" s="120"/>
      <c r="J52" s="119"/>
      <c r="K52" s="119"/>
      <c r="L52" s="119"/>
      <c r="M52" s="3"/>
      <c r="N52" s="113"/>
      <c r="O52" s="3"/>
      <c r="P52" s="3"/>
      <c r="Q52" s="3"/>
      <c r="R52" s="3"/>
      <c r="S52" s="93"/>
      <c r="T52" s="3"/>
      <c r="U52" s="119"/>
      <c r="V52" s="3"/>
      <c r="W52" s="3"/>
      <c r="X52" s="3"/>
      <c r="Y52" s="3"/>
      <c r="Z52" s="121"/>
      <c r="AA52" s="121"/>
      <c r="AB52" s="123"/>
    </row>
    <row r="53" spans="1:28" ht="103.2" x14ac:dyDescent="0.3">
      <c r="A53" s="103" t="str">
        <f t="shared" si="2"/>
        <v>__________________</v>
      </c>
      <c r="B53" s="79">
        <v>9</v>
      </c>
      <c r="C53" s="124"/>
      <c r="D53" s="3"/>
      <c r="E53" s="119"/>
      <c r="F53" s="119"/>
      <c r="G53" s="119"/>
      <c r="H53" s="119"/>
      <c r="I53" s="120"/>
      <c r="J53" s="119"/>
      <c r="K53" s="119"/>
      <c r="L53" s="119"/>
      <c r="M53" s="3"/>
      <c r="N53" s="113"/>
      <c r="O53" s="3"/>
      <c r="P53" s="3"/>
      <c r="Q53" s="3"/>
      <c r="R53" s="3"/>
      <c r="S53" s="3"/>
      <c r="T53" s="3"/>
      <c r="U53" s="119"/>
      <c r="V53" s="3"/>
      <c r="W53" s="3"/>
      <c r="X53" s="3"/>
      <c r="Y53" s="3"/>
      <c r="Z53" s="121"/>
      <c r="AA53" s="121"/>
      <c r="AB53" s="123"/>
    </row>
    <row r="54" spans="1:28" ht="103.2" x14ac:dyDescent="0.3">
      <c r="A54" s="104" t="str">
        <f t="shared" si="2"/>
        <v>__________________</v>
      </c>
      <c r="B54" s="78">
        <v>10</v>
      </c>
      <c r="C54" s="125"/>
      <c r="D54" s="126"/>
      <c r="E54" s="127"/>
      <c r="F54" s="127"/>
      <c r="G54" s="127"/>
      <c r="H54" s="127"/>
      <c r="I54" s="128"/>
      <c r="J54" s="127"/>
      <c r="K54" s="127"/>
      <c r="L54" s="127"/>
      <c r="M54" s="126"/>
      <c r="N54" s="129"/>
      <c r="O54" s="126"/>
      <c r="P54" s="126"/>
      <c r="Q54" s="126"/>
      <c r="R54" s="126"/>
      <c r="S54" s="126"/>
      <c r="T54" s="126"/>
      <c r="U54" s="127"/>
      <c r="V54" s="126"/>
      <c r="W54" s="126"/>
      <c r="X54" s="126"/>
      <c r="Y54" s="126"/>
      <c r="Z54" s="130"/>
      <c r="AA54" s="130"/>
      <c r="AB54" s="131"/>
    </row>
  </sheetData>
  <mergeCells count="22">
    <mergeCell ref="B1:AB1"/>
    <mergeCell ref="B20:AB20"/>
    <mergeCell ref="G21:K21"/>
    <mergeCell ref="L21:N21"/>
    <mergeCell ref="O21:R21"/>
    <mergeCell ref="S21:T21"/>
    <mergeCell ref="U21:W21"/>
    <mergeCell ref="X21:Z21"/>
    <mergeCell ref="C21:F21"/>
    <mergeCell ref="O2:R2"/>
    <mergeCell ref="S2:T2"/>
    <mergeCell ref="L2:N2"/>
    <mergeCell ref="U2:W2"/>
    <mergeCell ref="G2:K2"/>
    <mergeCell ref="X2:Z2"/>
    <mergeCell ref="X40:Z40"/>
    <mergeCell ref="B39:AB39"/>
    <mergeCell ref="G40:K40"/>
    <mergeCell ref="L40:N40"/>
    <mergeCell ref="O40:R40"/>
    <mergeCell ref="S40:T40"/>
    <mergeCell ref="U40:W40"/>
  </mergeCells>
  <phoneticPr fontId="12" type="noConversion"/>
  <conditionalFormatting sqref="P7:P1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9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19"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1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19">
    <cfRule type="colorScale" priority="71">
      <colorScale>
        <cfvo type="min"/>
        <cfvo type="max"/>
        <color rgb="FFFFEF9C"/>
        <color rgb="FF63BE7B"/>
      </colorScale>
    </cfRule>
  </conditionalFormatting>
  <conditionalFormatting sqref="L7:L19">
    <cfRule type="colorScale" priority="72">
      <colorScale>
        <cfvo type="min"/>
        <cfvo type="max"/>
        <color rgb="FF63BE7B"/>
        <color rgb="FFFCFCFF"/>
      </colorScale>
    </cfRule>
  </conditionalFormatting>
  <conditionalFormatting sqref="M7:O19">
    <cfRule type="colorScale" priority="73">
      <colorScale>
        <cfvo type="min"/>
        <cfvo type="max"/>
        <color rgb="FFFCFCFF"/>
        <color rgb="FF63BE7B"/>
      </colorScale>
    </cfRule>
  </conditionalFormatting>
  <conditionalFormatting sqref="M7:N19">
    <cfRule type="colorScale" priority="74">
      <colorScale>
        <cfvo type="min"/>
        <cfvo type="max"/>
        <color rgb="FFFCFCFF"/>
        <color rgb="FF63BE7B"/>
      </colorScale>
    </cfRule>
  </conditionalFormatting>
  <conditionalFormatting sqref="O7:O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P7:P19">
    <cfRule type="colorScale" priority="77">
      <colorScale>
        <cfvo type="min"/>
        <cfvo type="max"/>
        <color rgb="FF63BE7B"/>
        <color rgb="FFFCFCFF"/>
      </colorScale>
    </cfRule>
  </conditionalFormatting>
  <conditionalFormatting sqref="R7:R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5:P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I5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5:J54"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5:K5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5:U54">
    <cfRule type="colorScale" priority="27">
      <colorScale>
        <cfvo type="min"/>
        <cfvo type="max"/>
        <color rgb="FFFFEF9C"/>
        <color rgb="FF63BE7B"/>
      </colorScale>
    </cfRule>
  </conditionalFormatting>
  <conditionalFormatting sqref="L45:L54">
    <cfRule type="colorScale" priority="28">
      <colorScale>
        <cfvo type="min"/>
        <cfvo type="max"/>
        <color rgb="FF63BE7B"/>
        <color rgb="FFFCFCFF"/>
      </colorScale>
    </cfRule>
  </conditionalFormatting>
  <conditionalFormatting sqref="M45:O54">
    <cfRule type="colorScale" priority="29">
      <colorScale>
        <cfvo type="min"/>
        <cfvo type="max"/>
        <color rgb="FFFCFCFF"/>
        <color rgb="FF63BE7B"/>
      </colorScale>
    </cfRule>
  </conditionalFormatting>
  <conditionalFormatting sqref="M45:N54">
    <cfRule type="colorScale" priority="30">
      <colorScale>
        <cfvo type="min"/>
        <cfvo type="max"/>
        <color rgb="FFFCFCFF"/>
        <color rgb="FF63BE7B"/>
      </colorScale>
    </cfRule>
  </conditionalFormatting>
  <conditionalFormatting sqref="O45:O5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P45:P54">
    <cfRule type="colorScale" priority="33">
      <colorScale>
        <cfvo type="min"/>
        <cfvo type="max"/>
        <color rgb="FF63BE7B"/>
        <color rgb="FFFCFCFF"/>
      </colorScale>
    </cfRule>
  </conditionalFormatting>
  <conditionalFormatting sqref="R45:R5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3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6:J3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3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6:M3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3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3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9">
    <cfRule type="colorScale" priority="10">
      <colorScale>
        <cfvo type="min"/>
        <cfvo type="max"/>
        <color rgb="FFFCFCFF"/>
        <color rgb="FF63BE7B"/>
      </colorScale>
    </cfRule>
  </conditionalFormatting>
  <conditionalFormatting sqref="Q49">
    <cfRule type="colorScale" priority="11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">
      <colorScale>
        <cfvo type="min"/>
        <cfvo type="max"/>
        <color rgb="FFFCFCFF"/>
        <color rgb="FF63BE7B"/>
      </colorScale>
    </cfRule>
  </conditionalFormatting>
  <conditionalFormatting sqref="Q47">
    <cfRule type="colorScale" priority="6">
      <colorScale>
        <cfvo type="min"/>
        <cfvo type="max"/>
        <color rgb="FFFCFCFF"/>
        <color rgb="FF63BE7B"/>
      </colorScale>
    </cfRule>
  </conditionalFormatting>
  <conditionalFormatting sqref="Q47">
    <cfRule type="colorScale" priority="7">
      <colorScale>
        <cfvo type="min"/>
        <cfvo type="max"/>
        <color rgb="FFFCFCFF"/>
        <color rgb="FF63BE7B"/>
      </colorScale>
    </cfRule>
  </conditionalFormatting>
  <conditionalFormatting sqref="Q46">
    <cfRule type="colorScale" priority="4">
      <colorScale>
        <cfvo type="min"/>
        <cfvo type="max"/>
        <color rgb="FFFCFCFF"/>
        <color rgb="FF63BE7B"/>
      </colorScale>
    </cfRule>
  </conditionalFormatting>
  <conditionalFormatting sqref="Q46">
    <cfRule type="colorScale" priority="5">
      <colorScale>
        <cfvo type="min"/>
        <cfvo type="max"/>
        <color rgb="FFFCFCFF"/>
        <color rgb="FF63BE7B"/>
      </colorScale>
    </cfRule>
  </conditionalFormatting>
  <conditionalFormatting sqref="Q45">
    <cfRule type="colorScale" priority="2">
      <colorScale>
        <cfvo type="min"/>
        <cfvo type="max"/>
        <color rgb="FFFCFCFF"/>
        <color rgb="FF63BE7B"/>
      </colorScale>
    </cfRule>
  </conditionalFormatting>
  <conditionalFormatting sqref="Q45">
    <cfRule type="colorScale" priority="3">
      <colorScale>
        <cfvo type="min"/>
        <cfvo type="max"/>
        <color rgb="FFFCFCFF"/>
        <color rgb="FF63BE7B"/>
      </colorScale>
    </cfRule>
  </conditionalFormatting>
  <conditionalFormatting sqref="T45:T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7" r:id="rId1" xr:uid="{0F788701-F5EC-4356-B5FC-63F55D0BDDA9}"/>
    <hyperlink ref="C8" r:id="rId2" xr:uid="{6C12365A-C552-4A11-8C9E-953167745151}"/>
    <hyperlink ref="C9" r:id="rId3" xr:uid="{7C9DC822-2177-4AB8-AD41-E7862924D349}"/>
    <hyperlink ref="C10" r:id="rId4" xr:uid="{12CA6970-CA04-4B7B-BD1A-988FAA114A95}"/>
    <hyperlink ref="C29" r:id="rId5" xr:uid="{8C23C748-65F7-4790-B0F6-A1DF9FD059C5}"/>
    <hyperlink ref="C28" r:id="rId6" xr:uid="{8D3F62D2-6ED0-402F-BEEA-94FA067FC5DB}"/>
    <hyperlink ref="C27" r:id="rId7" xr:uid="{D4EA7CFC-E2C5-4FDC-9CBC-2400D35E91F7}"/>
    <hyperlink ref="C26" r:id="rId8" display="Universal DC Motor speed controller" xr:uid="{AFF43D51-63BD-4E76-BA31-9803C32181E3}"/>
    <hyperlink ref="C30" r:id="rId9" xr:uid="{CC55C20F-3CF9-4BB4-B8CA-0BF236C670E9}"/>
    <hyperlink ref="Z9" r:id="rId10" display="https://grabcad.com/library/dc-dc-buck-converter-step-down-15-90vdc-in-out-12vdc-20a-1" xr:uid="{6AC671AD-3D8D-4585-A2FD-2127D98692A8}"/>
    <hyperlink ref="Z29" r:id="rId11" display="Generic enclousure " xr:uid="{A01C801B-332E-4E90-9FCB-4CC0921ABDFE}"/>
    <hyperlink ref="C31" r:id="rId12" xr:uid="{FC0B5C1B-263E-4B41-89E6-8F8ED32429D0}"/>
    <hyperlink ref="Z31" r:id="rId13" location="drawingscomponent" display="Yes" xr:uid="{C558DB29-97C4-4BC0-BC6B-21AECFA0A3C0}"/>
    <hyperlink ref="C32" r:id="rId14" xr:uid="{A05BD947-3C25-48D1-8EC7-1D528A6E5777}"/>
    <hyperlink ref="C11" r:id="rId15" xr:uid="{607D1D02-6B4F-4F72-9542-7E835EC65EE2}"/>
    <hyperlink ref="C12" r:id="rId16" xr:uid="{A6F64098-CE35-486C-9844-1261FED1728C}"/>
    <hyperlink ref="C45" r:id="rId17" xr:uid="{A0D3B886-62A4-4F3A-B5C7-E2D58A510E91}"/>
    <hyperlink ref="C46" r:id="rId18" xr:uid="{2EB5A6C2-ECFF-42ED-9067-0AD033B491A6}"/>
    <hyperlink ref="C47" r:id="rId19" display="https://www.amazon.com/dp/B079BGGVYX/?coliid=ITFC18LQYP46Q&amp;colid=3OOX75RIROCEH&amp;ref_=lv_ov_lig_dp_it&amp;th=1" xr:uid="{AF3AF1E9-2A7F-4AA2-8779-CEFC2DF14967}"/>
    <hyperlink ref="C48" r:id="rId20" xr:uid="{54C676F0-3D09-4EB1-9268-EF752D9E5ED9}"/>
    <hyperlink ref="C49" r:id="rId21" xr:uid="{49618602-1CA0-436E-8D95-656341C4CF73}"/>
  </hyperlinks>
  <pageMargins left="0.7" right="0.7" top="0.75" bottom="0.75" header="0.3" footer="0.3"/>
  <pageSetup orientation="portrait" horizontalDpi="4294967293" verticalDpi="0" r:id="rId22"/>
  <drawing r:id="rId23"/>
  <tableParts count="3">
    <tablePart r:id="rId24"/>
    <tablePart r:id="rId25"/>
    <tablePart r:id="rId2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10712377-904A-4D05-A86C-C65E23C385F6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AC5:XFD6 C5:Z5</xm:sqref>
        </x14:conditionalFormatting>
        <x14:conditionalFormatting xmlns:xm="http://schemas.microsoft.com/office/excel/2006/main">
          <x14:cfRule type="iconSet" priority="38" id="{7A0EE21F-B067-4BD3-905D-C64DBC7AE08B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C24:Z24</xm:sqref>
        </x14:conditionalFormatting>
        <x14:conditionalFormatting xmlns:xm="http://schemas.microsoft.com/office/excel/2006/main">
          <x14:cfRule type="iconSet" priority="81" id="{3D588292-635E-4328-A2BF-F21A0CD8BCAD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B6 B3</xm:sqref>
        </x14:conditionalFormatting>
        <x14:conditionalFormatting xmlns:xm="http://schemas.microsoft.com/office/excel/2006/main">
          <x14:cfRule type="iconSet" priority="84" id="{C1ADD6C2-6682-47E7-AB5D-D0D4AF883CDA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B25 B22</xm:sqref>
        </x14:conditionalFormatting>
        <x14:conditionalFormatting xmlns:xm="http://schemas.microsoft.com/office/excel/2006/main">
          <x14:cfRule type="iconSet" priority="21" id="{2DF4D58C-E906-445E-B396-0A61AE7957D6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C43:Z43</xm:sqref>
        </x14:conditionalFormatting>
        <x14:conditionalFormatting xmlns:xm="http://schemas.microsoft.com/office/excel/2006/main">
          <x14:cfRule type="iconSet" priority="35" id="{44EAA9B1-BEF7-4D1E-A6F5-2B4B4E05C58D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B44 B41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95C5-3996-43AF-8904-0926D367B851}">
  <dimension ref="A1:J19"/>
  <sheetViews>
    <sheetView workbookViewId="0">
      <selection activeCell="G20" sqref="G20"/>
    </sheetView>
  </sheetViews>
  <sheetFormatPr defaultRowHeight="14.4" x14ac:dyDescent="0.3"/>
  <sheetData>
    <row r="1" spans="1:10" x14ac:dyDescent="0.3">
      <c r="A1" t="s">
        <v>94</v>
      </c>
      <c r="B1">
        <v>1000</v>
      </c>
      <c r="D1" t="s">
        <v>99</v>
      </c>
      <c r="E1">
        <v>5</v>
      </c>
      <c r="F1" t="s">
        <v>100</v>
      </c>
    </row>
    <row r="2" spans="1:10" x14ac:dyDescent="0.3">
      <c r="A2" t="s">
        <v>95</v>
      </c>
      <c r="B2">
        <v>1000</v>
      </c>
      <c r="D2" t="s">
        <v>105</v>
      </c>
      <c r="E2">
        <v>20</v>
      </c>
      <c r="F2" t="s">
        <v>100</v>
      </c>
    </row>
    <row r="3" spans="1:10" x14ac:dyDescent="0.3">
      <c r="A3" t="s">
        <v>96</v>
      </c>
      <c r="B3">
        <v>1000</v>
      </c>
    </row>
    <row r="4" spans="1:10" x14ac:dyDescent="0.3">
      <c r="A4" t="s">
        <v>97</v>
      </c>
      <c r="B4">
        <f>B3</f>
        <v>1000</v>
      </c>
    </row>
    <row r="6" spans="1:10" x14ac:dyDescent="0.3">
      <c r="B6" t="s">
        <v>89</v>
      </c>
      <c r="C6" t="s">
        <v>90</v>
      </c>
      <c r="D6" t="s">
        <v>91</v>
      </c>
      <c r="G6" t="s">
        <v>89</v>
      </c>
      <c r="H6" t="s">
        <v>90</v>
      </c>
      <c r="I6" t="s">
        <v>91</v>
      </c>
      <c r="J6" t="s">
        <v>98</v>
      </c>
    </row>
    <row r="7" spans="1:10" x14ac:dyDescent="0.3">
      <c r="A7" t="s">
        <v>88</v>
      </c>
      <c r="B7">
        <v>36</v>
      </c>
      <c r="C7">
        <v>55</v>
      </c>
      <c r="D7">
        <v>48</v>
      </c>
      <c r="F7" t="s">
        <v>101</v>
      </c>
      <c r="G7">
        <f>(B7-B8)/$B$1</f>
        <v>1.7999999999999999E-2</v>
      </c>
      <c r="H7">
        <f t="shared" ref="H7:I7" si="0">(C7-C8)/$B$1</f>
        <v>2.75E-2</v>
      </c>
      <c r="I7">
        <f t="shared" si="0"/>
        <v>2.4E-2</v>
      </c>
    </row>
    <row r="8" spans="1:10" x14ac:dyDescent="0.3">
      <c r="A8" t="s">
        <v>92</v>
      </c>
      <c r="B8">
        <f t="shared" ref="B8:C8" si="1">($B$2/($B$1+$B$2))*B7</f>
        <v>18</v>
      </c>
      <c r="C8">
        <f t="shared" si="1"/>
        <v>27.5</v>
      </c>
      <c r="D8">
        <f>($B$2/($B$1+$B$2))*D7</f>
        <v>24</v>
      </c>
      <c r="F8" t="s">
        <v>102</v>
      </c>
      <c r="G8">
        <f>B8/$B$2</f>
        <v>1.7999999999999999E-2</v>
      </c>
      <c r="H8">
        <f t="shared" ref="H8:I8" si="2">C8/$B$2</f>
        <v>2.75E-2</v>
      </c>
      <c r="I8">
        <f t="shared" si="2"/>
        <v>2.4E-2</v>
      </c>
    </row>
    <row r="9" spans="1:10" x14ac:dyDescent="0.3">
      <c r="A9" t="s">
        <v>93</v>
      </c>
      <c r="B9">
        <f t="shared" ref="B9:C9" si="3">($B$4/($B$3+$B$4))*B$8</f>
        <v>9</v>
      </c>
      <c r="C9">
        <f t="shared" si="3"/>
        <v>13.75</v>
      </c>
      <c r="D9">
        <f>($B$4/($B$3+$B$4))*D$8</f>
        <v>12</v>
      </c>
      <c r="F9" t="s">
        <v>103</v>
      </c>
      <c r="G9">
        <f>(B8-B9)/$B$3</f>
        <v>8.9999999999999993E-3</v>
      </c>
      <c r="H9">
        <f t="shared" ref="H9:I9" si="4">(C8-C9)/$B$3</f>
        <v>1.375E-2</v>
      </c>
      <c r="I9">
        <f t="shared" si="4"/>
        <v>1.2E-2</v>
      </c>
      <c r="J9">
        <f>I9*(D8-D9)</f>
        <v>0.14400000000000002</v>
      </c>
    </row>
    <row r="10" spans="1:10" x14ac:dyDescent="0.3">
      <c r="F10" t="s">
        <v>104</v>
      </c>
      <c r="G10">
        <f>B9/$B$4</f>
        <v>8.9999999999999993E-3</v>
      </c>
      <c r="H10">
        <f t="shared" ref="H10:I10" si="5">C9/$B$4</f>
        <v>1.375E-2</v>
      </c>
      <c r="I10">
        <f t="shared" si="5"/>
        <v>1.2E-2</v>
      </c>
    </row>
    <row r="11" spans="1:10" x14ac:dyDescent="0.3">
      <c r="F11" t="s">
        <v>110</v>
      </c>
      <c r="G11">
        <f t="shared" ref="G11:H11" si="6">B9/$B$15</f>
        <v>15.008999999999999</v>
      </c>
      <c r="H11">
        <f t="shared" si="6"/>
        <v>22.930416666666662</v>
      </c>
      <c r="I11">
        <f>D9/$B$15</f>
        <v>20.011999999999997</v>
      </c>
      <c r="J11">
        <f>I11*D9</f>
        <v>240.14399999999995</v>
      </c>
    </row>
    <row r="12" spans="1:10" x14ac:dyDescent="0.3">
      <c r="F12" t="s">
        <v>111</v>
      </c>
      <c r="G12">
        <f t="shared" ref="G12:H12" si="7">B8/$B$16</f>
        <v>1.7989212944466638E-2</v>
      </c>
      <c r="H12">
        <f t="shared" si="7"/>
        <v>2.7483519776268478E-2</v>
      </c>
      <c r="I12">
        <f>D8/$B$16</f>
        <v>2.3985617259288852E-2</v>
      </c>
    </row>
    <row r="13" spans="1:10" x14ac:dyDescent="0.3">
      <c r="A13" t="s">
        <v>106</v>
      </c>
      <c r="B13">
        <f>D8/$E$1</f>
        <v>4.8</v>
      </c>
    </row>
    <row r="14" spans="1:10" x14ac:dyDescent="0.3">
      <c r="A14" t="s">
        <v>107</v>
      </c>
      <c r="B14">
        <f>D9/$E$2</f>
        <v>0.6</v>
      </c>
    </row>
    <row r="15" spans="1:10" x14ac:dyDescent="0.3">
      <c r="A15" t="s">
        <v>108</v>
      </c>
      <c r="B15">
        <f>1/((1/B14)+(1/$B$4))</f>
        <v>0.59964021587047778</v>
      </c>
    </row>
    <row r="16" spans="1:10" x14ac:dyDescent="0.3">
      <c r="A16" t="s">
        <v>109</v>
      </c>
      <c r="B16">
        <f>B15+$B$3</f>
        <v>1000.5996402158705</v>
      </c>
    </row>
    <row r="18" spans="2:8" x14ac:dyDescent="0.3">
      <c r="B18">
        <f>I11*B3</f>
        <v>20011.999999999996</v>
      </c>
      <c r="H18">
        <v>47</v>
      </c>
    </row>
    <row r="19" spans="2:8" x14ac:dyDescent="0.3">
      <c r="H19">
        <f>H18/2</f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C1B6-15F7-4702-9F6D-0F03DF3F1DD8}">
  <dimension ref="B2:I19"/>
  <sheetViews>
    <sheetView workbookViewId="0">
      <selection activeCell="D8" sqref="D8"/>
    </sheetView>
  </sheetViews>
  <sheetFormatPr defaultRowHeight="14.4" x14ac:dyDescent="0.3"/>
  <cols>
    <col min="2" max="2" width="21.88671875" bestFit="1" customWidth="1"/>
    <col min="3" max="3" width="12.21875" bestFit="1" customWidth="1"/>
    <col min="4" max="4" width="47.44140625" bestFit="1" customWidth="1"/>
    <col min="8" max="8" width="70.44140625" bestFit="1" customWidth="1"/>
  </cols>
  <sheetData>
    <row r="2" spans="2:9" x14ac:dyDescent="0.3">
      <c r="C2" t="s">
        <v>19</v>
      </c>
      <c r="D2" t="s">
        <v>1</v>
      </c>
      <c r="E2" t="s">
        <v>21</v>
      </c>
      <c r="F2" t="s">
        <v>22</v>
      </c>
      <c r="G2" t="s">
        <v>23</v>
      </c>
      <c r="H2" t="s">
        <v>24</v>
      </c>
      <c r="I2" t="s">
        <v>29</v>
      </c>
    </row>
    <row r="3" spans="2:9" x14ac:dyDescent="0.3">
      <c r="B3" t="s">
        <v>26</v>
      </c>
    </row>
    <row r="4" spans="2:9" x14ac:dyDescent="0.3">
      <c r="B4" t="s">
        <v>143</v>
      </c>
    </row>
    <row r="5" spans="2:9" x14ac:dyDescent="0.3">
      <c r="B5" t="s">
        <v>140</v>
      </c>
    </row>
    <row r="6" spans="2:9" x14ac:dyDescent="0.3">
      <c r="B6" t="s">
        <v>112</v>
      </c>
      <c r="C6" s="107" t="s">
        <v>114</v>
      </c>
      <c r="D6" t="s">
        <v>113</v>
      </c>
      <c r="E6">
        <v>46.32</v>
      </c>
      <c r="H6" t="s">
        <v>115</v>
      </c>
    </row>
    <row r="7" spans="2:9" x14ac:dyDescent="0.3">
      <c r="B7" t="s">
        <v>27</v>
      </c>
    </row>
    <row r="8" spans="2:9" x14ac:dyDescent="0.3">
      <c r="B8" t="s">
        <v>141</v>
      </c>
    </row>
    <row r="9" spans="2:9" x14ac:dyDescent="0.3">
      <c r="B9" t="s">
        <v>142</v>
      </c>
    </row>
    <row r="10" spans="2:9" x14ac:dyDescent="0.3">
      <c r="B10" t="s">
        <v>20</v>
      </c>
    </row>
    <row r="11" spans="2:9" x14ac:dyDescent="0.3">
      <c r="B11" t="s">
        <v>135</v>
      </c>
      <c r="C11" t="s">
        <v>127</v>
      </c>
    </row>
    <row r="12" spans="2:9" x14ac:dyDescent="0.3">
      <c r="B12" t="s">
        <v>25</v>
      </c>
      <c r="C12" t="s">
        <v>28</v>
      </c>
      <c r="D12" t="s">
        <v>30</v>
      </c>
    </row>
    <row r="13" spans="2:9" x14ac:dyDescent="0.3">
      <c r="B13" t="s">
        <v>136</v>
      </c>
    </row>
    <row r="14" spans="2:9" x14ac:dyDescent="0.3">
      <c r="B14" t="s">
        <v>137</v>
      </c>
    </row>
    <row r="15" spans="2:9" x14ac:dyDescent="0.3">
      <c r="B15" t="s">
        <v>138</v>
      </c>
    </row>
    <row r="16" spans="2:9" x14ac:dyDescent="0.3">
      <c r="B16" t="s">
        <v>139</v>
      </c>
    </row>
    <row r="18" spans="2:2" x14ac:dyDescent="0.3">
      <c r="B18" s="112"/>
    </row>
    <row r="19" spans="2:2" x14ac:dyDescent="0.3">
      <c r="B19" s="112"/>
    </row>
  </sheetData>
  <hyperlinks>
    <hyperlink ref="C6" r:id="rId1" xr:uid="{1E4EF567-96E6-4972-BF23-5167DBD4D2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 tables </vt:lpstr>
      <vt:lpstr>Sheet1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Botero</dc:creator>
  <cp:lastModifiedBy>Juan Carlos Botero</cp:lastModifiedBy>
  <dcterms:created xsi:type="dcterms:W3CDTF">2022-03-09T21:19:00Z</dcterms:created>
  <dcterms:modified xsi:type="dcterms:W3CDTF">2022-03-21T20:00:43Z</dcterms:modified>
</cp:coreProperties>
</file>