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otte/Desktop/Dissertation_Code/"/>
    </mc:Choice>
  </mc:AlternateContent>
  <xr:revisionPtr revIDLastSave="0" documentId="13_ncr:1_{1C32ED1F-B21D-7C44-A863-4E0B9CC13AD4}" xr6:coauthVersionLast="47" xr6:coauthVersionMax="47" xr10:uidLastSave="{00000000-0000-0000-0000-000000000000}"/>
  <bookViews>
    <workbookView xWindow="0" yWindow="0" windowWidth="28800" windowHeight="18000" activeTab="2" xr2:uid="{93C3F197-1E59-6347-8491-F25656B50BA9}"/>
  </bookViews>
  <sheets>
    <sheet name="Model_Param_Tracking" sheetId="1" r:id="rId1"/>
    <sheet name="All Stations Metrics Tracking" sheetId="2" r:id="rId2"/>
    <sheet name="Metrics Compari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0" i="3" l="1"/>
  <c r="AO9" i="3"/>
  <c r="AO11" i="3"/>
  <c r="AF5" i="3"/>
  <c r="AO5" i="3"/>
  <c r="AO6" i="3"/>
  <c r="AO7" i="3"/>
  <c r="AO57" i="3"/>
  <c r="AO58" i="3"/>
  <c r="AO59" i="3"/>
  <c r="AH62" i="3"/>
  <c r="AI62" i="3"/>
  <c r="AG62" i="3"/>
  <c r="AO53" i="3"/>
  <c r="AO54" i="3"/>
  <c r="AO55" i="3"/>
  <c r="AF49" i="3"/>
  <c r="AE49" i="3"/>
  <c r="AE61" i="3" s="1"/>
  <c r="AO49" i="3"/>
  <c r="AO50" i="3"/>
  <c r="AO51" i="3"/>
  <c r="AO45" i="3"/>
  <c r="AO46" i="3"/>
  <c r="AO47" i="3"/>
  <c r="AO41" i="3"/>
  <c r="AO42" i="3"/>
  <c r="AP61" i="3"/>
  <c r="AQ61" i="3"/>
  <c r="AR61" i="3"/>
  <c r="AS61" i="3"/>
  <c r="AT61" i="3"/>
  <c r="AP62" i="3"/>
  <c r="AQ62" i="3"/>
  <c r="AR62" i="3"/>
  <c r="AS62" i="3"/>
  <c r="AT62" i="3"/>
  <c r="AK61" i="3"/>
  <c r="AL61" i="3"/>
  <c r="AM61" i="3"/>
  <c r="AK62" i="3"/>
  <c r="AL62" i="3"/>
  <c r="AM62" i="3"/>
  <c r="AO43" i="3"/>
  <c r="AO25" i="3"/>
  <c r="AO26" i="3"/>
  <c r="AO27" i="3"/>
  <c r="AO39" i="3"/>
  <c r="AO38" i="3"/>
  <c r="AO37" i="3"/>
  <c r="AO35" i="3"/>
  <c r="AO29" i="3"/>
  <c r="AO30" i="3"/>
  <c r="AO31" i="3"/>
  <c r="AP63" i="3"/>
  <c r="AF61" i="3"/>
  <c r="AG61" i="3"/>
  <c r="AH61" i="3"/>
  <c r="AI61" i="3"/>
  <c r="AE62" i="3"/>
  <c r="AF62" i="3"/>
  <c r="AT63" i="3"/>
  <c r="AS63" i="3"/>
  <c r="AM63" i="3"/>
  <c r="AL63" i="3"/>
  <c r="AK63" i="3"/>
  <c r="AI63" i="3"/>
  <c r="AH63" i="3"/>
  <c r="AG63" i="3"/>
  <c r="AF63" i="3"/>
  <c r="AE63" i="3"/>
  <c r="AO62" i="3" l="1"/>
  <c r="AO61" i="3"/>
  <c r="AO63" i="3"/>
  <c r="AR63" i="3"/>
  <c r="AQ63" i="3"/>
  <c r="AM43" i="2"/>
  <c r="AO39" i="2"/>
  <c r="AP39" i="2"/>
  <c r="AM39" i="2"/>
  <c r="AK67" i="2"/>
  <c r="AJ67" i="2"/>
  <c r="AI67" i="2"/>
  <c r="AM35" i="2"/>
  <c r="AP11" i="2"/>
  <c r="AR67" i="2"/>
  <c r="AQ67" i="2"/>
  <c r="AM11" i="2"/>
  <c r="AO11" i="2"/>
  <c r="AO67" i="2" s="1"/>
  <c r="AN67" i="2"/>
  <c r="AD65" i="2"/>
  <c r="AE65" i="2"/>
  <c r="AF65" i="2"/>
  <c r="AG65" i="2"/>
  <c r="AD66" i="2"/>
  <c r="AE66" i="2"/>
  <c r="AF66" i="2"/>
  <c r="AG66" i="2"/>
  <c r="AD67" i="2"/>
  <c r="AE67" i="2"/>
  <c r="AF67" i="2"/>
  <c r="AG67" i="2"/>
  <c r="AC65" i="2"/>
  <c r="AC66" i="2"/>
  <c r="AC67" i="2"/>
  <c r="AM67" i="2" l="1"/>
  <c r="AP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tc={3DAF151A-E093-0346-874E-83A634A97B43}</author>
    <author>tc={E52A1DA9-C407-4543-8610-73360C48387F}</author>
    <author>tc={7FC3498D-1973-524D-98F3-181CFC6F8D6B}</author>
    <author>tc={9A9EE926-EE81-9744-984E-AB25A9F8875C}</author>
    <author>tc={57F92A91-CEF2-CC44-8322-C536895E4E5A}</author>
    <author>tc={47CF2754-46BB-D247-8C12-017BCD2E2280}</author>
    <author>tc={0A2AD09F-B2DC-7943-BE1B-60A8F25E9347}</author>
    <author>tc={4ADBA6C2-ADA7-5B48-A8C0-683249093A04}</author>
    <author>tc={4720F525-0028-6B46-801E-70A2BE5A560F}</author>
    <author>tc={150CCE7F-BA76-844C-9DA7-9E4D31195E72}</author>
    <author>tc={27FBAE13-91A9-084A-840C-F0284C6649C1}</author>
    <author>tc={BAC2FEA6-91EC-314B-817D-C4A1AACF784C}</author>
    <author>tc={FEFB5EFD-6CBA-2344-B508-FA07873EC4A9}</author>
    <author>tc={2746C858-D71A-1841-B0F9-C7D846B108D3}</author>
  </authors>
  <commentList>
    <comment ref="I3" authorId="0" shapeId="0" xr:uid="{3DAF151A-E093-0346-874E-83A634A97B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ALSO apply to scalers!! Rerun to there before testing.</t>
      </text>
    </comment>
    <comment ref="P5" authorId="1" shapeId="0" xr:uid="{E52A1DA9-C407-4543-8610-73360C48387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shows what linear exogenous mapping can do; quantifies the nonlinearity gained.</t>
      </text>
    </comment>
    <comment ref="P6" authorId="2" shapeId="0" xr:uid="{7FC3498D-1973-524D-98F3-181CFC6F8D6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a simple nonlinear map already captures most skill; a very fair “graphless deep” comparator.</t>
      </text>
    </comment>
    <comment ref="I11" authorId="3" shapeId="0" xr:uid="{9A9EE926-EE81-9744-984E-AB25A9F887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20250814-110329 (streamflow missing in config temporal list)</t>
      </text>
    </comment>
    <comment ref="J11" authorId="4" shapeId="0" xr:uid="{57F92A91-CEF2-CC44-8322-C536895E4E5A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780343</t>
      </text>
    </comment>
    <comment ref="K11" authorId="5" shapeId="0" xr:uid="{47CF2754-46BB-D247-8C12-017BCD2E228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20250818-114431</t>
      </text>
    </comment>
    <comment ref="B17" authorId="6" shapeId="0" xr:uid="{0A2AD09F-B2DC-7943-BE1B-60A8F25E93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use for validation due to masking</t>
      </text>
    </comment>
    <comment ref="AC35" authorId="7" shapeId="0" xr:uid="{4ADBA6C2-ADA7-5B48-A8C0-683249093A0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0.2356
Reply:
    Adjusted: 0.1016</t>
      </text>
    </comment>
    <comment ref="AD35" authorId="8" shapeId="0" xr:uid="{4720F525-0028-6B46-801E-70A2BE5A560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0.2697
Reply:
    Adjusted: 0.1345</t>
      </text>
    </comment>
    <comment ref="AE35" authorId="9" shapeId="0" xr:uid="{150CCE7F-BA76-844C-9DA7-9E4D31195E7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0.9641
Reply:
    Adjusted: 0.9911</t>
      </text>
    </comment>
    <comment ref="AF35" authorId="10" shapeId="0" xr:uid="{27FBAE13-91A9-084A-840C-F0284C6649C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0.9641
Reply:
    Adjusted: 0.9911</t>
      </text>
    </comment>
    <comment ref="AG35" authorId="11" shapeId="0" xr:uid="{BAC2FEA6-91EC-314B-817D-C4A1AACF784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Baseline: 0.9378
Reply:
    Adjusted: 0.9365</t>
      </text>
    </comment>
    <comment ref="AI35" authorId="12" shapeId="0" xr:uid="{FEFB5EFD-6CBA-2344-B508-FA07873EC4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KGE Components:
  Correlation (r): 0.9974;
  Bias (beta): 0.9986;
  Variability (gamma): 0.9365
Adjusted KGE Components:
  Correlation (r): 0.9974;
  Bias (beta): 1.0000;
  Variability (gamma): 0.9365</t>
      </text>
    </comment>
    <comment ref="AJ35" authorId="13" shapeId="0" xr:uid="{2746C858-D71A-1841-B0F9-C7D846B108D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Adjusted: 1.0000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tc={258D8537-4D3E-1544-926C-371F72795F52}</author>
    <author>tc={E8B58A42-BB3F-6E45-A97B-CFC5EE38B3B0}</author>
    <author>tc={DFB08F5B-726E-F74A-8368-207781D43326}</author>
    <author>tc={600E7080-3CD8-E24F-8332-3E50FECA1815}</author>
    <author>tc={9E38ECA8-C1CE-694D-95B0-FA4BF9D3E5A9}</author>
    <author>tc={399A60E0-98E9-D642-8787-AA6CE248131D}</author>
    <author>tc={D97BCDC5-D59B-2248-B72D-5711D68EB119}</author>
    <author>tc={64AC3B62-D805-004F-A3C3-E1A6AD7DF292}</author>
    <author>tc={0EDF13BC-6433-C349-98A4-11A3D53FC2E4}</author>
    <author>tc={8F124971-924C-8F47-92E5-2C80C855D485}</author>
    <author>tc={104B42FC-C48B-3E46-9C04-2A01304AE815}</author>
    <author>tc={2C4F1E5D-8E01-134A-A7AE-E3B7288873D3}</author>
    <author>tc={2E3A5640-9001-B34A-928B-7F62B234F60E}</author>
  </authors>
  <commentList>
    <comment ref="I3" authorId="0" shapeId="0" xr:uid="{258D8537-4D3E-1544-926C-371F72795F5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ALSO apply to scalers!! Rerun to there before testing.</t>
      </text>
    </comment>
    <comment ref="I7" authorId="1" shapeId="0" xr:uid="{E8B58A42-BB3F-6E45-A97B-CFC5EE38B3B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20250814-110329 (streamflow missing in config temporal list)</t>
      </text>
    </comment>
    <comment ref="J7" authorId="2" shapeId="0" xr:uid="{DFB08F5B-726E-F74A-8368-207781D43326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780343</t>
      </text>
    </comment>
    <comment ref="K7" authorId="3" shapeId="0" xr:uid="{600E7080-3CD8-E24F-8332-3E50FECA1815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20250818-114431</t>
      </text>
    </comment>
    <comment ref="AC7" authorId="4" shapeId="0" xr:uid="{9E38ECA8-C1CE-694D-95B0-FA4BF9D3E5A9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note</t>
      </text>
    </comment>
    <comment ref="B9" authorId="5" shapeId="0" xr:uid="{399A60E0-98E9-D642-8787-AA6CE248131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even remotely correct. Check this model.
Reply:
    Redone: 781031
model_20250820-140811
Reply:
    Third: 781069
model_20250820-171454
epochs: 92
Reply:
    Fourth: 781072
model_20250820-172503
epoch: 87</t>
      </text>
    </comment>
    <comment ref="B33" authorId="6" shapeId="0" xr:uid="{D97BCDC5-D59B-2248-B72D-5711D68EB1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Redone: 781071
model_20250820-171850
epochs: 77</t>
      </text>
    </comment>
    <comment ref="N49" authorId="7" shapeId="0" xr:uid="{64AC3B62-D805-004F-A3C3-E1A6AD7DF292}">
      <text>
        <t>[Threaded comment]
Your version of Excel allows you to read this threaded comment; however, any edits to it will get removed if the file is opened in a newer version of Excel. Learn more: https://go.microsoft.com/fwlink/?linkid=870924
Comment:
    Swap great_musgrave for croglin</t>
      </text>
    </comment>
    <comment ref="B53" authorId="8" shapeId="0" xr:uid="{0EDF13BC-6433-C349-98A4-11A3D53FC2E4}">
      <text>
        <t>[Threaded comment]
Your version of Excel allows you to read this threaded comment; however, any edits to it will get removed if the file is opened in a newer version of Excel. Learn more: https://go.microsoft.com/fwlink/?linkid=870924
Comment:
    Terrible. Issue: Whole range is only about 1m so it is over predicting. Also far smoother runs so predictions fluctuate too much.</t>
      </text>
    </comment>
    <comment ref="N53" authorId="9" shapeId="0" xr:uid="{8F124971-924C-8F47-92E5-2C80C855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Swap great_musgrave for croglin</t>
      </text>
    </comment>
    <comment ref="AG54" authorId="10" shapeId="0" xr:uid="{104B42FC-C48B-3E46-9C04-2A01304AE815}">
      <text>
        <t>[Threaded comment]
Your version of Excel allows you to read this threaded comment; however, any edits to it will get removed if the file is opened in a newer version of Excel. Learn more: https://go.microsoft.com/fwlink/?linkid=870924
Comment:
    -2.0956</t>
      </text>
    </comment>
    <comment ref="AH54" authorId="11" shapeId="0" xr:uid="{2C4F1E5D-8E01-134A-A7AE-E3B7288873D3}">
      <text>
        <t>[Threaded comment]
Your version of Excel allows you to read this threaded comment; however, any edits to it will get removed if the file is opened in a newer version of Excel. Learn more: https://go.microsoft.com/fwlink/?linkid=870924
Comment:
    -2.0956</t>
      </text>
    </comment>
    <comment ref="AI54" authorId="12" shapeId="0" xr:uid="{2E3A5640-9001-B34A-928B-7F62B234F60E}">
      <text>
        <t>[Threaded comment]
Your version of Excel allows you to read this threaded comment; however, any edits to it will get removed if the file is opened in a newer version of Excel. Learn more: https://go.microsoft.com/fwlink/?linkid=870924
Comment:
    -0.096</t>
      </text>
    </comment>
  </commentList>
</comments>
</file>

<file path=xl/sharedStrings.xml><?xml version="1.0" encoding="utf-8"?>
<sst xmlns="http://schemas.openxmlformats.org/spreadsheetml/2006/main" count="1242" uniqueCount="228">
  <si>
    <t>heads_gat</t>
  </si>
  <si>
    <t>dropout_gat</t>
  </si>
  <si>
    <t>hidden_channels_gat</t>
  </si>
  <si>
    <t>out_channels_gat</t>
  </si>
  <si>
    <t>Code</t>
  </si>
  <si>
    <t>Timestamp</t>
  </si>
  <si>
    <t>num_layers_gat</t>
  </si>
  <si>
    <t>output_dim</t>
  </si>
  <si>
    <t>adam_learning_rate</t>
  </si>
  <si>
    <t>adam_weight_decay</t>
  </si>
  <si>
    <t>lambda_smooth</t>
  </si>
  <si>
    <t>lambda_curve</t>
  </si>
  <si>
    <t>early_stopping_patience</t>
  </si>
  <si>
    <t>lr_scheduler_factor</t>
  </si>
  <si>
    <t>lr_scheduler_patience</t>
  </si>
  <si>
    <t>min_lr</t>
  </si>
  <si>
    <t>loss_delta</t>
  </si>
  <si>
    <t>gradient_clip_mac_norm</t>
  </si>
  <si>
    <t>loss</t>
  </si>
  <si>
    <t>Performance</t>
  </si>
  <si>
    <t>Top Ranking</t>
  </si>
  <si>
    <t>20250810_210235</t>
  </si>
  <si>
    <t>MAE</t>
  </si>
  <si>
    <t>Low-Moderate</t>
  </si>
  <si>
    <t>20250810_210330</t>
  </si>
  <si>
    <t>Moderate</t>
  </si>
  <si>
    <t>20250810_210431</t>
  </si>
  <si>
    <t>20250810_235142</t>
  </si>
  <si>
    <t>Features</t>
  </si>
  <si>
    <t>Old set + dist to river</t>
  </si>
  <si>
    <t>Bad</t>
  </si>
  <si>
    <t>Terrible</t>
  </si>
  <si>
    <t>20250810_235336</t>
  </si>
  <si>
    <t>Notes</t>
  </si>
  <si>
    <t>Moderate-Good</t>
  </si>
  <si>
    <t>20250810_235443</t>
  </si>
  <si>
    <t>Modedate-Good</t>
  </si>
  <si>
    <t>20250811_080902</t>
  </si>
  <si>
    <t>20250811_080946</t>
  </si>
  <si>
    <t>Masive variance</t>
  </si>
  <si>
    <t>20250811_081222</t>
  </si>
  <si>
    <t>Purely cyclical</t>
  </si>
  <si>
    <t>20250811_085116</t>
  </si>
  <si>
    <t>20250811_092029</t>
  </si>
  <si>
    <t>Still too cyclical</t>
  </si>
  <si>
    <t>20250811_094426</t>
  </si>
  <si>
    <t>Full Set</t>
  </si>
  <si>
    <t>20250811_105236</t>
  </si>
  <si>
    <t>Not as good as expected</t>
  </si>
  <si>
    <t>20250811_105709</t>
  </si>
  <si>
    <t>Best up until this point</t>
  </si>
  <si>
    <t>Okay pattern, variance too high</t>
  </si>
  <si>
    <t>20250811_132429</t>
  </si>
  <si>
    <t>Better var, worse correlation</t>
  </si>
  <si>
    <t>20250811_232027</t>
  </si>
  <si>
    <t>20250812_014626</t>
  </si>
  <si>
    <t>Good</t>
  </si>
  <si>
    <t>Peaks too conservative</t>
  </si>
  <si>
    <t>20250812_014754</t>
  </si>
  <si>
    <t>Slightly higher variance, good corr</t>
  </si>
  <si>
    <t>20250812_014924</t>
  </si>
  <si>
    <t>Variance too high again</t>
  </si>
  <si>
    <t>20250812_091346</t>
  </si>
  <si>
    <t>20250812_092352</t>
  </si>
  <si>
    <t>Peaks still too conservative</t>
  </si>
  <si>
    <t>20250812_092431</t>
  </si>
  <si>
    <t>Shows importance of weight decay</t>
  </si>
  <si>
    <t>20250812_121553</t>
  </si>
  <si>
    <t>lambda_mean_align</t>
  </si>
  <si>
    <t>20250912_151512</t>
  </si>
  <si>
    <t>Less var, more random spiking</t>
  </si>
  <si>
    <t>20250812_175431</t>
  </si>
  <si>
    <t>Closer Corr (than even best), higher var</t>
  </si>
  <si>
    <t>20250812_191550</t>
  </si>
  <si>
    <t>Lambda mean does not work</t>
  </si>
  <si>
    <t>20250813_</t>
  </si>
  <si>
    <t>20250813_002441</t>
  </si>
  <si>
    <t>20250813_011021</t>
  </si>
  <si>
    <t>20250813_123507</t>
  </si>
  <si>
    <t>Basically purely cyclical</t>
  </si>
  <si>
    <t>20250813_124314</t>
  </si>
  <si>
    <t>20250813_124436</t>
  </si>
  <si>
    <t>High Var</t>
  </si>
  <si>
    <t>Station Name</t>
  </si>
  <si>
    <t>Run Timecode</t>
  </si>
  <si>
    <t>run_GAT</t>
  </si>
  <si>
    <t>run_LSTM</t>
  </si>
  <si>
    <t>Node ID</t>
  </si>
  <si>
    <t>ainstable</t>
  </si>
  <si>
    <t>Val Station 1</t>
  </si>
  <si>
    <t>Val Station 2</t>
  </si>
  <si>
    <t>castle_carrock</t>
  </si>
  <si>
    <t>skirwith</t>
  </si>
  <si>
    <t>R^2</t>
  </si>
  <si>
    <t>NSE</t>
  </si>
  <si>
    <t>KGE</t>
  </si>
  <si>
    <t>GAT only</t>
  </si>
  <si>
    <t>Git Branch</t>
  </si>
  <si>
    <t>LSTM only (No FiLM)</t>
  </si>
  <si>
    <t>baronwood</t>
  </si>
  <si>
    <t>bgs_ev2</t>
  </si>
  <si>
    <t>cliburn_town_bridge_2</t>
  </si>
  <si>
    <t>coupland</t>
  </si>
  <si>
    <t>croglin</t>
  </si>
  <si>
    <t>east_brownrigg</t>
  </si>
  <si>
    <t>great_musgrave</t>
  </si>
  <si>
    <t>hilton</t>
  </si>
  <si>
    <t>longtown</t>
  </si>
  <si>
    <t>renwick</t>
  </si>
  <si>
    <t>scaleby</t>
  </si>
  <si>
    <t>lstm_enabled</t>
  </si>
  <si>
    <t>gat_enabled</t>
  </si>
  <si>
    <t>film_mode</t>
  </si>
  <si>
    <t>-</t>
  </si>
  <si>
    <t>NODE</t>
  </si>
  <si>
    <t>LSTM_input</t>
  </si>
  <si>
    <t>GAT_input</t>
  </si>
  <si>
    <t>Performance Notes</t>
  </si>
  <si>
    <t>Ablations</t>
  </si>
  <si>
    <t>Ridge (linear) on statics∣∣temporals</t>
  </si>
  <si>
    <t>Global MLP (2–3 layers) on statics∣∣temporals</t>
  </si>
  <si>
    <t>LSTM + FiLM Conditioner</t>
  </si>
  <si>
    <t>Static &amp; Temporal</t>
  </si>
  <si>
    <t>GAT (Residuals) + LSTM + FiLM Conditioner</t>
  </si>
  <si>
    <t>GAT + LSTM + Fusion Gate</t>
  </si>
  <si>
    <t>Temporal Only</t>
  </si>
  <si>
    <t>feature/additive-spatial-residual</t>
  </si>
  <si>
    <t>Depth (m)</t>
  </si>
  <si>
    <t>Datum (mAOD)</t>
  </si>
  <si>
    <t>LSTM Only</t>
  </si>
  <si>
    <t>PyG Run ID</t>
  </si>
  <si>
    <t>mean_gwl</t>
  </si>
  <si>
    <t>MAE (mAOD)</t>
  </si>
  <si>
    <t>RMSE (mAOD)</t>
  </si>
  <si>
    <t>Targets:</t>
  </si>
  <si>
    <t xml:space="preserve"> </t>
  </si>
  <si>
    <t>20250818_173942</t>
  </si>
  <si>
    <t>20250814-110329</t>
  </si>
  <si>
    <t>SLURM ID</t>
  </si>
  <si>
    <t>20250818-175905</t>
  </si>
  <si>
    <t>STATUS</t>
  </si>
  <si>
    <t>TESTED</t>
  </si>
  <si>
    <t>RUNNING</t>
  </si>
  <si>
    <t>20250818_180550</t>
  </si>
  <si>
    <t>20250818-181644</t>
  </si>
  <si>
    <t>Average LSTM</t>
  </si>
  <si>
    <t>Average GAT</t>
  </si>
  <si>
    <t>Max LSTM</t>
  </si>
  <si>
    <t>Max GAT</t>
  </si>
  <si>
    <t>Min LSTM</t>
  </si>
  <si>
    <t>Min GAT</t>
  </si>
  <si>
    <t>Component Contribution</t>
  </si>
  <si>
    <t>20250818_184745</t>
  </si>
  <si>
    <t>20250818-185912</t>
  </si>
  <si>
    <t>20250818_190654</t>
  </si>
  <si>
    <t>WAITING</t>
  </si>
  <si>
    <t>20250818-193354</t>
  </si>
  <si>
    <t>20250818_201159</t>
  </si>
  <si>
    <t>NOT STARTED</t>
  </si>
  <si>
    <t>20250818_200206</t>
  </si>
  <si>
    <t>20250818_202143</t>
  </si>
  <si>
    <t>20250818_202740</t>
  </si>
  <si>
    <t>20250818_203906</t>
  </si>
  <si>
    <t>COMPLETE</t>
  </si>
  <si>
    <t>20250818_205012</t>
  </si>
  <si>
    <t>20250818-212500</t>
  </si>
  <si>
    <t>20250818_212241</t>
  </si>
  <si>
    <t>20250818_213009</t>
  </si>
  <si>
    <t>20250818_214321</t>
  </si>
  <si>
    <t>Mostly great. Slightly missed peaks. Slight drift correction (0.2).</t>
  </si>
  <si>
    <t>Evaluation Metrics</t>
  </si>
  <si>
    <t>Model Setup</t>
  </si>
  <si>
    <t>Model Run</t>
  </si>
  <si>
    <t>Station Run Information</t>
  </si>
  <si>
    <t>20250818_215159</t>
  </si>
  <si>
    <t>20250818-222212</t>
  </si>
  <si>
    <t>Runtime</t>
  </si>
  <si>
    <t>Epochs (x/250)</t>
  </si>
  <si>
    <t>KGE Component Split</t>
  </si>
  <si>
    <t>Correlation (r)</t>
  </si>
  <si>
    <t>Variability (γ)</t>
  </si>
  <si>
    <t>Bias (β)</t>
  </si>
  <si>
    <t>Type</t>
  </si>
  <si>
    <t>Baseline</t>
  </si>
  <si>
    <t>Adjusted</t>
  </si>
  <si>
    <t>0.20 - 0.50</t>
  </si>
  <si>
    <t>0.25 - 0.60</t>
  </si>
  <si>
    <t>Full Cover: Lags (52, 59), Drift and Offset Correction</t>
  </si>
  <si>
    <t>1 Out: Lags (53, 60), Drift and Offset Correction</t>
  </si>
  <si>
    <t>Model v3</t>
  </si>
  <si>
    <t>Model v2</t>
  </si>
  <si>
    <t>Model v1</t>
  </si>
  <si>
    <t>Drift</t>
  </si>
  <si>
    <t>7 Out: Lags (51, 58), Drift and Offset Correction</t>
  </si>
  <si>
    <t>20250819-005305</t>
  </si>
  <si>
    <t>Misses largest peaks and troughs. Generally fine, bit cyclical.</t>
  </si>
  <si>
    <t>Missing Peaks</t>
  </si>
  <si>
    <t>Nowhere near peaks, basically just cyclical.</t>
  </si>
  <si>
    <t>Not even close? Try again?</t>
  </si>
  <si>
    <t>If baronwood</t>
  </si>
  <si>
    <t>improves then</t>
  </si>
  <si>
    <t>redo this</t>
  </si>
  <si>
    <t>as well</t>
  </si>
  <si>
    <t>Much better than expected just not quite hitting peaks.</t>
  </si>
  <si>
    <t>Good pattern but too flattened.</t>
  </si>
  <si>
    <t>Bad. Peaks all way top flat, almost level.</t>
  </si>
  <si>
    <t>TESTED (maybe redo)</t>
  </si>
  <si>
    <t>20250818-220626</t>
  </si>
  <si>
    <t>Not enough height in peaks</t>
  </si>
  <si>
    <t>Closer to correct height in peaks</t>
  </si>
  <si>
    <t>Too much height in peaks</t>
  </si>
  <si>
    <t>20250818-232346</t>
  </si>
  <si>
    <t>ITERATION 5</t>
  </si>
  <si>
    <t>ITERATION 3</t>
  </si>
  <si>
    <t>ITERATION 2</t>
  </si>
  <si>
    <t>ITERATION 1</t>
  </si>
  <si>
    <t>NOT INC.</t>
  </si>
  <si>
    <t>20250819-000011</t>
  </si>
  <si>
    <t>20250819-031245</t>
  </si>
  <si>
    <t>Still need to: Test fourth Baronwood run</t>
  </si>
  <si>
    <t>Alright, not great</t>
  </si>
  <si>
    <t>More cyclical</t>
  </si>
  <si>
    <t>Even more cyclical</t>
  </si>
  <si>
    <t>This one is so bad? Discuss as being worst.</t>
  </si>
  <si>
    <t>ITERATION 4</t>
  </si>
  <si>
    <t>Waay too cyclical</t>
  </si>
  <si>
    <t>Even more. Just seasonal fluctuations.</t>
  </si>
  <si>
    <t>lag(56,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</si>
</sst>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00000"/>
    <numFmt numFmtId="168" formatCode="0.0000"/>
  </numFmts>
  <fonts count="2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 tint="-0.34998626667073579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0" tint="-0.34998626667073579"/>
      <name val="Aptos Narrow"/>
      <scheme val="minor"/>
    </font>
    <font>
      <b/>
      <sz val="12"/>
      <color theme="0" tint="-0.34998626667073579"/>
      <name val="Aptos Narrow"/>
      <scheme val="minor"/>
    </font>
    <font>
      <i/>
      <sz val="12"/>
      <color theme="1"/>
      <name val="Aptos Narrow"/>
      <scheme val="minor"/>
    </font>
    <font>
      <i/>
      <sz val="12"/>
      <color theme="0" tint="-0.34998626667073579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name val="Aptos Narrow"/>
      <scheme val="minor"/>
    </font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2"/>
      <name val="Aptos Narrow"/>
      <scheme val="minor"/>
    </font>
    <font>
      <b/>
      <sz val="12"/>
      <color theme="3" tint="0.499984740745262"/>
      <name val="Aptos Narrow"/>
      <scheme val="minor"/>
    </font>
    <font>
      <b/>
      <sz val="12"/>
      <color theme="0" tint="-0.249977111117893"/>
      <name val="Aptos Narrow"/>
      <scheme val="minor"/>
    </font>
    <font>
      <sz val="12"/>
      <color rgb="FFFF0000"/>
      <name val="Aptos Narrow"/>
      <family val="2"/>
      <scheme val="minor"/>
    </font>
    <font>
      <b/>
      <sz val="20"/>
      <color theme="5" tint="-0.249977111117893"/>
      <name val="Aptos Narrow"/>
      <scheme val="minor"/>
    </font>
    <font>
      <sz val="12"/>
      <color theme="5" tint="-0.249977111117893"/>
      <name val="Aptos Narrow"/>
      <scheme val="minor"/>
    </font>
    <font>
      <b/>
      <sz val="12"/>
      <color theme="5" tint="-0.249977111117893"/>
      <name val="Aptos Narrow"/>
      <scheme val="minor"/>
    </font>
    <font>
      <b/>
      <sz val="12"/>
      <color theme="0" tint="-4.9989318521683403E-2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DE7A"/>
        <bgColor indexed="64"/>
      </patternFill>
    </fill>
    <fill>
      <patternFill patternType="solid">
        <fgColor rgb="FFD4BC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B966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166" fontId="4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right" vertical="center"/>
    </xf>
    <xf numFmtId="0" fontId="14" fillId="5" borderId="0" xfId="0" applyFont="1" applyFill="1" applyAlignment="1">
      <alignment vertical="center"/>
    </xf>
    <xf numFmtId="0" fontId="14" fillId="5" borderId="3" xfId="0" applyFont="1" applyFill="1" applyBorder="1" applyAlignment="1">
      <alignment horizontal="right" vertical="center"/>
    </xf>
    <xf numFmtId="2" fontId="14" fillId="5" borderId="3" xfId="0" applyNumberFormat="1" applyFont="1" applyFill="1" applyBorder="1" applyAlignment="1">
      <alignment horizontal="right" vertical="center"/>
    </xf>
    <xf numFmtId="0" fontId="4" fillId="5" borderId="0" xfId="0" applyFont="1" applyFill="1" applyAlignment="1">
      <alignment horizontal="left" vertical="center"/>
    </xf>
    <xf numFmtId="0" fontId="0" fillId="5" borderId="4" xfId="0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right" vertical="center"/>
    </xf>
    <xf numFmtId="0" fontId="14" fillId="5" borderId="6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4" fillId="5" borderId="8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4" fillId="5" borderId="0" xfId="1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0" fontId="4" fillId="5" borderId="8" xfId="1" applyNumberFormat="1" applyFont="1" applyFill="1" applyBorder="1" applyAlignment="1">
      <alignment horizontal="center" vertical="center"/>
    </xf>
    <xf numFmtId="10" fontId="4" fillId="5" borderId="7" xfId="1" applyNumberFormat="1" applyFont="1" applyFill="1" applyBorder="1" applyAlignment="1">
      <alignment horizontal="center" vertical="center"/>
    </xf>
    <xf numFmtId="10" fontId="0" fillId="5" borderId="8" xfId="1" applyNumberFormat="1" applyFont="1" applyFill="1" applyBorder="1" applyAlignment="1">
      <alignment horizontal="center" vertical="center"/>
    </xf>
    <xf numFmtId="10" fontId="0" fillId="5" borderId="7" xfId="1" applyNumberFormat="1" applyFont="1" applyFill="1" applyBorder="1" applyAlignment="1">
      <alignment horizontal="center" vertical="center"/>
    </xf>
    <xf numFmtId="10" fontId="10" fillId="5" borderId="8" xfId="1" applyNumberFormat="1" applyFont="1" applyFill="1" applyBorder="1" applyAlignment="1">
      <alignment horizontal="center" vertical="center"/>
    </xf>
    <xf numFmtId="10" fontId="10" fillId="5" borderId="7" xfId="1" applyNumberFormat="1" applyFont="1" applyFill="1" applyBorder="1" applyAlignment="1">
      <alignment horizontal="center" vertical="center"/>
    </xf>
    <xf numFmtId="10" fontId="1" fillId="5" borderId="3" xfId="1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3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1" fontId="1" fillId="5" borderId="11" xfId="0" applyNumberFormat="1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21" fontId="0" fillId="5" borderId="1" xfId="0" applyNumberFormat="1" applyFill="1" applyBorder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10" fontId="4" fillId="5" borderId="0" xfId="1" applyNumberFormat="1" applyFont="1" applyFill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68" fontId="0" fillId="5" borderId="8" xfId="1" applyNumberFormat="1" applyFont="1" applyFill="1" applyBorder="1" applyAlignment="1">
      <alignment horizontal="center" vertical="center"/>
    </xf>
    <xf numFmtId="168" fontId="0" fillId="5" borderId="7" xfId="1" applyNumberFormat="1" applyFont="1" applyFill="1" applyBorder="1" applyAlignment="1">
      <alignment horizontal="center" vertical="center"/>
    </xf>
    <xf numFmtId="168" fontId="4" fillId="5" borderId="8" xfId="1" applyNumberFormat="1" applyFont="1" applyFill="1" applyBorder="1" applyAlignment="1">
      <alignment horizontal="center" vertical="center"/>
    </xf>
    <xf numFmtId="168" fontId="4" fillId="5" borderId="7" xfId="1" applyNumberFormat="1" applyFont="1" applyFill="1" applyBorder="1" applyAlignment="1">
      <alignment horizontal="center" vertical="center"/>
    </xf>
    <xf numFmtId="168" fontId="10" fillId="5" borderId="8" xfId="1" applyNumberFormat="1" applyFont="1" applyFill="1" applyBorder="1" applyAlignment="1">
      <alignment horizontal="center" vertical="center"/>
    </xf>
    <xf numFmtId="168" fontId="0" fillId="5" borderId="0" xfId="1" applyNumberFormat="1" applyFont="1" applyFill="1" applyAlignment="1">
      <alignment horizontal="center" vertical="center"/>
    </xf>
    <xf numFmtId="168" fontId="4" fillId="5" borderId="0" xfId="1" applyNumberFormat="1" applyFont="1" applyFill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168" fontId="1" fillId="5" borderId="0" xfId="0" applyNumberFormat="1" applyFont="1" applyFill="1" applyBorder="1" applyAlignment="1">
      <alignment horizontal="center" vertical="center"/>
    </xf>
    <xf numFmtId="168" fontId="1" fillId="5" borderId="3" xfId="0" applyNumberFormat="1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1" fontId="16" fillId="5" borderId="1" xfId="0" applyNumberFormat="1" applyFont="1" applyFill="1" applyBorder="1" applyAlignment="1">
      <alignment horizontal="center" vertical="center"/>
    </xf>
    <xf numFmtId="168" fontId="15" fillId="5" borderId="3" xfId="0" applyNumberFormat="1" applyFont="1" applyFill="1" applyBorder="1" applyAlignment="1">
      <alignment vertical="center"/>
    </xf>
    <xf numFmtId="168" fontId="15" fillId="5" borderId="6" xfId="0" applyNumberFormat="1" applyFont="1" applyFill="1" applyBorder="1" applyAlignment="1">
      <alignment vertical="center"/>
    </xf>
    <xf numFmtId="168" fontId="15" fillId="5" borderId="8" xfId="0" applyNumberFormat="1" applyFont="1" applyFill="1" applyBorder="1" applyAlignment="1">
      <alignment vertical="center"/>
    </xf>
    <xf numFmtId="168" fontId="1" fillId="5" borderId="6" xfId="0" applyNumberFormat="1" applyFont="1" applyFill="1" applyBorder="1" applyAlignment="1">
      <alignment vertical="center"/>
    </xf>
    <xf numFmtId="168" fontId="1" fillId="5" borderId="8" xfId="0" applyNumberFormat="1" applyFont="1" applyFill="1" applyBorder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0" fontId="5" fillId="5" borderId="3" xfId="1" applyNumberFormat="1" applyFont="1" applyFill="1" applyBorder="1" applyAlignment="1">
      <alignment vertical="center"/>
    </xf>
    <xf numFmtId="0" fontId="3" fillId="5" borderId="1" xfId="0" quotePrefix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8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0" fontId="10" fillId="5" borderId="5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168" fontId="10" fillId="5" borderId="7" xfId="1" applyNumberFormat="1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168" fontId="13" fillId="5" borderId="3" xfId="0" applyNumberFormat="1" applyFont="1" applyFill="1" applyBorder="1" applyAlignment="1">
      <alignment vertical="center"/>
    </xf>
    <xf numFmtId="168" fontId="13" fillId="5" borderId="6" xfId="0" applyNumberFormat="1" applyFont="1" applyFill="1" applyBorder="1" applyAlignment="1">
      <alignment vertical="center"/>
    </xf>
    <xf numFmtId="168" fontId="13" fillId="5" borderId="8" xfId="0" applyNumberFormat="1" applyFont="1" applyFill="1" applyBorder="1" applyAlignment="1">
      <alignment vertical="center"/>
    </xf>
    <xf numFmtId="0" fontId="20" fillId="12" borderId="1" xfId="0" applyFont="1" applyFill="1" applyBorder="1" applyAlignment="1">
      <alignment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21" fontId="0" fillId="5" borderId="0" xfId="0" applyNumberFormat="1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8" xfId="0" applyFill="1" applyBorder="1" applyAlignment="1">
      <alignment vertical="center"/>
    </xf>
  </cellXfs>
  <cellStyles count="2">
    <cellStyle name="Normal" xfId="0" builtinId="0"/>
    <cellStyle name="Per cent" xfId="1" builtinId="5"/>
  </cellStyles>
  <dxfs count="8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DE7A"/>
      <color rgb="FFF7B966"/>
      <color rgb="FFD4BC92"/>
      <color rgb="FFB08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otte Wayment" id="{A3CC201A-A5D3-BB4A-A295-3C9302E735A6}" userId="S::charlotte.wayment@wolfwyse.com::e9d7b3ad-cfeb-49c3-be4d-3b1ba0ba35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5-08-18T10:53:45.02" personId="{A3CC201A-A5D3-BB4A-A295-3C9302E735A6}" id="{3DAF151A-E093-0346-874E-83A634A97B43}">
    <text>This must ALSO apply to scalers!! Rerun to there before testing.</text>
  </threadedComment>
  <threadedComment ref="P5" dT="2025-08-17T22:41:04.49" personId="{A3CC201A-A5D3-BB4A-A295-3C9302E735A6}" id="{E52A1DA9-C407-4543-8610-73360C48387F}">
    <text>shows what linear exogenous mapping can do; quantifies the nonlinearity gained.</text>
  </threadedComment>
  <threadedComment ref="P6" dT="2025-08-17T22:41:37.85" personId="{A3CC201A-A5D3-BB4A-A295-3C9302E735A6}" id="{7FC3498D-1973-524D-98F3-181CFC6F8D6B}">
    <text>tests whether a simple nonlinear map already captures most skill; a very fair “graphless deep” comparator.</text>
  </threadedComment>
  <threadedComment ref="I11" dT="2025-08-18T20:48:30.23" personId="{A3CC201A-A5D3-BB4A-A295-3C9302E735A6}" id="{9A9EE926-EE81-9744-984E-AB25A9F8875C}">
    <text>First Run: 20250814-110329 (streamflow missing in config temporal list)</text>
  </threadedComment>
  <threadedComment ref="J11" dT="2025-08-18T20:48:10.56" personId="{A3CC201A-A5D3-BB4A-A295-3C9302E735A6}" id="{57F92A91-CEF2-CC44-8322-C536895E4E5A}">
    <text>First Run: 780343</text>
  </threadedComment>
  <threadedComment ref="K11" dT="2025-08-18T20:48:01.71" personId="{A3CC201A-A5D3-BB4A-A295-3C9302E735A6}" id="{47CF2754-46BB-D247-8C12-017BCD2E2280}">
    <text>First Run: 20250818-114431</text>
  </threadedComment>
  <threadedComment ref="B17" dT="2025-08-18T10:50:54.00" personId="{A3CC201A-A5D3-BB4A-A295-3C9302E735A6}" id="{0A2AD09F-B2DC-7943-BE1B-60A8F25E9347}">
    <text>Don't use for validation due to masking</text>
  </threadedComment>
  <threadedComment ref="AC35" dT="2025-08-18T22:37:19.58" personId="{A3CC201A-A5D3-BB4A-A295-3C9302E735A6}" id="{4ADBA6C2-ADA7-5B48-A8C0-683249093A04}">
    <text>Baseline: 0.2356</text>
  </threadedComment>
  <threadedComment ref="AC35" dT="2025-08-18T23:36:08.88" personId="{A3CC201A-A5D3-BB4A-A295-3C9302E735A6}" id="{8FA6293D-BE07-3444-969E-873788DFC3C7}" parentId="{4ADBA6C2-ADA7-5B48-A8C0-683249093A04}">
    <text>Adjusted: 0.1016</text>
  </threadedComment>
  <threadedComment ref="AD35" dT="2025-08-18T22:37:29.93" personId="{A3CC201A-A5D3-BB4A-A295-3C9302E735A6}" id="{4720F525-0028-6B46-801E-70A2BE5A560F}">
    <text>Baseline: 0.2697</text>
  </threadedComment>
  <threadedComment ref="AD35" dT="2025-08-18T23:36:29.50" personId="{A3CC201A-A5D3-BB4A-A295-3C9302E735A6}" id="{D7CF04F5-A55A-E046-8A82-99FB93296F54}" parentId="{4720F525-0028-6B46-801E-70A2BE5A560F}">
    <text>Adjusted: 0.1345</text>
  </threadedComment>
  <threadedComment ref="AE35" dT="2025-08-18T22:36:48.65" personId="{A3CC201A-A5D3-BB4A-A295-3C9302E735A6}" id="{150CCE7F-BA76-844C-9DA7-9E4D31195E72}">
    <text>Baseline: 0.9641</text>
  </threadedComment>
  <threadedComment ref="AE35" dT="2025-08-18T23:36:48.05" personId="{A3CC201A-A5D3-BB4A-A295-3C9302E735A6}" id="{5DCEE7DB-6295-1548-A4E2-951C1D43C29A}" parentId="{150CCE7F-BA76-844C-9DA7-9E4D31195E72}">
    <text>Adjusted: 0.9911</text>
  </threadedComment>
  <threadedComment ref="AF35" dT="2025-08-18T22:36:56.40" personId="{A3CC201A-A5D3-BB4A-A295-3C9302E735A6}" id="{27FBAE13-91A9-084A-840C-F0284C6649C1}">
    <text>Baseline: 0.9641</text>
  </threadedComment>
  <threadedComment ref="AF35" dT="2025-08-18T23:37:07.25" personId="{A3CC201A-A5D3-BB4A-A295-3C9302E735A6}" id="{BDA74F57-4E63-A042-82C2-42FA3C1E1446}" parentId="{27FBAE13-91A9-084A-840C-F0284C6649C1}">
    <text>Adjusted: 0.9911</text>
  </threadedComment>
  <threadedComment ref="AG35" dT="2025-08-18T22:37:07.43" personId="{A3CC201A-A5D3-BB4A-A295-3C9302E735A6}" id="{BAC2FEA6-91EC-314B-817D-C4A1AACF784C}">
    <text>Baseline: 0.9378</text>
  </threadedComment>
  <threadedComment ref="AG35" dT="2025-08-18T23:37:25.60" personId="{A3CC201A-A5D3-BB4A-A295-3C9302E735A6}" id="{B9F3D658-4D3F-DB4E-8C74-976A34D69D70}" parentId="{BAC2FEA6-91EC-314B-817D-C4A1AACF784C}">
    <text>Adjusted: 0.9365</text>
  </threadedComment>
  <threadedComment ref="AI35" dT="2025-08-18T23:31:28.60" personId="{A3CC201A-A5D3-BB4A-A295-3C9302E735A6}" id="{FEFB5EFD-6CBA-2344-B508-FA07873EC4A9}">
    <text>Baseline KGE Components:
  Correlation (r): 0.9974;
  Bias (beta): 0.9986;
  Variability (gamma): 0.9365
Adjusted KGE Components:
  Correlation (r): 0.9974;
  Bias (beta): 1.0000;
  Variability (gamma): 0.9365</text>
  </threadedComment>
  <threadedComment ref="AJ35" dT="2025-08-18T22:41:13.93" personId="{A3CC201A-A5D3-BB4A-A295-3C9302E735A6}" id="{2746C858-D71A-1841-B0F9-C7D846B108D3}">
    <text>Adjusted: 1.0000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5-08-18T10:53:45.02" personId="{A3CC201A-A5D3-BB4A-A295-3C9302E735A6}" id="{258D8537-4D3E-1544-926C-371F72795F52}">
    <text>This must ALSO apply to scalers!! Rerun to there before testing.</text>
  </threadedComment>
  <threadedComment ref="I7" dT="2025-08-18T20:48:30.23" personId="{A3CC201A-A5D3-BB4A-A295-3C9302E735A6}" id="{E8B58A42-BB3F-6E45-A97B-CFC5EE38B3B0}">
    <text>First Run: 20250814-110329 (streamflow missing in config temporal list)</text>
  </threadedComment>
  <threadedComment ref="J7" dT="2025-08-18T20:48:10.56" personId="{A3CC201A-A5D3-BB4A-A295-3C9302E735A6}" id="{DFB08F5B-726E-F74A-8368-207781D43326}">
    <text>First Run: 780343</text>
  </threadedComment>
  <threadedComment ref="K7" dT="2025-08-18T20:48:01.71" personId="{A3CC201A-A5D3-BB4A-A295-3C9302E735A6}" id="{600E7080-3CD8-E24F-8332-3E50FECA1815}">
    <text>First Run: 20250818-114431</text>
  </threadedComment>
  <threadedComment ref="AC7" dT="2025-08-20T23:17:12.73" personId="{A3CC201A-A5D3-BB4A-A295-3C9302E735A6}" id="{9E38ECA8-C1CE-694D-95B0-FA4BF9D3E5A9}">
    <text>didn't note</text>
  </threadedComment>
  <threadedComment ref="B9" dT="2025-08-20T13:03:31.56" personId="{A3CC201A-A5D3-BB4A-A295-3C9302E735A6}" id="{399A60E0-98E9-D642-8787-AA6CE248131D}">
    <text>Not even remotely correct. Check this model.</text>
  </threadedComment>
  <threadedComment ref="B9" dT="2025-08-20T13:07:00.79" personId="{A3CC201A-A5D3-BB4A-A295-3C9302E735A6}" id="{6B37F262-D3A2-C046-97DF-7EAF17E99D03}" parentId="{399A60E0-98E9-D642-8787-AA6CE248131D}">
    <text>Redone: 781031
model_20250820-140811</text>
  </threadedComment>
  <threadedComment ref="B9" dT="2025-08-20T16:15:09.06" personId="{A3CC201A-A5D3-BB4A-A295-3C9302E735A6}" id="{B16FB411-5A3D-284D-AED5-F58BCA610FF6}" parentId="{399A60E0-98E9-D642-8787-AA6CE248131D}">
    <text>Third: 781069
model_20250820-171454
epochs: 92</text>
  </threadedComment>
  <threadedComment ref="B9" dT="2025-08-20T16:24:33.72" personId="{A3CC201A-A5D3-BB4A-A295-3C9302E735A6}" id="{3A815FA3-8E15-3B4D-98A1-574137A2C059}" parentId="{399A60E0-98E9-D642-8787-AA6CE248131D}">
    <text>Fourth: 781072
model_20250820-172503
epoch: 87</text>
  </threadedComment>
  <threadedComment ref="B33" dT="2025-08-20T16:17:40.38" personId="{A3CC201A-A5D3-BB4A-A295-3C9302E735A6}" id="{D97BCDC5-D59B-2248-B72D-5711D68EB119}">
    <text>Redone: 781071
model_20250820-171850
epochs: 77</text>
  </threadedComment>
  <threadedComment ref="N49" dT="2025-08-20T19:35:16.83" personId="{A3CC201A-A5D3-BB4A-A295-3C9302E735A6}" id="{64AC3B62-D805-004F-A3C3-E1A6AD7DF292}">
    <text>Swap great_musgrave for croglin</text>
  </threadedComment>
  <threadedComment ref="B53" dT="2025-08-20T20:14:35.21" personId="{A3CC201A-A5D3-BB4A-A295-3C9302E735A6}" id="{0EDF13BC-6433-C349-98A4-11A3D53FC2E4}">
    <text>Terrible. Issue: Whole range is only about 1m so it is over predicting. Also far smoother runs so predictions fluctuate too much.</text>
  </threadedComment>
  <threadedComment ref="N53" dT="2025-08-20T19:35:16.83" personId="{A3CC201A-A5D3-BB4A-A295-3C9302E735A6}" id="{8F124971-924C-8F47-92E5-2C80C855D485}">
    <text>Swap great_musgrave for croglin</text>
  </threadedComment>
  <threadedComment ref="AG54" dT="2025-08-20T21:34:25.24" personId="{A3CC201A-A5D3-BB4A-A295-3C9302E735A6}" id="{104B42FC-C48B-3E46-9C04-2A01304AE815}">
    <text>-2.0956</text>
  </threadedComment>
  <threadedComment ref="AH54" dT="2025-08-20T21:34:25.24" personId="{A3CC201A-A5D3-BB4A-A295-3C9302E735A6}" id="{2C4F1E5D-8E01-134A-A7AE-E3B7288873D3}">
    <text>-2.0956</text>
  </threadedComment>
  <threadedComment ref="AI54" dT="2025-08-20T21:34:40.09" personId="{A3CC201A-A5D3-BB4A-A295-3C9302E735A6}" id="{2E3A5640-9001-B34A-928B-7F62B234F60E}">
    <text>-0.096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201A-EBF7-3F4F-9E79-53BC4C3A4D14}">
  <dimension ref="B3:Z311"/>
  <sheetViews>
    <sheetView topLeftCell="C5" workbookViewId="0">
      <selection activeCell="X7" sqref="X7"/>
    </sheetView>
  </sheetViews>
  <sheetFormatPr baseColWidth="10" defaultRowHeight="16" x14ac:dyDescent="0.2"/>
  <cols>
    <col min="1" max="1" width="10.83203125" style="3"/>
    <col min="2" max="2" width="12.5" style="11" customWidth="1"/>
    <col min="3" max="3" width="11.6640625" style="44" customWidth="1"/>
    <col min="4" max="4" width="22.33203125" style="6" customWidth="1"/>
    <col min="5" max="5" width="22.1640625" style="6" customWidth="1"/>
    <col min="6" max="16" width="10.1640625" style="10" customWidth="1"/>
    <col min="17" max="17" width="13" style="10" customWidth="1"/>
    <col min="18" max="18" width="10.1640625" style="10" customWidth="1"/>
    <col min="19" max="19" width="13.5" style="10" customWidth="1"/>
    <col min="20" max="21" width="10.1640625" style="10" customWidth="1"/>
    <col min="22" max="22" width="12" style="10" customWidth="1"/>
    <col min="23" max="23" width="10.83203125" style="10"/>
    <col min="24" max="24" width="16.83203125" style="10" customWidth="1"/>
    <col min="25" max="25" width="30.6640625" style="10" bestFit="1" customWidth="1"/>
    <col min="26" max="26" width="10.6640625" style="11" customWidth="1"/>
    <col min="27" max="16384" width="10.83203125" style="3"/>
  </cols>
  <sheetData>
    <row r="3" spans="2:26" s="1" customFormat="1" ht="34" x14ac:dyDescent="0.2">
      <c r="B3" s="1" t="s">
        <v>20</v>
      </c>
      <c r="C3" s="4" t="s">
        <v>4</v>
      </c>
      <c r="D3" s="4" t="s">
        <v>5</v>
      </c>
      <c r="E3" s="4" t="s">
        <v>28</v>
      </c>
      <c r="F3" s="2" t="s">
        <v>0</v>
      </c>
      <c r="G3" s="2" t="s">
        <v>1</v>
      </c>
      <c r="H3" s="2" t="s">
        <v>2</v>
      </c>
      <c r="I3" s="2" t="s">
        <v>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68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1" t="s">
        <v>19</v>
      </c>
      <c r="Y3" s="1" t="s">
        <v>33</v>
      </c>
      <c r="Z3" s="1" t="s">
        <v>20</v>
      </c>
    </row>
    <row r="4" spans="2:26" ht="22" customHeight="1" x14ac:dyDescent="0.2">
      <c r="C4" s="18">
        <v>776549</v>
      </c>
      <c r="D4" s="5" t="s">
        <v>21</v>
      </c>
      <c r="E4" s="5" t="s">
        <v>29</v>
      </c>
      <c r="F4" s="7">
        <v>8</v>
      </c>
      <c r="G4" s="7">
        <v>0.4</v>
      </c>
      <c r="H4" s="7">
        <v>96</v>
      </c>
      <c r="I4" s="7">
        <v>64</v>
      </c>
      <c r="J4" s="7">
        <v>2</v>
      </c>
      <c r="K4" s="7">
        <v>1</v>
      </c>
      <c r="L4" s="8">
        <v>1E-3</v>
      </c>
      <c r="M4" s="7">
        <v>5.0000000000000001E-4</v>
      </c>
      <c r="N4" s="45">
        <v>0</v>
      </c>
      <c r="O4" s="45">
        <v>0</v>
      </c>
      <c r="P4" s="45">
        <v>0</v>
      </c>
      <c r="Q4" s="7">
        <v>25</v>
      </c>
      <c r="R4" s="16">
        <v>0.5</v>
      </c>
      <c r="S4" s="7">
        <v>8</v>
      </c>
      <c r="T4" s="16">
        <v>9.9999999999999995E-7</v>
      </c>
      <c r="U4" s="16">
        <v>1E-4</v>
      </c>
      <c r="V4" s="9">
        <v>1</v>
      </c>
      <c r="W4" s="8" t="s">
        <v>22</v>
      </c>
      <c r="X4" s="10" t="s">
        <v>25</v>
      </c>
    </row>
    <row r="5" spans="2:26" ht="22" customHeight="1" x14ac:dyDescent="0.2">
      <c r="C5" s="18">
        <v>776550</v>
      </c>
      <c r="D5" s="5" t="s">
        <v>24</v>
      </c>
      <c r="E5" s="5" t="s">
        <v>29</v>
      </c>
      <c r="F5" s="7">
        <v>12</v>
      </c>
      <c r="G5" s="7">
        <v>0.4</v>
      </c>
      <c r="H5" s="7">
        <v>128</v>
      </c>
      <c r="I5" s="7">
        <v>64</v>
      </c>
      <c r="J5" s="7">
        <v>2</v>
      </c>
      <c r="K5" s="7">
        <v>1</v>
      </c>
      <c r="L5" s="8">
        <v>1E-3</v>
      </c>
      <c r="M5" s="7">
        <v>5.0000000000000001E-4</v>
      </c>
      <c r="N5" s="45">
        <v>0</v>
      </c>
      <c r="O5" s="45">
        <v>0</v>
      </c>
      <c r="P5" s="45">
        <v>0</v>
      </c>
      <c r="Q5" s="7">
        <v>25</v>
      </c>
      <c r="R5" s="16">
        <v>0.5</v>
      </c>
      <c r="S5" s="7">
        <v>8</v>
      </c>
      <c r="T5" s="16">
        <v>9.9999999999999995E-7</v>
      </c>
      <c r="U5" s="16">
        <v>1E-4</v>
      </c>
      <c r="V5" s="9">
        <v>1</v>
      </c>
      <c r="W5" s="8" t="s">
        <v>22</v>
      </c>
      <c r="X5" s="10" t="s">
        <v>23</v>
      </c>
    </row>
    <row r="6" spans="2:26" ht="22" customHeight="1" x14ac:dyDescent="0.2">
      <c r="C6" s="18">
        <v>776551</v>
      </c>
      <c r="D6" s="5" t="s">
        <v>26</v>
      </c>
      <c r="E6" s="5" t="s">
        <v>29</v>
      </c>
      <c r="F6" s="7">
        <v>8</v>
      </c>
      <c r="G6" s="7">
        <v>0.4</v>
      </c>
      <c r="H6" s="7">
        <v>128</v>
      </c>
      <c r="I6" s="7">
        <v>64</v>
      </c>
      <c r="J6" s="7">
        <v>3</v>
      </c>
      <c r="K6" s="7">
        <v>1</v>
      </c>
      <c r="L6" s="8">
        <v>1E-3</v>
      </c>
      <c r="M6" s="7">
        <v>5.0000000000000001E-4</v>
      </c>
      <c r="N6" s="45">
        <v>0</v>
      </c>
      <c r="O6" s="45">
        <v>0</v>
      </c>
      <c r="P6" s="45">
        <v>0</v>
      </c>
      <c r="Q6" s="7">
        <v>25</v>
      </c>
      <c r="R6" s="16">
        <v>0.5</v>
      </c>
      <c r="S6" s="7">
        <v>8</v>
      </c>
      <c r="T6" s="16">
        <v>9.9999999999999995E-7</v>
      </c>
      <c r="U6" s="16">
        <v>1E-4</v>
      </c>
      <c r="V6" s="9">
        <v>1</v>
      </c>
      <c r="W6" s="8" t="s">
        <v>22</v>
      </c>
      <c r="X6" s="10" t="s">
        <v>31</v>
      </c>
      <c r="Z6" s="40">
        <v>-100</v>
      </c>
    </row>
    <row r="7" spans="2:26" ht="22" customHeight="1" x14ac:dyDescent="0.2">
      <c r="C7" s="18">
        <v>776731</v>
      </c>
      <c r="D7" s="5" t="s">
        <v>27</v>
      </c>
      <c r="E7" s="5" t="s">
        <v>29</v>
      </c>
      <c r="F7" s="7">
        <v>12</v>
      </c>
      <c r="G7" s="7">
        <v>0.4</v>
      </c>
      <c r="H7" s="7">
        <v>64</v>
      </c>
      <c r="I7" s="7">
        <v>64</v>
      </c>
      <c r="J7" s="7">
        <v>2</v>
      </c>
      <c r="K7" s="7">
        <v>1</v>
      </c>
      <c r="L7" s="8">
        <v>1E-3</v>
      </c>
      <c r="M7" s="7">
        <v>5.0000000000000001E-4</v>
      </c>
      <c r="N7" s="45">
        <v>0</v>
      </c>
      <c r="O7" s="45">
        <v>0</v>
      </c>
      <c r="P7" s="45">
        <v>0</v>
      </c>
      <c r="Q7" s="7">
        <v>25</v>
      </c>
      <c r="R7" s="16">
        <v>0.5</v>
      </c>
      <c r="S7" s="7">
        <v>6</v>
      </c>
      <c r="T7" s="16">
        <v>9.9999999999999995E-7</v>
      </c>
      <c r="U7" s="16">
        <v>1E-4</v>
      </c>
      <c r="V7" s="9">
        <v>1</v>
      </c>
      <c r="W7" s="8" t="s">
        <v>22</v>
      </c>
      <c r="X7" s="10" t="s">
        <v>30</v>
      </c>
    </row>
    <row r="8" spans="2:26" ht="22" customHeight="1" x14ac:dyDescent="0.2">
      <c r="C8" s="18">
        <v>776733</v>
      </c>
      <c r="D8" s="5" t="s">
        <v>32</v>
      </c>
      <c r="E8" s="5" t="s">
        <v>29</v>
      </c>
      <c r="F8" s="7">
        <v>12</v>
      </c>
      <c r="G8" s="7">
        <v>0.4</v>
      </c>
      <c r="H8" s="7">
        <v>64</v>
      </c>
      <c r="I8" s="7">
        <v>32</v>
      </c>
      <c r="J8" s="7">
        <v>2</v>
      </c>
      <c r="K8" s="7">
        <v>1</v>
      </c>
      <c r="L8" s="8">
        <v>1E-3</v>
      </c>
      <c r="M8" s="7">
        <v>5.0000000000000001E-4</v>
      </c>
      <c r="N8" s="45">
        <v>0</v>
      </c>
      <c r="O8" s="45">
        <v>0</v>
      </c>
      <c r="P8" s="45">
        <v>0</v>
      </c>
      <c r="Q8" s="7">
        <v>25</v>
      </c>
      <c r="R8" s="16">
        <v>0.5</v>
      </c>
      <c r="S8" s="7">
        <v>6</v>
      </c>
      <c r="T8" s="16">
        <v>9.9999999999999995E-7</v>
      </c>
      <c r="U8" s="16">
        <v>1E-4</v>
      </c>
      <c r="V8" s="9">
        <v>1</v>
      </c>
      <c r="W8" s="8" t="s">
        <v>22</v>
      </c>
      <c r="X8" s="10" t="s">
        <v>34</v>
      </c>
      <c r="Y8" s="10" t="s">
        <v>51</v>
      </c>
    </row>
    <row r="9" spans="2:26" ht="22" customHeight="1" x14ac:dyDescent="0.2">
      <c r="C9" s="18">
        <v>776734</v>
      </c>
      <c r="D9" s="5" t="s">
        <v>35</v>
      </c>
      <c r="E9" s="5" t="s">
        <v>29</v>
      </c>
      <c r="F9" s="7">
        <v>12</v>
      </c>
      <c r="G9" s="7">
        <v>0.4</v>
      </c>
      <c r="H9" s="7">
        <v>32</v>
      </c>
      <c r="I9" s="7">
        <v>32</v>
      </c>
      <c r="J9" s="7">
        <v>2</v>
      </c>
      <c r="K9" s="7">
        <v>1</v>
      </c>
      <c r="L9" s="8">
        <v>1E-3</v>
      </c>
      <c r="M9" s="7">
        <v>5.0000000000000001E-4</v>
      </c>
      <c r="N9" s="45">
        <v>0</v>
      </c>
      <c r="O9" s="45">
        <v>0</v>
      </c>
      <c r="P9" s="45">
        <v>0</v>
      </c>
      <c r="Q9" s="7">
        <v>25</v>
      </c>
      <c r="R9" s="16">
        <v>0.5</v>
      </c>
      <c r="S9" s="7">
        <v>6</v>
      </c>
      <c r="T9" s="16">
        <v>9.9999999999999995E-7</v>
      </c>
      <c r="U9" s="16">
        <v>1E-4</v>
      </c>
      <c r="V9" s="9">
        <v>1</v>
      </c>
      <c r="W9" s="8" t="s">
        <v>22</v>
      </c>
      <c r="X9" s="10" t="s">
        <v>36</v>
      </c>
      <c r="Y9" s="10" t="s">
        <v>51</v>
      </c>
    </row>
    <row r="10" spans="2:26" ht="22" customHeight="1" x14ac:dyDescent="0.2">
      <c r="C10" s="18">
        <v>776765</v>
      </c>
      <c r="D10" s="5" t="s">
        <v>37</v>
      </c>
      <c r="E10" s="5" t="s">
        <v>29</v>
      </c>
      <c r="F10" s="7">
        <v>12</v>
      </c>
      <c r="G10" s="7">
        <v>0.4</v>
      </c>
      <c r="H10" s="7">
        <v>32</v>
      </c>
      <c r="I10" s="7">
        <v>32</v>
      </c>
      <c r="J10" s="7">
        <v>2</v>
      </c>
      <c r="K10" s="7">
        <v>1</v>
      </c>
      <c r="L10" s="8">
        <v>1E-3</v>
      </c>
      <c r="M10" s="7">
        <v>5.0000000000000001E-4</v>
      </c>
      <c r="N10" s="45">
        <v>0</v>
      </c>
      <c r="O10" s="45">
        <v>0</v>
      </c>
      <c r="P10" s="45">
        <v>0</v>
      </c>
      <c r="Q10" s="7">
        <v>25</v>
      </c>
      <c r="R10" s="16">
        <v>0.5</v>
      </c>
      <c r="S10" s="7">
        <v>8</v>
      </c>
      <c r="T10" s="16">
        <v>9.9999999999999995E-7</v>
      </c>
      <c r="U10" s="16">
        <v>1E-4</v>
      </c>
      <c r="V10" s="9">
        <v>1</v>
      </c>
      <c r="W10" s="8" t="s">
        <v>22</v>
      </c>
      <c r="X10" s="10" t="s">
        <v>31</v>
      </c>
      <c r="Z10" s="40">
        <v>-100</v>
      </c>
    </row>
    <row r="11" spans="2:26" ht="22" customHeight="1" x14ac:dyDescent="0.2">
      <c r="C11" s="18">
        <v>776766</v>
      </c>
      <c r="D11" s="5" t="s">
        <v>38</v>
      </c>
      <c r="E11" s="5" t="s">
        <v>29</v>
      </c>
      <c r="F11" s="7">
        <v>8</v>
      </c>
      <c r="G11" s="7">
        <v>0.4</v>
      </c>
      <c r="H11" s="7">
        <v>32</v>
      </c>
      <c r="I11" s="7">
        <v>32</v>
      </c>
      <c r="J11" s="7">
        <v>2</v>
      </c>
      <c r="K11" s="7">
        <v>1</v>
      </c>
      <c r="L11" s="8">
        <v>1E-3</v>
      </c>
      <c r="M11" s="7">
        <v>5.0000000000000001E-4</v>
      </c>
      <c r="N11" s="45">
        <v>0</v>
      </c>
      <c r="O11" s="45">
        <v>0</v>
      </c>
      <c r="P11" s="45">
        <v>0</v>
      </c>
      <c r="Q11" s="7">
        <v>25</v>
      </c>
      <c r="R11" s="16">
        <v>0.5</v>
      </c>
      <c r="S11" s="7">
        <v>8</v>
      </c>
      <c r="T11" s="16">
        <v>9.9999999999999995E-7</v>
      </c>
      <c r="U11" s="16">
        <v>1E-4</v>
      </c>
      <c r="V11" s="9">
        <v>1</v>
      </c>
      <c r="W11" s="8" t="s">
        <v>22</v>
      </c>
      <c r="X11" s="10" t="s">
        <v>25</v>
      </c>
      <c r="Y11" s="10" t="s">
        <v>39</v>
      </c>
    </row>
    <row r="12" spans="2:26" ht="22" customHeight="1" x14ac:dyDescent="0.2">
      <c r="C12" s="18">
        <v>776767</v>
      </c>
      <c r="D12" s="5" t="s">
        <v>40</v>
      </c>
      <c r="E12" s="5" t="s">
        <v>29</v>
      </c>
      <c r="F12" s="7">
        <v>8</v>
      </c>
      <c r="G12" s="7">
        <v>0.4</v>
      </c>
      <c r="H12" s="7">
        <v>64</v>
      </c>
      <c r="I12" s="7">
        <v>32</v>
      </c>
      <c r="J12" s="7">
        <v>1</v>
      </c>
      <c r="K12" s="7">
        <v>1</v>
      </c>
      <c r="L12" s="8">
        <v>1E-3</v>
      </c>
      <c r="M12" s="7">
        <v>5.0000000000000001E-4</v>
      </c>
      <c r="N12" s="45">
        <v>0</v>
      </c>
      <c r="O12" s="45">
        <v>0</v>
      </c>
      <c r="P12" s="45">
        <v>0</v>
      </c>
      <c r="Q12" s="7">
        <v>25</v>
      </c>
      <c r="R12" s="16">
        <v>0.5</v>
      </c>
      <c r="S12" s="7">
        <v>8</v>
      </c>
      <c r="T12" s="16">
        <v>9.9999999999999995E-7</v>
      </c>
      <c r="U12" s="16">
        <v>1E-4</v>
      </c>
      <c r="V12" s="9">
        <v>1</v>
      </c>
      <c r="W12" s="8" t="s">
        <v>22</v>
      </c>
      <c r="X12" s="10" t="s">
        <v>30</v>
      </c>
      <c r="Y12" s="10" t="s">
        <v>41</v>
      </c>
    </row>
    <row r="13" spans="2:26" ht="22" customHeight="1" x14ac:dyDescent="0.2">
      <c r="C13" s="18">
        <v>776840</v>
      </c>
      <c r="D13" s="5" t="s">
        <v>42</v>
      </c>
      <c r="E13" s="5" t="s">
        <v>29</v>
      </c>
      <c r="F13" s="7">
        <v>12</v>
      </c>
      <c r="G13" s="7">
        <v>0.4</v>
      </c>
      <c r="H13" s="7">
        <v>64</v>
      </c>
      <c r="I13" s="7">
        <v>32</v>
      </c>
      <c r="J13" s="7">
        <v>2</v>
      </c>
      <c r="K13" s="7">
        <v>1</v>
      </c>
      <c r="L13" s="8">
        <v>1E-3</v>
      </c>
      <c r="M13" s="7">
        <v>5.0000000000000001E-4</v>
      </c>
      <c r="N13" s="45">
        <v>0</v>
      </c>
      <c r="O13" s="45">
        <v>0</v>
      </c>
      <c r="P13" s="45">
        <v>0</v>
      </c>
      <c r="Q13" s="7">
        <v>25</v>
      </c>
      <c r="R13" s="16">
        <v>0.5</v>
      </c>
      <c r="S13" s="7">
        <v>6</v>
      </c>
      <c r="T13" s="16">
        <v>9.9999999999999995E-7</v>
      </c>
      <c r="U13" s="16">
        <v>1E-4</v>
      </c>
      <c r="V13" s="9">
        <v>1</v>
      </c>
      <c r="W13" s="8" t="s">
        <v>22</v>
      </c>
      <c r="X13" s="10" t="s">
        <v>30</v>
      </c>
      <c r="Y13" s="10" t="s">
        <v>41</v>
      </c>
    </row>
    <row r="14" spans="2:26" ht="22" customHeight="1" x14ac:dyDescent="0.2">
      <c r="C14" s="18">
        <v>776843</v>
      </c>
      <c r="D14" s="5" t="s">
        <v>43</v>
      </c>
      <c r="E14" s="5" t="s">
        <v>29</v>
      </c>
      <c r="F14" s="7">
        <v>8</v>
      </c>
      <c r="G14" s="7">
        <v>0.4</v>
      </c>
      <c r="H14" s="7">
        <v>64</v>
      </c>
      <c r="I14" s="7">
        <v>64</v>
      </c>
      <c r="J14" s="7">
        <v>2</v>
      </c>
      <c r="K14" s="7">
        <v>1</v>
      </c>
      <c r="L14" s="8">
        <v>1E-3</v>
      </c>
      <c r="M14" s="7">
        <v>5.0000000000000001E-4</v>
      </c>
      <c r="N14" s="45">
        <v>0</v>
      </c>
      <c r="O14" s="45">
        <v>0</v>
      </c>
      <c r="P14" s="45">
        <v>0</v>
      </c>
      <c r="Q14" s="7">
        <v>25</v>
      </c>
      <c r="R14" s="16">
        <v>0.5</v>
      </c>
      <c r="S14" s="7">
        <v>8</v>
      </c>
      <c r="T14" s="16">
        <v>9.9999999999999995E-7</v>
      </c>
      <c r="U14" s="16">
        <v>1E-4</v>
      </c>
      <c r="V14" s="9">
        <v>1</v>
      </c>
      <c r="W14" s="8" t="s">
        <v>22</v>
      </c>
      <c r="X14" s="10" t="s">
        <v>25</v>
      </c>
      <c r="Y14" s="10" t="s">
        <v>44</v>
      </c>
    </row>
    <row r="15" spans="2:26" ht="22" customHeight="1" x14ac:dyDescent="0.2">
      <c r="C15" s="18">
        <v>776849</v>
      </c>
      <c r="D15" s="5" t="s">
        <v>45</v>
      </c>
      <c r="E15" s="5" t="s">
        <v>46</v>
      </c>
      <c r="F15" s="7">
        <v>8</v>
      </c>
      <c r="G15" s="7">
        <v>0.4</v>
      </c>
      <c r="H15" s="7">
        <v>664</v>
      </c>
      <c r="I15" s="7">
        <v>64</v>
      </c>
      <c r="J15" s="7">
        <v>2</v>
      </c>
      <c r="K15" s="7">
        <v>1</v>
      </c>
      <c r="L15" s="8">
        <v>1E-3</v>
      </c>
      <c r="M15" s="7">
        <v>5.0000000000000001E-4</v>
      </c>
      <c r="N15" s="45">
        <v>0</v>
      </c>
      <c r="O15" s="45">
        <v>0</v>
      </c>
      <c r="P15" s="45">
        <v>0</v>
      </c>
      <c r="Q15" s="7">
        <v>25</v>
      </c>
      <c r="R15" s="16">
        <v>0.5</v>
      </c>
      <c r="S15" s="7">
        <v>8</v>
      </c>
      <c r="T15" s="16">
        <v>9.9999999999999995E-7</v>
      </c>
      <c r="U15" s="16">
        <v>1E-4</v>
      </c>
      <c r="V15" s="9">
        <v>1</v>
      </c>
      <c r="W15" s="8" t="s">
        <v>22</v>
      </c>
      <c r="X15" s="10" t="s">
        <v>25</v>
      </c>
    </row>
    <row r="16" spans="2:26" ht="22" customHeight="1" x14ac:dyDescent="0.2">
      <c r="C16" s="18">
        <v>776937</v>
      </c>
      <c r="D16" s="5" t="s">
        <v>47</v>
      </c>
      <c r="E16" s="5" t="s">
        <v>46</v>
      </c>
      <c r="F16" s="7">
        <v>12</v>
      </c>
      <c r="G16" s="7">
        <v>0.4</v>
      </c>
      <c r="H16" s="7">
        <v>64</v>
      </c>
      <c r="I16" s="7">
        <v>64</v>
      </c>
      <c r="J16" s="7">
        <v>2</v>
      </c>
      <c r="K16" s="7">
        <v>1</v>
      </c>
      <c r="L16" s="8">
        <v>1E-3</v>
      </c>
      <c r="M16" s="7">
        <v>5.0000000000000001E-4</v>
      </c>
      <c r="N16" s="45">
        <v>0</v>
      </c>
      <c r="O16" s="45">
        <v>0</v>
      </c>
      <c r="P16" s="45">
        <v>0</v>
      </c>
      <c r="Q16" s="7">
        <v>30</v>
      </c>
      <c r="R16" s="16">
        <v>0.5</v>
      </c>
      <c r="S16" s="7">
        <v>10</v>
      </c>
      <c r="T16" s="16">
        <v>9.9999999999999995E-7</v>
      </c>
      <c r="U16" s="16">
        <v>1E-4</v>
      </c>
      <c r="V16" s="9">
        <v>1</v>
      </c>
      <c r="W16" s="8" t="s">
        <v>22</v>
      </c>
      <c r="X16" s="10" t="s">
        <v>25</v>
      </c>
      <c r="Y16" s="10" t="s">
        <v>48</v>
      </c>
    </row>
    <row r="17" spans="2:26" ht="22" customHeight="1" x14ac:dyDescent="0.2">
      <c r="C17" s="18">
        <v>776939</v>
      </c>
      <c r="D17" s="5" t="s">
        <v>49</v>
      </c>
      <c r="E17" s="5" t="s">
        <v>46</v>
      </c>
      <c r="F17" s="15">
        <v>12</v>
      </c>
      <c r="G17" s="15">
        <v>0.4</v>
      </c>
      <c r="H17" s="15">
        <v>64</v>
      </c>
      <c r="I17" s="15">
        <v>64</v>
      </c>
      <c r="J17" s="15">
        <v>2</v>
      </c>
      <c r="K17" s="15">
        <v>1</v>
      </c>
      <c r="L17" s="8">
        <v>1E-3</v>
      </c>
      <c r="M17" s="7">
        <v>5.0000000000000001E-4</v>
      </c>
      <c r="N17" s="45">
        <v>0</v>
      </c>
      <c r="O17" s="45">
        <v>0</v>
      </c>
      <c r="P17" s="45">
        <v>0</v>
      </c>
      <c r="Q17" s="7">
        <v>30</v>
      </c>
      <c r="R17" s="16">
        <v>0.5</v>
      </c>
      <c r="S17" s="7">
        <v>10</v>
      </c>
      <c r="T17" s="16">
        <v>9.9999999999999995E-7</v>
      </c>
      <c r="U17" s="16">
        <v>1E-4</v>
      </c>
      <c r="V17" s="9">
        <v>1</v>
      </c>
      <c r="W17" s="8" t="s">
        <v>22</v>
      </c>
      <c r="X17" s="10" t="s">
        <v>25</v>
      </c>
      <c r="Y17" s="10" t="s">
        <v>50</v>
      </c>
    </row>
    <row r="18" spans="2:26" ht="22" customHeight="1" x14ac:dyDescent="0.2">
      <c r="C18" s="18">
        <v>777055</v>
      </c>
      <c r="D18" s="5" t="s">
        <v>52</v>
      </c>
      <c r="E18" s="5" t="s">
        <v>46</v>
      </c>
      <c r="F18" s="15">
        <v>16</v>
      </c>
      <c r="G18" s="15">
        <v>0.5</v>
      </c>
      <c r="H18" s="15">
        <v>64</v>
      </c>
      <c r="I18" s="15">
        <v>64</v>
      </c>
      <c r="J18" s="15">
        <v>2</v>
      </c>
      <c r="K18" s="15">
        <v>1</v>
      </c>
      <c r="L18" s="8">
        <v>1E-3</v>
      </c>
      <c r="M18" s="7">
        <v>5.0000000000000001E-4</v>
      </c>
      <c r="N18" s="45">
        <v>0</v>
      </c>
      <c r="O18" s="45">
        <v>0</v>
      </c>
      <c r="P18" s="45">
        <v>0</v>
      </c>
      <c r="Q18" s="7">
        <v>25</v>
      </c>
      <c r="R18" s="16">
        <v>0.5</v>
      </c>
      <c r="S18" s="7">
        <v>10</v>
      </c>
      <c r="T18" s="16">
        <v>9.9999999999999995E-7</v>
      </c>
      <c r="U18" s="16">
        <v>1E-4</v>
      </c>
      <c r="V18" s="9">
        <v>1</v>
      </c>
      <c r="W18" s="8" t="s">
        <v>22</v>
      </c>
      <c r="X18" s="10" t="s">
        <v>34</v>
      </c>
      <c r="Y18" s="10" t="s">
        <v>53</v>
      </c>
    </row>
    <row r="19" spans="2:26" ht="22" customHeight="1" x14ac:dyDescent="0.2">
      <c r="C19" s="18">
        <v>777565</v>
      </c>
      <c r="D19" s="5" t="s">
        <v>54</v>
      </c>
      <c r="E19" s="5" t="s">
        <v>46</v>
      </c>
      <c r="F19" s="15">
        <v>12</v>
      </c>
      <c r="G19" s="15">
        <v>0.4</v>
      </c>
      <c r="H19" s="15">
        <v>64</v>
      </c>
      <c r="I19" s="15">
        <v>64</v>
      </c>
      <c r="J19" s="15">
        <v>2</v>
      </c>
      <c r="K19" s="15">
        <v>1</v>
      </c>
      <c r="L19" s="8">
        <v>1E-3</v>
      </c>
      <c r="M19" s="7">
        <v>5.0000000000000001E-4</v>
      </c>
      <c r="N19" s="45">
        <v>0</v>
      </c>
      <c r="O19" s="45">
        <v>0</v>
      </c>
      <c r="P19" s="45">
        <v>0</v>
      </c>
      <c r="Q19" s="7">
        <v>25</v>
      </c>
      <c r="R19" s="16">
        <v>0.5</v>
      </c>
      <c r="S19" s="7">
        <v>8</v>
      </c>
      <c r="T19" s="16">
        <v>9.9999999999999995E-7</v>
      </c>
      <c r="U19" s="16">
        <v>1E-4</v>
      </c>
      <c r="V19" s="9">
        <v>1</v>
      </c>
      <c r="W19" s="8" t="s">
        <v>22</v>
      </c>
      <c r="X19" s="10" t="s">
        <v>36</v>
      </c>
    </row>
    <row r="20" spans="2:26" ht="22" customHeight="1" x14ac:dyDescent="0.2">
      <c r="B20" s="12">
        <v>2</v>
      </c>
      <c r="C20" s="42">
        <v>777571</v>
      </c>
      <c r="D20" s="24" t="s">
        <v>55</v>
      </c>
      <c r="E20" s="24" t="s">
        <v>46</v>
      </c>
      <c r="F20" s="25">
        <v>12</v>
      </c>
      <c r="G20" s="25">
        <v>0.4</v>
      </c>
      <c r="H20" s="25">
        <v>64</v>
      </c>
      <c r="I20" s="25">
        <v>64</v>
      </c>
      <c r="J20" s="25">
        <v>2</v>
      </c>
      <c r="K20" s="25">
        <v>1</v>
      </c>
      <c r="L20" s="26">
        <v>1E-3</v>
      </c>
      <c r="M20" s="27">
        <v>1E-3</v>
      </c>
      <c r="N20" s="46">
        <v>0</v>
      </c>
      <c r="O20" s="46">
        <v>0</v>
      </c>
      <c r="P20" s="49">
        <v>0</v>
      </c>
      <c r="Q20" s="27">
        <v>30</v>
      </c>
      <c r="R20" s="29">
        <v>0.5</v>
      </c>
      <c r="S20" s="27">
        <v>8</v>
      </c>
      <c r="T20" s="29">
        <v>9.9999999999999995E-7</v>
      </c>
      <c r="U20" s="29">
        <v>1E-4</v>
      </c>
      <c r="V20" s="28">
        <v>1</v>
      </c>
      <c r="W20" s="26" t="s">
        <v>22</v>
      </c>
      <c r="X20" s="39" t="s">
        <v>56</v>
      </c>
      <c r="Y20" s="39" t="s">
        <v>57</v>
      </c>
      <c r="Z20" s="12">
        <v>2</v>
      </c>
    </row>
    <row r="21" spans="2:26" ht="22" customHeight="1" x14ac:dyDescent="0.2">
      <c r="B21" s="30">
        <v>3</v>
      </c>
      <c r="C21" s="43">
        <v>777572</v>
      </c>
      <c r="D21" s="31" t="s">
        <v>58</v>
      </c>
      <c r="E21" s="31" t="s">
        <v>46</v>
      </c>
      <c r="F21" s="32">
        <v>12</v>
      </c>
      <c r="G21" s="32">
        <v>0.4</v>
      </c>
      <c r="H21" s="32">
        <v>64</v>
      </c>
      <c r="I21" s="32">
        <v>64</v>
      </c>
      <c r="J21" s="32">
        <v>2</v>
      </c>
      <c r="K21" s="32">
        <v>1</v>
      </c>
      <c r="L21" s="33">
        <v>1E-3</v>
      </c>
      <c r="M21" s="36">
        <v>5.0000000000000001E-4</v>
      </c>
      <c r="N21" s="47">
        <v>0</v>
      </c>
      <c r="O21" s="47">
        <v>0</v>
      </c>
      <c r="P21" s="50">
        <v>0</v>
      </c>
      <c r="Q21" s="34">
        <v>30</v>
      </c>
      <c r="R21" s="35">
        <v>0.5</v>
      </c>
      <c r="S21" s="34">
        <v>8</v>
      </c>
      <c r="T21" s="35">
        <v>9.9999999999999995E-7</v>
      </c>
      <c r="U21" s="35">
        <v>1E-4</v>
      </c>
      <c r="V21" s="37">
        <v>0.5</v>
      </c>
      <c r="W21" s="33" t="s">
        <v>22</v>
      </c>
      <c r="X21" s="38" t="s">
        <v>56</v>
      </c>
      <c r="Y21" s="38" t="s">
        <v>59</v>
      </c>
      <c r="Z21" s="30">
        <v>3</v>
      </c>
    </row>
    <row r="22" spans="2:26" ht="22" customHeight="1" x14ac:dyDescent="0.2">
      <c r="C22" s="18">
        <v>777573</v>
      </c>
      <c r="D22" s="5" t="s">
        <v>60</v>
      </c>
      <c r="E22" s="5" t="s">
        <v>46</v>
      </c>
      <c r="F22" s="15">
        <v>12</v>
      </c>
      <c r="G22" s="15">
        <v>0.45</v>
      </c>
      <c r="H22" s="15">
        <v>64</v>
      </c>
      <c r="I22" s="15">
        <v>64</v>
      </c>
      <c r="J22" s="15">
        <v>2</v>
      </c>
      <c r="K22" s="15">
        <v>1</v>
      </c>
      <c r="L22" s="8">
        <v>1E-3</v>
      </c>
      <c r="M22" s="7">
        <v>5.0000000000000001E-4</v>
      </c>
      <c r="N22" s="45">
        <v>0</v>
      </c>
      <c r="O22" s="45">
        <v>0</v>
      </c>
      <c r="P22" s="45">
        <v>0</v>
      </c>
      <c r="Q22" s="7">
        <v>30</v>
      </c>
      <c r="R22" s="16">
        <v>0.5</v>
      </c>
      <c r="S22" s="7">
        <v>8</v>
      </c>
      <c r="T22" s="16">
        <v>9.9999999999999995E-7</v>
      </c>
      <c r="U22" s="16">
        <v>1E-4</v>
      </c>
      <c r="V22" s="9">
        <v>1</v>
      </c>
      <c r="W22" s="8" t="s">
        <v>22</v>
      </c>
      <c r="X22" s="10" t="s">
        <v>23</v>
      </c>
      <c r="Y22" s="10" t="s">
        <v>61</v>
      </c>
    </row>
    <row r="23" spans="2:26" ht="22" customHeight="1" x14ac:dyDescent="0.2">
      <c r="C23" s="18">
        <v>777650</v>
      </c>
      <c r="D23" s="5" t="s">
        <v>62</v>
      </c>
      <c r="E23" s="5" t="s">
        <v>46</v>
      </c>
      <c r="F23" s="7">
        <v>12</v>
      </c>
      <c r="G23" s="7">
        <v>0.4</v>
      </c>
      <c r="H23" s="7">
        <v>64</v>
      </c>
      <c r="I23" s="7">
        <v>64</v>
      </c>
      <c r="J23" s="7">
        <v>2</v>
      </c>
      <c r="K23" s="7">
        <v>1</v>
      </c>
      <c r="L23" s="8">
        <v>1E-3</v>
      </c>
      <c r="M23" s="7">
        <v>1E-3</v>
      </c>
      <c r="N23" s="45">
        <v>0</v>
      </c>
      <c r="O23" s="45">
        <v>0</v>
      </c>
      <c r="P23" s="45">
        <v>0</v>
      </c>
      <c r="Q23" s="7">
        <v>30</v>
      </c>
      <c r="R23" s="16">
        <v>0.5</v>
      </c>
      <c r="S23" s="7">
        <v>8</v>
      </c>
      <c r="T23" s="16">
        <v>9.9999999999999995E-7</v>
      </c>
      <c r="U23" s="16">
        <v>1E-4</v>
      </c>
      <c r="V23" s="9">
        <v>0.5</v>
      </c>
      <c r="W23" s="8" t="s">
        <v>22</v>
      </c>
      <c r="X23" s="10" t="s">
        <v>31</v>
      </c>
      <c r="Y23" s="10" t="s">
        <v>41</v>
      </c>
      <c r="Z23" s="40">
        <v>-100</v>
      </c>
    </row>
    <row r="24" spans="2:26" s="17" customFormat="1" ht="22" customHeight="1" x14ac:dyDescent="0.2">
      <c r="B24" s="14">
        <v>1</v>
      </c>
      <c r="C24" s="19">
        <v>777656</v>
      </c>
      <c r="D24" s="19" t="s">
        <v>63</v>
      </c>
      <c r="E24" s="19" t="s">
        <v>46</v>
      </c>
      <c r="F24" s="20">
        <v>12</v>
      </c>
      <c r="G24" s="20">
        <v>0.4</v>
      </c>
      <c r="H24" s="20">
        <v>64</v>
      </c>
      <c r="I24" s="20">
        <v>64</v>
      </c>
      <c r="J24" s="20">
        <v>2</v>
      </c>
      <c r="K24" s="20">
        <v>1</v>
      </c>
      <c r="L24" s="21">
        <v>1E-3</v>
      </c>
      <c r="M24" s="20">
        <v>1E-3</v>
      </c>
      <c r="N24" s="22">
        <v>0.1</v>
      </c>
      <c r="O24" s="23">
        <v>0.02</v>
      </c>
      <c r="P24" s="48">
        <v>0</v>
      </c>
      <c r="Q24" s="20">
        <v>30</v>
      </c>
      <c r="R24" s="21">
        <v>0.5</v>
      </c>
      <c r="S24" s="20">
        <v>8</v>
      </c>
      <c r="T24" s="21">
        <v>9.9999999999999995E-7</v>
      </c>
      <c r="U24" s="21">
        <v>1E-4</v>
      </c>
      <c r="V24" s="22">
        <v>1</v>
      </c>
      <c r="W24" s="21" t="s">
        <v>22</v>
      </c>
      <c r="X24" s="14" t="s">
        <v>56</v>
      </c>
      <c r="Y24" s="14" t="s">
        <v>64</v>
      </c>
      <c r="Z24" s="14">
        <v>1</v>
      </c>
    </row>
    <row r="25" spans="2:26" ht="22" customHeight="1" x14ac:dyDescent="0.2">
      <c r="C25" s="18">
        <v>777658</v>
      </c>
      <c r="D25" s="5" t="s">
        <v>65</v>
      </c>
      <c r="E25" s="5" t="s">
        <v>46</v>
      </c>
      <c r="F25" s="7">
        <v>12</v>
      </c>
      <c r="G25" s="7">
        <v>0.4</v>
      </c>
      <c r="H25" s="7">
        <v>64</v>
      </c>
      <c r="I25" s="7">
        <v>64</v>
      </c>
      <c r="J25" s="7">
        <v>2</v>
      </c>
      <c r="K25" s="7">
        <v>1</v>
      </c>
      <c r="L25" s="8">
        <v>1E-3</v>
      </c>
      <c r="M25" s="7">
        <v>5.0000000000000001E-4</v>
      </c>
      <c r="N25" s="9">
        <v>0.1</v>
      </c>
      <c r="O25" s="13">
        <v>0.02</v>
      </c>
      <c r="P25" s="45">
        <v>0</v>
      </c>
      <c r="Q25" s="7">
        <v>30</v>
      </c>
      <c r="R25" s="16">
        <v>0.5</v>
      </c>
      <c r="S25" s="7">
        <v>8</v>
      </c>
      <c r="T25" s="16">
        <v>9.9999999999999995E-7</v>
      </c>
      <c r="U25" s="16">
        <v>1E-4</v>
      </c>
      <c r="V25" s="9">
        <v>1</v>
      </c>
      <c r="W25" s="8" t="s">
        <v>22</v>
      </c>
      <c r="X25" s="10" t="s">
        <v>25</v>
      </c>
      <c r="Y25" s="10" t="s">
        <v>66</v>
      </c>
    </row>
    <row r="26" spans="2:26" ht="22" customHeight="1" x14ac:dyDescent="0.2">
      <c r="C26" s="18">
        <v>777787</v>
      </c>
      <c r="D26" s="5" t="s">
        <v>67</v>
      </c>
      <c r="E26" s="5" t="s">
        <v>46</v>
      </c>
      <c r="F26" s="7">
        <v>12</v>
      </c>
      <c r="G26" s="7">
        <v>0.4</v>
      </c>
      <c r="H26" s="7">
        <v>64</v>
      </c>
      <c r="I26" s="7">
        <v>64</v>
      </c>
      <c r="J26" s="7">
        <v>2</v>
      </c>
      <c r="K26" s="7">
        <v>1</v>
      </c>
      <c r="L26" s="8">
        <v>1E-3</v>
      </c>
      <c r="M26" s="7">
        <v>1E-3</v>
      </c>
      <c r="N26" s="41">
        <v>1E-3</v>
      </c>
      <c r="O26" s="9">
        <v>0</v>
      </c>
      <c r="P26" s="45">
        <v>0</v>
      </c>
      <c r="Q26" s="7">
        <v>30</v>
      </c>
      <c r="R26" s="16">
        <v>0.5</v>
      </c>
      <c r="S26" s="7">
        <v>8</v>
      </c>
      <c r="T26" s="16">
        <v>9.9999999999999995E-7</v>
      </c>
      <c r="U26" s="16">
        <v>1E-4</v>
      </c>
      <c r="V26" s="9">
        <v>1</v>
      </c>
      <c r="W26" s="8" t="s">
        <v>22</v>
      </c>
      <c r="X26" s="10" t="s">
        <v>25</v>
      </c>
    </row>
    <row r="27" spans="2:26" ht="22" customHeight="1" x14ac:dyDescent="0.2">
      <c r="C27" s="18">
        <v>777885</v>
      </c>
      <c r="D27" s="5" t="s">
        <v>69</v>
      </c>
      <c r="E27" s="5" t="s">
        <v>46</v>
      </c>
      <c r="F27" s="7">
        <v>12</v>
      </c>
      <c r="G27" s="7">
        <v>0.4</v>
      </c>
      <c r="H27" s="7">
        <v>64</v>
      </c>
      <c r="I27" s="7">
        <v>64</v>
      </c>
      <c r="J27" s="7">
        <v>2</v>
      </c>
      <c r="K27" s="7">
        <v>1</v>
      </c>
      <c r="L27" s="8">
        <v>1E-3</v>
      </c>
      <c r="M27" s="7">
        <v>1E-3</v>
      </c>
      <c r="N27" s="13">
        <v>0.15</v>
      </c>
      <c r="O27" s="13">
        <v>0.05</v>
      </c>
      <c r="P27" s="45">
        <v>0</v>
      </c>
      <c r="Q27" s="7">
        <v>30</v>
      </c>
      <c r="R27" s="16">
        <v>0.5</v>
      </c>
      <c r="S27" s="7">
        <v>8</v>
      </c>
      <c r="T27" s="16">
        <v>9.9999999999999995E-7</v>
      </c>
      <c r="U27" s="16">
        <v>1E-4</v>
      </c>
      <c r="V27" s="9">
        <v>1</v>
      </c>
      <c r="W27" s="8" t="s">
        <v>22</v>
      </c>
      <c r="X27" s="10" t="s">
        <v>25</v>
      </c>
      <c r="Y27" s="10" t="s">
        <v>70</v>
      </c>
    </row>
    <row r="28" spans="2:26" ht="22" customHeight="1" x14ac:dyDescent="0.2">
      <c r="C28" s="18">
        <v>777938</v>
      </c>
      <c r="D28" s="5" t="s">
        <v>71</v>
      </c>
      <c r="E28" s="5" t="s">
        <v>46</v>
      </c>
      <c r="F28" s="7">
        <v>12</v>
      </c>
      <c r="G28" s="7">
        <v>0.4</v>
      </c>
      <c r="H28" s="7">
        <v>64</v>
      </c>
      <c r="I28" s="7">
        <v>64</v>
      </c>
      <c r="J28" s="7">
        <v>2</v>
      </c>
      <c r="K28" s="7">
        <v>1</v>
      </c>
      <c r="L28" s="8">
        <v>1E-3</v>
      </c>
      <c r="M28" s="7">
        <v>1E-3</v>
      </c>
      <c r="N28" s="9">
        <v>0.1</v>
      </c>
      <c r="O28" s="13">
        <v>0.05</v>
      </c>
      <c r="P28" s="45">
        <v>0</v>
      </c>
      <c r="Q28" s="7">
        <v>30</v>
      </c>
      <c r="R28" s="16">
        <v>0.5</v>
      </c>
      <c r="S28" s="7">
        <v>8</v>
      </c>
      <c r="T28" s="16">
        <v>9.9999999999999995E-7</v>
      </c>
      <c r="U28" s="16">
        <v>1E-4</v>
      </c>
      <c r="V28" s="9">
        <v>1</v>
      </c>
      <c r="W28" s="8" t="s">
        <v>22</v>
      </c>
      <c r="X28" s="10" t="s">
        <v>34</v>
      </c>
      <c r="Y28" s="10" t="s">
        <v>72</v>
      </c>
    </row>
    <row r="29" spans="2:26" ht="22" customHeight="1" x14ac:dyDescent="0.2">
      <c r="C29" s="18">
        <v>777952</v>
      </c>
      <c r="D29" s="5" t="s">
        <v>73</v>
      </c>
      <c r="E29" s="5" t="s">
        <v>46</v>
      </c>
      <c r="F29" s="7">
        <v>12</v>
      </c>
      <c r="G29" s="7">
        <v>0.4</v>
      </c>
      <c r="H29" s="7">
        <v>64</v>
      </c>
      <c r="I29" s="7">
        <v>64</v>
      </c>
      <c r="J29" s="7">
        <v>2</v>
      </c>
      <c r="K29" s="7">
        <v>1</v>
      </c>
      <c r="L29" s="8">
        <v>1E-3</v>
      </c>
      <c r="M29" s="7">
        <v>1E-3</v>
      </c>
      <c r="N29" s="9">
        <v>0.1</v>
      </c>
      <c r="O29" s="13">
        <v>0.02</v>
      </c>
      <c r="P29" s="45">
        <v>0</v>
      </c>
      <c r="Q29" s="7">
        <v>30</v>
      </c>
      <c r="R29" s="16">
        <v>0.5</v>
      </c>
      <c r="S29" s="7">
        <v>8</v>
      </c>
      <c r="T29" s="16">
        <v>9.9999999999999995E-7</v>
      </c>
      <c r="U29" s="16">
        <v>1E-4</v>
      </c>
      <c r="V29" s="9">
        <v>1</v>
      </c>
      <c r="W29" s="8" t="s">
        <v>22</v>
      </c>
      <c r="X29" s="10" t="s">
        <v>31</v>
      </c>
      <c r="Y29" s="10" t="s">
        <v>74</v>
      </c>
    </row>
    <row r="30" spans="2:26" ht="22" customHeight="1" x14ac:dyDescent="0.2">
      <c r="C30" s="18">
        <v>778024</v>
      </c>
      <c r="D30" s="5" t="s">
        <v>76</v>
      </c>
      <c r="E30" s="5" t="s">
        <v>46</v>
      </c>
      <c r="F30" s="7">
        <v>12</v>
      </c>
      <c r="G30" s="7">
        <v>0.4</v>
      </c>
      <c r="H30" s="7">
        <v>64</v>
      </c>
      <c r="I30" s="7">
        <v>64</v>
      </c>
      <c r="J30" s="7">
        <v>2</v>
      </c>
      <c r="K30" s="7">
        <v>1</v>
      </c>
      <c r="L30" s="8">
        <v>1E-3</v>
      </c>
      <c r="M30" s="7">
        <v>1E-3</v>
      </c>
      <c r="N30" s="9">
        <v>0.1</v>
      </c>
      <c r="O30" s="13">
        <v>0.03</v>
      </c>
      <c r="P30" s="45">
        <v>0</v>
      </c>
      <c r="Q30" s="7">
        <v>30</v>
      </c>
      <c r="R30" s="16">
        <v>0.5</v>
      </c>
      <c r="S30" s="7">
        <v>8</v>
      </c>
      <c r="T30" s="16">
        <v>9.9999999999999995E-7</v>
      </c>
      <c r="U30" s="16">
        <v>1E-4</v>
      </c>
      <c r="V30" s="9">
        <v>0.8</v>
      </c>
      <c r="W30" s="8" t="s">
        <v>22</v>
      </c>
      <c r="X30" s="10" t="s">
        <v>34</v>
      </c>
    </row>
    <row r="31" spans="2:26" ht="22" customHeight="1" x14ac:dyDescent="0.2">
      <c r="C31" s="18">
        <v>778028</v>
      </c>
      <c r="D31" s="5" t="s">
        <v>77</v>
      </c>
      <c r="E31" s="5" t="s">
        <v>46</v>
      </c>
      <c r="F31" s="7">
        <v>12</v>
      </c>
      <c r="G31" s="7">
        <v>0.4</v>
      </c>
      <c r="H31" s="7">
        <v>64</v>
      </c>
      <c r="I31" s="7">
        <v>64</v>
      </c>
      <c r="J31" s="7">
        <v>2</v>
      </c>
      <c r="K31" s="7">
        <v>1</v>
      </c>
      <c r="L31" s="8">
        <v>1E-3</v>
      </c>
      <c r="M31" s="7">
        <v>3.0000000000000001E-3</v>
      </c>
      <c r="N31" s="9">
        <v>0.1</v>
      </c>
      <c r="O31" s="13">
        <v>0.02</v>
      </c>
      <c r="P31" s="45">
        <v>0</v>
      </c>
      <c r="Q31" s="7">
        <v>30</v>
      </c>
      <c r="R31" s="16">
        <v>0.5</v>
      </c>
      <c r="S31" s="7">
        <v>8</v>
      </c>
      <c r="T31" s="16">
        <v>9.9999999999999995E-7</v>
      </c>
      <c r="U31" s="16">
        <v>1E-4</v>
      </c>
      <c r="V31" s="9">
        <v>0.8</v>
      </c>
      <c r="W31" s="8" t="s">
        <v>22</v>
      </c>
      <c r="X31" s="10" t="s">
        <v>31</v>
      </c>
      <c r="Y31" s="10" t="s">
        <v>79</v>
      </c>
    </row>
    <row r="32" spans="2:26" ht="22" customHeight="1" x14ac:dyDescent="0.2">
      <c r="C32" s="18">
        <v>778342</v>
      </c>
      <c r="D32" s="5" t="s">
        <v>78</v>
      </c>
      <c r="E32" s="5" t="s">
        <v>46</v>
      </c>
      <c r="F32" s="7">
        <v>12</v>
      </c>
      <c r="G32" s="7">
        <v>0.4</v>
      </c>
      <c r="H32" s="7">
        <v>64</v>
      </c>
      <c r="I32" s="7">
        <v>64</v>
      </c>
      <c r="J32" s="7">
        <v>2</v>
      </c>
      <c r="K32" s="7">
        <v>1</v>
      </c>
      <c r="L32" s="8">
        <v>1E-3</v>
      </c>
      <c r="M32" s="7">
        <v>1E-3</v>
      </c>
      <c r="N32" s="13">
        <v>0.05</v>
      </c>
      <c r="O32" s="13">
        <v>0.01</v>
      </c>
      <c r="P32" s="45">
        <v>0</v>
      </c>
      <c r="Q32" s="7">
        <v>30</v>
      </c>
      <c r="R32" s="16">
        <v>0.5</v>
      </c>
      <c r="S32" s="7">
        <v>8</v>
      </c>
      <c r="T32" s="16">
        <v>9.9999999999999995E-7</v>
      </c>
      <c r="U32" s="16">
        <v>1E-4</v>
      </c>
      <c r="V32" s="9">
        <v>1</v>
      </c>
      <c r="W32" s="8" t="s">
        <v>22</v>
      </c>
    </row>
    <row r="33" spans="3:25" ht="22" customHeight="1" x14ac:dyDescent="0.2">
      <c r="C33" s="18">
        <v>778349</v>
      </c>
      <c r="D33" s="5" t="s">
        <v>80</v>
      </c>
      <c r="E33" s="5" t="s">
        <v>46</v>
      </c>
      <c r="F33" s="7">
        <v>12</v>
      </c>
      <c r="G33" s="7">
        <v>0.4</v>
      </c>
      <c r="H33" s="7">
        <v>64</v>
      </c>
      <c r="I33" s="7">
        <v>64</v>
      </c>
      <c r="J33" s="7">
        <v>2</v>
      </c>
      <c r="K33" s="7">
        <v>1</v>
      </c>
      <c r="L33" s="8">
        <v>1E-3</v>
      </c>
      <c r="M33" s="7">
        <v>1E-3</v>
      </c>
      <c r="N33" s="13">
        <v>0.05</v>
      </c>
      <c r="O33" s="13">
        <v>0.02</v>
      </c>
      <c r="P33" s="45">
        <v>0</v>
      </c>
      <c r="Q33" s="7">
        <v>30</v>
      </c>
      <c r="R33" s="16">
        <v>0.5</v>
      </c>
      <c r="S33" s="7">
        <v>8</v>
      </c>
      <c r="T33" s="16">
        <v>9.9999999999999995E-7</v>
      </c>
      <c r="U33" s="16">
        <v>1E-4</v>
      </c>
      <c r="V33" s="9">
        <v>1</v>
      </c>
      <c r="W33" s="8" t="s">
        <v>22</v>
      </c>
      <c r="X33" s="10" t="s">
        <v>25</v>
      </c>
      <c r="Y33" s="10" t="s">
        <v>82</v>
      </c>
    </row>
    <row r="34" spans="3:25" ht="22" customHeight="1" x14ac:dyDescent="0.2">
      <c r="C34" s="18">
        <v>778350</v>
      </c>
      <c r="D34" s="5" t="s">
        <v>81</v>
      </c>
      <c r="E34" s="5" t="s">
        <v>46</v>
      </c>
      <c r="F34" s="7">
        <v>12</v>
      </c>
      <c r="G34" s="7">
        <v>0.4</v>
      </c>
      <c r="H34" s="7">
        <v>64</v>
      </c>
      <c r="I34" s="7">
        <v>64</v>
      </c>
      <c r="J34" s="7">
        <v>2</v>
      </c>
      <c r="K34" s="7">
        <v>1</v>
      </c>
      <c r="L34" s="8">
        <v>1E-3</v>
      </c>
      <c r="M34" s="7">
        <v>1.5E-3</v>
      </c>
      <c r="N34" s="9">
        <v>0.1</v>
      </c>
      <c r="O34" s="13">
        <v>0.02</v>
      </c>
      <c r="P34" s="45">
        <v>0</v>
      </c>
      <c r="Q34" s="7">
        <v>30</v>
      </c>
      <c r="R34" s="16">
        <v>0.5</v>
      </c>
      <c r="S34" s="7">
        <v>8</v>
      </c>
      <c r="T34" s="16">
        <v>9.9999999999999995E-7</v>
      </c>
      <c r="U34" s="16">
        <v>1E-4</v>
      </c>
      <c r="V34" s="9">
        <v>1</v>
      </c>
      <c r="W34" s="8" t="s">
        <v>22</v>
      </c>
    </row>
    <row r="35" spans="3:25" ht="22" customHeight="1" x14ac:dyDescent="0.2">
      <c r="C35" s="18">
        <v>778537</v>
      </c>
      <c r="D35" s="5" t="s">
        <v>75</v>
      </c>
      <c r="E35" s="5"/>
      <c r="F35" s="7"/>
      <c r="G35" s="7"/>
      <c r="H35" s="7"/>
      <c r="I35" s="7"/>
      <c r="J35" s="7"/>
      <c r="K35" s="7"/>
      <c r="L35" s="8"/>
      <c r="M35" s="7"/>
      <c r="N35" s="9"/>
      <c r="O35" s="13"/>
      <c r="P35" s="13"/>
      <c r="Q35" s="7"/>
      <c r="R35" s="16"/>
      <c r="S35" s="7"/>
      <c r="T35" s="7"/>
      <c r="U35" s="7"/>
      <c r="V35" s="9"/>
      <c r="W35" s="8"/>
    </row>
    <row r="36" spans="3:25" ht="22" customHeight="1" x14ac:dyDescent="0.2">
      <c r="C36" s="18"/>
      <c r="D36" s="5"/>
      <c r="E36" s="5"/>
      <c r="F36" s="7"/>
      <c r="G36" s="7"/>
      <c r="H36" s="7"/>
      <c r="I36" s="7"/>
      <c r="J36" s="7"/>
      <c r="K36" s="7"/>
      <c r="L36" s="7"/>
      <c r="M36" s="7"/>
      <c r="N36" s="9"/>
      <c r="O36" s="13"/>
      <c r="P36" s="13"/>
      <c r="Q36" s="7"/>
      <c r="R36" s="7"/>
      <c r="S36" s="7"/>
      <c r="T36" s="7"/>
      <c r="U36" s="7"/>
      <c r="V36" s="9"/>
      <c r="W36" s="7"/>
    </row>
    <row r="37" spans="3:25" ht="22" customHeight="1" x14ac:dyDescent="0.2">
      <c r="C37" s="18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9"/>
      <c r="W37" s="7"/>
    </row>
    <row r="38" spans="3:25" ht="22" customHeight="1" x14ac:dyDescent="0.2">
      <c r="C38" s="18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9"/>
      <c r="W38" s="7"/>
    </row>
    <row r="39" spans="3:25" ht="22" customHeight="1" x14ac:dyDescent="0.2">
      <c r="C39" s="18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9"/>
      <c r="W39" s="7"/>
    </row>
    <row r="40" spans="3:25" ht="22" customHeight="1" x14ac:dyDescent="0.2">
      <c r="C40" s="18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3:25" ht="22" customHeight="1" x14ac:dyDescent="0.2">
      <c r="C41" s="18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3:25" ht="22" customHeight="1" x14ac:dyDescent="0.2">
      <c r="C42" s="18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3:25" ht="22" customHeight="1" x14ac:dyDescent="0.2">
      <c r="C43" s="18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3:25" ht="22" customHeight="1" x14ac:dyDescent="0.2">
      <c r="C44" s="18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3:25" ht="22" customHeight="1" x14ac:dyDescent="0.2">
      <c r="C45" s="18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3:25" ht="22" customHeight="1" x14ac:dyDescent="0.2">
      <c r="C46" s="18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3:25" ht="22" customHeight="1" x14ac:dyDescent="0.2">
      <c r="C47" s="18"/>
      <c r="D47" s="5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3:25" ht="22" customHeight="1" x14ac:dyDescent="0.2">
      <c r="C48" s="18"/>
      <c r="D48" s="5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3:23" ht="22" customHeight="1" x14ac:dyDescent="0.2">
      <c r="C49" s="18"/>
      <c r="D49" s="5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3:23" ht="22" customHeight="1" x14ac:dyDescent="0.2">
      <c r="C50" s="18"/>
      <c r="D50" s="5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3:23" ht="22" customHeight="1" x14ac:dyDescent="0.2">
      <c r="C51" s="18"/>
      <c r="D51" s="5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3:23" ht="22" customHeight="1" x14ac:dyDescent="0.2">
      <c r="C52" s="18"/>
      <c r="D52" s="5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3:23" ht="22" customHeight="1" x14ac:dyDescent="0.2">
      <c r="C53" s="18"/>
      <c r="D53" s="5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3:23" ht="22" customHeight="1" x14ac:dyDescent="0.2">
      <c r="C54" s="18"/>
      <c r="D54" s="5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3:23" ht="22" customHeight="1" x14ac:dyDescent="0.2">
      <c r="C55" s="18"/>
      <c r="D55" s="5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3:23" ht="22" customHeight="1" x14ac:dyDescent="0.2">
      <c r="C56" s="18"/>
      <c r="D56" s="5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3:23" ht="22" customHeight="1" x14ac:dyDescent="0.2">
      <c r="C57" s="18"/>
      <c r="D57" s="5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3:23" ht="22" customHeight="1" x14ac:dyDescent="0.2">
      <c r="C58" s="18"/>
      <c r="D58" s="5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3:23" ht="22" customHeight="1" x14ac:dyDescent="0.2">
      <c r="C59" s="18"/>
      <c r="D59" s="5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3:23" ht="22" customHeight="1" x14ac:dyDescent="0.2">
      <c r="C60" s="18"/>
      <c r="D60" s="5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3:23" ht="22" customHeight="1" x14ac:dyDescent="0.2">
      <c r="C61" s="18"/>
      <c r="D61" s="5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3:23" ht="22" customHeight="1" x14ac:dyDescent="0.2">
      <c r="C62" s="18"/>
      <c r="D62" s="5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3:23" ht="22" customHeight="1" x14ac:dyDescent="0.2">
      <c r="C63" s="18"/>
      <c r="D63" s="5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3:23" ht="22" customHeight="1" x14ac:dyDescent="0.2">
      <c r="C64" s="18"/>
      <c r="D64" s="5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3:23" ht="22" customHeight="1" x14ac:dyDescent="0.2">
      <c r="C65" s="18"/>
      <c r="D65" s="5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3:23" ht="22" customHeight="1" x14ac:dyDescent="0.2">
      <c r="C66" s="18"/>
      <c r="D66" s="5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3:23" ht="22" customHeight="1" x14ac:dyDescent="0.2">
      <c r="C67" s="18"/>
      <c r="D67" s="5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3:23" ht="22" customHeight="1" x14ac:dyDescent="0.2">
      <c r="C68" s="18"/>
      <c r="D68" s="5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3:23" ht="22" customHeight="1" x14ac:dyDescent="0.2">
      <c r="C69" s="18"/>
      <c r="D69" s="5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3:23" ht="22" customHeight="1" x14ac:dyDescent="0.2">
      <c r="C70" s="18"/>
      <c r="D70" s="5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3:23" ht="22" customHeight="1" x14ac:dyDescent="0.2">
      <c r="C71" s="18"/>
      <c r="D71" s="5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3:23" ht="22" customHeight="1" x14ac:dyDescent="0.2">
      <c r="C72" s="18"/>
      <c r="D72" s="5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3:23" ht="22" customHeight="1" x14ac:dyDescent="0.2">
      <c r="C73" s="18"/>
      <c r="D73" s="5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3:23" ht="22" customHeight="1" x14ac:dyDescent="0.2">
      <c r="C74" s="18"/>
      <c r="D74" s="5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3:23" ht="22" customHeight="1" x14ac:dyDescent="0.2">
      <c r="C75" s="18"/>
      <c r="D75" s="5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3:23" ht="22" customHeight="1" x14ac:dyDescent="0.2">
      <c r="C76" s="18"/>
      <c r="D76" s="5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3:23" ht="22" customHeight="1" x14ac:dyDescent="0.2">
      <c r="C77" s="18"/>
      <c r="D77" s="5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3:23" ht="22" customHeight="1" x14ac:dyDescent="0.2">
      <c r="C78" s="18"/>
      <c r="D78" s="5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3:23" ht="22" customHeight="1" x14ac:dyDescent="0.2">
      <c r="C79" s="18"/>
      <c r="D79" s="5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3:23" ht="22" customHeight="1" x14ac:dyDescent="0.2">
      <c r="C80" s="18"/>
      <c r="D80" s="5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3:23" ht="22" customHeight="1" x14ac:dyDescent="0.2">
      <c r="C81" s="18"/>
      <c r="D81" s="5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3:23" ht="22" customHeight="1" x14ac:dyDescent="0.2">
      <c r="C82" s="18"/>
      <c r="D82" s="5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3:23" ht="22" customHeight="1" x14ac:dyDescent="0.2">
      <c r="C83" s="18"/>
      <c r="D83" s="5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3:23" ht="22" customHeight="1" x14ac:dyDescent="0.2">
      <c r="C84" s="18"/>
      <c r="D84" s="5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3:23" ht="22" customHeight="1" x14ac:dyDescent="0.2">
      <c r="C85" s="18"/>
      <c r="D85" s="5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3:23" ht="22" customHeight="1" x14ac:dyDescent="0.2">
      <c r="C86" s="18"/>
      <c r="D86" s="5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3:23" ht="22" customHeight="1" x14ac:dyDescent="0.2">
      <c r="C87" s="18"/>
      <c r="D87" s="5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3:23" ht="22" customHeight="1" x14ac:dyDescent="0.2">
      <c r="C88" s="18"/>
      <c r="D88" s="5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3:23" ht="22" customHeight="1" x14ac:dyDescent="0.2">
      <c r="C89" s="18"/>
      <c r="D89" s="5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3:23" ht="22" customHeight="1" x14ac:dyDescent="0.2">
      <c r="C90" s="18"/>
      <c r="D90" s="5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3:23" ht="22" customHeight="1" x14ac:dyDescent="0.2">
      <c r="C91" s="18"/>
      <c r="D91" s="5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3:23" ht="22" customHeight="1" x14ac:dyDescent="0.2">
      <c r="C92" s="18"/>
      <c r="D92" s="5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3:23" ht="22" customHeight="1" x14ac:dyDescent="0.2">
      <c r="C93" s="18"/>
      <c r="D93" s="5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3:23" ht="22" customHeight="1" x14ac:dyDescent="0.2">
      <c r="C94" s="18"/>
      <c r="D94" s="5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3:23" ht="22" customHeight="1" x14ac:dyDescent="0.2">
      <c r="C95" s="18"/>
      <c r="D95" s="5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3:23" ht="22" customHeight="1" x14ac:dyDescent="0.2">
      <c r="C96" s="18"/>
      <c r="D96" s="5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3:23" ht="22" customHeight="1" x14ac:dyDescent="0.2">
      <c r="C97" s="18"/>
      <c r="D97" s="5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3:23" ht="22" customHeight="1" x14ac:dyDescent="0.2">
      <c r="C98" s="18"/>
      <c r="D98" s="5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3:23" ht="22" customHeight="1" x14ac:dyDescent="0.2">
      <c r="C99" s="18"/>
      <c r="D99" s="5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3:23" ht="22" customHeight="1" x14ac:dyDescent="0.2">
      <c r="C100" s="18"/>
      <c r="D100" s="5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3:23" ht="22" customHeight="1" x14ac:dyDescent="0.2">
      <c r="C101" s="18"/>
      <c r="D101" s="5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3:23" ht="22" customHeight="1" x14ac:dyDescent="0.2">
      <c r="C102" s="18"/>
      <c r="D102" s="5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3:23" ht="22" customHeight="1" x14ac:dyDescent="0.2">
      <c r="C103" s="18"/>
      <c r="D103" s="5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3:23" ht="22" customHeight="1" x14ac:dyDescent="0.2">
      <c r="C104" s="18"/>
      <c r="D104" s="5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3:23" ht="22" customHeight="1" x14ac:dyDescent="0.2">
      <c r="C105" s="18"/>
      <c r="D105" s="5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3:23" ht="22" customHeight="1" x14ac:dyDescent="0.2">
      <c r="C106" s="18"/>
      <c r="D106" s="5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3:23" ht="22" customHeight="1" x14ac:dyDescent="0.2">
      <c r="C107" s="18"/>
      <c r="D107" s="5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3:23" ht="22" customHeight="1" x14ac:dyDescent="0.2">
      <c r="C108" s="18"/>
      <c r="D108" s="5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3:23" ht="22" customHeight="1" x14ac:dyDescent="0.2">
      <c r="C109" s="18"/>
      <c r="D109" s="5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3:23" ht="22" customHeight="1" x14ac:dyDescent="0.2">
      <c r="C110" s="18"/>
      <c r="D110" s="5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3:23" ht="22" customHeight="1" x14ac:dyDescent="0.2">
      <c r="C111" s="18"/>
      <c r="D111" s="5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3:23" ht="22" customHeight="1" x14ac:dyDescent="0.2">
      <c r="C112" s="18"/>
      <c r="D112" s="5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3:23" ht="22" customHeight="1" x14ac:dyDescent="0.2">
      <c r="C113" s="18"/>
      <c r="D113" s="5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3:23" ht="22" customHeight="1" x14ac:dyDescent="0.2">
      <c r="C114" s="18"/>
      <c r="D114" s="5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3:23" ht="22" customHeight="1" x14ac:dyDescent="0.2">
      <c r="C115" s="18"/>
      <c r="D115" s="5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3:23" ht="22" customHeight="1" x14ac:dyDescent="0.2">
      <c r="C116" s="18"/>
      <c r="D116" s="5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3:23" ht="22" customHeight="1" x14ac:dyDescent="0.2">
      <c r="C117" s="18"/>
      <c r="D117" s="5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3:23" ht="22" customHeight="1" x14ac:dyDescent="0.2">
      <c r="C118" s="18"/>
      <c r="D118" s="5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3:23" ht="22" customHeight="1" x14ac:dyDescent="0.2">
      <c r="C119" s="18"/>
      <c r="D119" s="5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3:23" ht="22" customHeight="1" x14ac:dyDescent="0.2">
      <c r="C120" s="18"/>
      <c r="D120" s="5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3:23" ht="22" customHeight="1" x14ac:dyDescent="0.2">
      <c r="C121" s="18"/>
      <c r="D121" s="5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3:23" ht="22" customHeight="1" x14ac:dyDescent="0.2">
      <c r="C122" s="18"/>
      <c r="D122" s="5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3:23" ht="22" customHeight="1" x14ac:dyDescent="0.2">
      <c r="C123" s="18"/>
      <c r="D123" s="5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3:23" ht="22" customHeight="1" x14ac:dyDescent="0.2">
      <c r="C124" s="18"/>
      <c r="D124" s="5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3:23" ht="22" customHeight="1" x14ac:dyDescent="0.2">
      <c r="C125" s="18"/>
      <c r="D125" s="5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3:23" ht="22" customHeight="1" x14ac:dyDescent="0.2">
      <c r="C126" s="18"/>
      <c r="D126" s="5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3:23" ht="22" customHeight="1" x14ac:dyDescent="0.2">
      <c r="C127" s="18"/>
      <c r="D127" s="5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3:23" ht="22" customHeight="1" x14ac:dyDescent="0.2">
      <c r="C128" s="18"/>
      <c r="D128" s="5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3:23" ht="22" customHeight="1" x14ac:dyDescent="0.2">
      <c r="C129" s="18"/>
      <c r="D129" s="5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3:23" ht="22" customHeight="1" x14ac:dyDescent="0.2">
      <c r="C130" s="18"/>
      <c r="D130" s="5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3:23" ht="22" customHeight="1" x14ac:dyDescent="0.2">
      <c r="C131" s="18"/>
      <c r="D131" s="5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3:23" ht="22" customHeight="1" x14ac:dyDescent="0.2">
      <c r="C132" s="18"/>
      <c r="D132" s="5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3:23" ht="22" customHeight="1" x14ac:dyDescent="0.2">
      <c r="C133" s="18"/>
      <c r="D133" s="5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3:23" ht="22" customHeight="1" x14ac:dyDescent="0.2">
      <c r="C134" s="18"/>
      <c r="D134" s="5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3:23" ht="22" customHeight="1" x14ac:dyDescent="0.2">
      <c r="C135" s="18"/>
      <c r="D135" s="5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3:23" ht="22" customHeight="1" x14ac:dyDescent="0.2">
      <c r="C136" s="18"/>
      <c r="D136" s="5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3:23" ht="22" customHeight="1" x14ac:dyDescent="0.2">
      <c r="C137" s="18"/>
      <c r="D137" s="5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3:23" ht="22" customHeight="1" x14ac:dyDescent="0.2">
      <c r="C138" s="18"/>
      <c r="D138" s="5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3:23" ht="22" customHeight="1" x14ac:dyDescent="0.2">
      <c r="C139" s="18"/>
      <c r="D139" s="5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3:23" ht="22" customHeight="1" x14ac:dyDescent="0.2">
      <c r="C140" s="18"/>
      <c r="D140" s="5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3:23" ht="22" customHeight="1" x14ac:dyDescent="0.2">
      <c r="C141" s="18"/>
      <c r="D141" s="5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3:23" ht="22" customHeight="1" x14ac:dyDescent="0.2">
      <c r="C142" s="18"/>
      <c r="D142" s="5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3:23" ht="22" customHeight="1" x14ac:dyDescent="0.2">
      <c r="C143" s="18"/>
      <c r="D143" s="5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3:23" ht="22" customHeight="1" x14ac:dyDescent="0.2">
      <c r="C144" s="18"/>
      <c r="D144" s="5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3:23" ht="22" customHeight="1" x14ac:dyDescent="0.2">
      <c r="C145" s="18"/>
      <c r="D145" s="5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3:23" ht="22" customHeight="1" x14ac:dyDescent="0.2">
      <c r="C146" s="18"/>
      <c r="D146" s="5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3:23" ht="22" customHeight="1" x14ac:dyDescent="0.2">
      <c r="C147" s="18"/>
      <c r="D147" s="5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3:23" ht="22" customHeight="1" x14ac:dyDescent="0.2">
      <c r="C148" s="18"/>
      <c r="D148" s="5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3:23" ht="22" customHeight="1" x14ac:dyDescent="0.2">
      <c r="C149" s="18"/>
      <c r="D149" s="5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3:23" ht="22" customHeight="1" x14ac:dyDescent="0.2">
      <c r="C150" s="18"/>
      <c r="D150" s="5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3:23" ht="22" customHeight="1" x14ac:dyDescent="0.2">
      <c r="C151" s="18"/>
      <c r="D151" s="5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3:23" ht="22" customHeight="1" x14ac:dyDescent="0.2">
      <c r="C152" s="18"/>
      <c r="D152" s="5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3:23" ht="22" customHeight="1" x14ac:dyDescent="0.2">
      <c r="C153" s="18"/>
      <c r="D153" s="5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3:23" ht="22" customHeight="1" x14ac:dyDescent="0.2">
      <c r="C154" s="18"/>
      <c r="D154" s="5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3:23" ht="22" customHeight="1" x14ac:dyDescent="0.2">
      <c r="C155" s="18"/>
      <c r="D155" s="5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3:23" ht="22" customHeight="1" x14ac:dyDescent="0.2">
      <c r="C156" s="18"/>
      <c r="D156" s="5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3:23" ht="22" customHeight="1" x14ac:dyDescent="0.2">
      <c r="C157" s="18"/>
      <c r="D157" s="5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3:23" ht="22" customHeight="1" x14ac:dyDescent="0.2">
      <c r="C158" s="18"/>
      <c r="D158" s="5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3:23" ht="22" customHeight="1" x14ac:dyDescent="0.2">
      <c r="C159" s="18"/>
      <c r="D159" s="5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3:23" ht="22" customHeight="1" x14ac:dyDescent="0.2">
      <c r="C160" s="18"/>
      <c r="D160" s="5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3:23" ht="22" customHeight="1" x14ac:dyDescent="0.2">
      <c r="C161" s="18"/>
      <c r="D161" s="5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3:23" ht="22" customHeight="1" x14ac:dyDescent="0.2">
      <c r="C162" s="18"/>
      <c r="D162" s="5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3:23" ht="22" customHeight="1" x14ac:dyDescent="0.2">
      <c r="C163" s="18"/>
      <c r="D163" s="5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3:23" ht="22" customHeight="1" x14ac:dyDescent="0.2">
      <c r="C164" s="18"/>
      <c r="D164" s="5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3:23" ht="22" customHeight="1" x14ac:dyDescent="0.2">
      <c r="C165" s="18"/>
      <c r="D165" s="5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3:23" ht="22" customHeight="1" x14ac:dyDescent="0.2">
      <c r="C166" s="18"/>
      <c r="D166" s="5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3:23" ht="22" customHeight="1" x14ac:dyDescent="0.2">
      <c r="C167" s="18"/>
      <c r="D167" s="5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3:23" ht="22" customHeight="1" x14ac:dyDescent="0.2">
      <c r="C168" s="18"/>
      <c r="D168" s="5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3:23" ht="22" customHeight="1" x14ac:dyDescent="0.2">
      <c r="C169" s="18"/>
      <c r="D169" s="5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3:23" ht="22" customHeight="1" x14ac:dyDescent="0.2">
      <c r="C170" s="18"/>
      <c r="D170" s="5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3:23" ht="22" customHeight="1" x14ac:dyDescent="0.2">
      <c r="C171" s="18"/>
      <c r="D171" s="5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3:23" ht="22" customHeight="1" x14ac:dyDescent="0.2">
      <c r="C172" s="18"/>
      <c r="D172" s="5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3:23" ht="22" customHeight="1" x14ac:dyDescent="0.2">
      <c r="C173" s="18"/>
      <c r="D173" s="5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3:23" ht="22" customHeight="1" x14ac:dyDescent="0.2">
      <c r="C174" s="18"/>
      <c r="D174" s="5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3:23" ht="22" customHeight="1" x14ac:dyDescent="0.2">
      <c r="C175" s="18"/>
      <c r="D175" s="5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3:23" ht="22" customHeight="1" x14ac:dyDescent="0.2">
      <c r="C176" s="18"/>
      <c r="D176" s="5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3:23" ht="22" customHeight="1" x14ac:dyDescent="0.2">
      <c r="C177" s="18"/>
      <c r="D177" s="5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3:23" ht="22" customHeight="1" x14ac:dyDescent="0.2">
      <c r="C178" s="18"/>
      <c r="D178" s="5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3:23" ht="22" customHeight="1" x14ac:dyDescent="0.2">
      <c r="C179" s="18"/>
      <c r="D179" s="5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3:23" ht="22" customHeight="1" x14ac:dyDescent="0.2">
      <c r="C180" s="18"/>
      <c r="D180" s="5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3:23" ht="22" customHeight="1" x14ac:dyDescent="0.2">
      <c r="C181" s="18"/>
      <c r="D181" s="5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3:23" ht="22" customHeight="1" x14ac:dyDescent="0.2">
      <c r="C182" s="18"/>
      <c r="D182" s="5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3:23" ht="22" customHeight="1" x14ac:dyDescent="0.2">
      <c r="C183" s="18"/>
      <c r="D183" s="5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3:23" ht="22" customHeight="1" x14ac:dyDescent="0.2">
      <c r="C184" s="18"/>
      <c r="D184" s="5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3:23" ht="22" customHeight="1" x14ac:dyDescent="0.2">
      <c r="C185" s="18"/>
      <c r="D185" s="5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3:23" ht="22" customHeight="1" x14ac:dyDescent="0.2">
      <c r="C186" s="18"/>
      <c r="D186" s="5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3:23" ht="22" customHeight="1" x14ac:dyDescent="0.2">
      <c r="C187" s="18"/>
      <c r="D187" s="5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3:23" ht="22" customHeight="1" x14ac:dyDescent="0.2">
      <c r="C188" s="18"/>
      <c r="D188" s="5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3:23" ht="22" customHeight="1" x14ac:dyDescent="0.2">
      <c r="C189" s="18"/>
      <c r="D189" s="5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3:23" ht="22" customHeight="1" x14ac:dyDescent="0.2">
      <c r="C190" s="18"/>
      <c r="D190" s="5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3:23" ht="22" customHeight="1" x14ac:dyDescent="0.2">
      <c r="C191" s="18"/>
      <c r="D191" s="5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3:23" ht="22" customHeight="1" x14ac:dyDescent="0.2">
      <c r="C192" s="18"/>
      <c r="D192" s="5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3:23" ht="22" customHeight="1" x14ac:dyDescent="0.2">
      <c r="C193" s="18"/>
      <c r="D193" s="5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3:23" ht="22" customHeight="1" x14ac:dyDescent="0.2">
      <c r="C194" s="18"/>
      <c r="D194" s="5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3:23" ht="22" customHeight="1" x14ac:dyDescent="0.2">
      <c r="C195" s="18"/>
      <c r="D195" s="5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3:23" ht="22" customHeight="1" x14ac:dyDescent="0.2">
      <c r="C196" s="18"/>
      <c r="D196" s="5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3:23" ht="22" customHeight="1" x14ac:dyDescent="0.2">
      <c r="C197" s="18"/>
      <c r="D197" s="5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3:23" ht="22" customHeight="1" x14ac:dyDescent="0.2">
      <c r="C198" s="18"/>
      <c r="D198" s="5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3:23" ht="22" customHeight="1" x14ac:dyDescent="0.2">
      <c r="C199" s="18"/>
      <c r="D199" s="5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3:23" ht="22" customHeight="1" x14ac:dyDescent="0.2">
      <c r="C200" s="18"/>
      <c r="D200" s="5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3:23" ht="22" customHeight="1" x14ac:dyDescent="0.2">
      <c r="C201" s="18"/>
      <c r="D201" s="5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3:23" ht="22" customHeight="1" x14ac:dyDescent="0.2">
      <c r="C202" s="18"/>
      <c r="D202" s="5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3:23" ht="22" customHeight="1" x14ac:dyDescent="0.2">
      <c r="C203" s="18"/>
      <c r="D203" s="5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3:23" ht="22" customHeight="1" x14ac:dyDescent="0.2">
      <c r="C204" s="18"/>
      <c r="D204" s="5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3:23" ht="22" customHeight="1" x14ac:dyDescent="0.2">
      <c r="C205" s="18"/>
      <c r="D205" s="5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3:23" ht="22" customHeight="1" x14ac:dyDescent="0.2">
      <c r="C206" s="18"/>
      <c r="D206" s="5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3:23" ht="22" customHeight="1" x14ac:dyDescent="0.2">
      <c r="C207" s="18"/>
      <c r="D207" s="5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3:23" ht="22" customHeight="1" x14ac:dyDescent="0.2">
      <c r="C208" s="18"/>
      <c r="D208" s="5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3:23" ht="22" customHeight="1" x14ac:dyDescent="0.2">
      <c r="C209" s="18"/>
      <c r="D209" s="5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3:23" ht="22" customHeight="1" x14ac:dyDescent="0.2">
      <c r="C210" s="18"/>
      <c r="D210" s="5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3:23" ht="22" customHeight="1" x14ac:dyDescent="0.2">
      <c r="C211" s="18"/>
      <c r="D211" s="5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3:23" ht="22" customHeight="1" x14ac:dyDescent="0.2">
      <c r="C212" s="18"/>
      <c r="D212" s="5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3:23" ht="22" customHeight="1" x14ac:dyDescent="0.2">
      <c r="C213" s="18"/>
      <c r="D213" s="5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3:23" ht="22" customHeight="1" x14ac:dyDescent="0.2">
      <c r="C214" s="18"/>
      <c r="D214" s="5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3:23" ht="22" customHeight="1" x14ac:dyDescent="0.2">
      <c r="C215" s="18"/>
      <c r="D215" s="5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3:23" ht="22" customHeight="1" x14ac:dyDescent="0.2">
      <c r="C216" s="18"/>
      <c r="D216" s="5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3:23" ht="22" customHeight="1" x14ac:dyDescent="0.2">
      <c r="C217" s="18"/>
      <c r="D217" s="5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3:23" ht="22" customHeight="1" x14ac:dyDescent="0.2">
      <c r="C218" s="18"/>
      <c r="D218" s="5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3:23" ht="22" customHeight="1" x14ac:dyDescent="0.2">
      <c r="C219" s="18"/>
      <c r="D219" s="5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3:23" ht="22" customHeight="1" x14ac:dyDescent="0.2">
      <c r="C220" s="18"/>
      <c r="D220" s="5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3:23" ht="22" customHeight="1" x14ac:dyDescent="0.2">
      <c r="C221" s="18"/>
      <c r="D221" s="5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3:23" ht="22" customHeight="1" x14ac:dyDescent="0.2">
      <c r="C222" s="18"/>
      <c r="D222" s="5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3:23" ht="22" customHeight="1" x14ac:dyDescent="0.2">
      <c r="C223" s="18"/>
      <c r="D223" s="5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3:23" ht="22" customHeight="1" x14ac:dyDescent="0.2">
      <c r="C224" s="18"/>
      <c r="D224" s="5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3:23" ht="22" customHeight="1" x14ac:dyDescent="0.2">
      <c r="C225" s="18"/>
      <c r="D225" s="5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3:23" ht="22" customHeight="1" x14ac:dyDescent="0.2">
      <c r="C226" s="18"/>
      <c r="D226" s="5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3:23" ht="22" customHeight="1" x14ac:dyDescent="0.2">
      <c r="C227" s="18"/>
      <c r="D227" s="5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3:23" ht="22" customHeight="1" x14ac:dyDescent="0.2">
      <c r="C228" s="18"/>
      <c r="D228" s="5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3:23" ht="22" customHeight="1" x14ac:dyDescent="0.2">
      <c r="C229" s="18"/>
      <c r="D229" s="5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3:23" ht="22" customHeight="1" x14ac:dyDescent="0.2">
      <c r="C230" s="18"/>
      <c r="D230" s="5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3:23" ht="22" customHeight="1" x14ac:dyDescent="0.2">
      <c r="C231" s="18"/>
      <c r="D231" s="5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3:23" ht="22" customHeight="1" x14ac:dyDescent="0.2">
      <c r="C232" s="18"/>
      <c r="D232" s="5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3:23" ht="22" customHeight="1" x14ac:dyDescent="0.2">
      <c r="C233" s="18"/>
      <c r="D233" s="5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3:23" ht="22" customHeight="1" x14ac:dyDescent="0.2">
      <c r="C234" s="18"/>
      <c r="D234" s="5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3:23" ht="22" customHeight="1" x14ac:dyDescent="0.2">
      <c r="C235" s="18"/>
      <c r="D235" s="5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3:23" ht="22" customHeight="1" x14ac:dyDescent="0.2">
      <c r="C236" s="18"/>
      <c r="D236" s="5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3:23" ht="22" customHeight="1" x14ac:dyDescent="0.2">
      <c r="C237" s="18"/>
      <c r="D237" s="5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3:23" ht="22" customHeight="1" x14ac:dyDescent="0.2">
      <c r="C238" s="18"/>
      <c r="D238" s="5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3:23" ht="22" customHeight="1" x14ac:dyDescent="0.2">
      <c r="C239" s="18"/>
      <c r="D239" s="5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3:23" ht="22" customHeight="1" x14ac:dyDescent="0.2">
      <c r="C240" s="18"/>
      <c r="D240" s="5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3:23" ht="22" customHeight="1" x14ac:dyDescent="0.2">
      <c r="C241" s="18"/>
      <c r="D241" s="5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3:23" ht="22" customHeight="1" x14ac:dyDescent="0.2">
      <c r="C242" s="18"/>
      <c r="D242" s="5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3:23" ht="22" customHeight="1" x14ac:dyDescent="0.2">
      <c r="C243" s="18"/>
      <c r="D243" s="5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3:23" ht="22" customHeight="1" x14ac:dyDescent="0.2">
      <c r="C244" s="18"/>
      <c r="D244" s="5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3:23" ht="22" customHeight="1" x14ac:dyDescent="0.2">
      <c r="C245" s="18"/>
      <c r="D245" s="5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3:23" ht="22" customHeight="1" x14ac:dyDescent="0.2">
      <c r="C246" s="18"/>
      <c r="D246" s="5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3:23" ht="22" customHeight="1" x14ac:dyDescent="0.2">
      <c r="C247" s="18"/>
      <c r="D247" s="5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3:23" ht="22" customHeight="1" x14ac:dyDescent="0.2">
      <c r="C248" s="18"/>
      <c r="D248" s="5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3:23" ht="22" customHeight="1" x14ac:dyDescent="0.2">
      <c r="C249" s="18"/>
      <c r="D249" s="5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3:23" ht="22" customHeight="1" x14ac:dyDescent="0.2">
      <c r="C250" s="18"/>
      <c r="D250" s="5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3:23" ht="22" customHeight="1" x14ac:dyDescent="0.2">
      <c r="C251" s="18"/>
      <c r="D251" s="5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3:23" ht="22" customHeight="1" x14ac:dyDescent="0.2">
      <c r="C252" s="18"/>
      <c r="D252" s="5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3:23" ht="22" customHeight="1" x14ac:dyDescent="0.2">
      <c r="C253" s="18"/>
      <c r="D253" s="5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3:23" ht="22" customHeight="1" x14ac:dyDescent="0.2">
      <c r="C254" s="18"/>
      <c r="D254" s="5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3:23" ht="22" customHeight="1" x14ac:dyDescent="0.2">
      <c r="C255" s="18"/>
      <c r="D255" s="5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3:23" ht="22" customHeight="1" x14ac:dyDescent="0.2">
      <c r="C256" s="18"/>
      <c r="D256" s="5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3:23" ht="22" customHeight="1" x14ac:dyDescent="0.2">
      <c r="C257" s="18"/>
      <c r="D257" s="5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3:23" ht="22" customHeight="1" x14ac:dyDescent="0.2">
      <c r="C258" s="18"/>
      <c r="D258" s="5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3:23" ht="22" customHeight="1" x14ac:dyDescent="0.2">
      <c r="C259" s="18"/>
      <c r="D259" s="5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3:23" ht="22" customHeight="1" x14ac:dyDescent="0.2">
      <c r="C260" s="18"/>
      <c r="D260" s="5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3:23" ht="22" customHeight="1" x14ac:dyDescent="0.2">
      <c r="C261" s="18"/>
      <c r="D261" s="5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3:23" ht="22" customHeight="1" x14ac:dyDescent="0.2">
      <c r="C262" s="18"/>
      <c r="D262" s="5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3:23" ht="22" customHeight="1" x14ac:dyDescent="0.2">
      <c r="C263" s="18"/>
      <c r="D263" s="5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3:23" ht="22" customHeight="1" x14ac:dyDescent="0.2">
      <c r="C264" s="18"/>
      <c r="D264" s="5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3:23" ht="22" customHeight="1" x14ac:dyDescent="0.2">
      <c r="C265" s="18"/>
      <c r="D265" s="5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3:23" ht="22" customHeight="1" x14ac:dyDescent="0.2">
      <c r="C266" s="18"/>
      <c r="D266" s="5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3:23" ht="22" customHeight="1" x14ac:dyDescent="0.2">
      <c r="C267" s="18"/>
      <c r="D267" s="5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3:23" ht="22" customHeight="1" x14ac:dyDescent="0.2">
      <c r="C268" s="18"/>
      <c r="D268" s="5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3:23" ht="22" customHeight="1" x14ac:dyDescent="0.2">
      <c r="C269" s="18"/>
      <c r="D269" s="5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3:23" ht="22" customHeight="1" x14ac:dyDescent="0.2">
      <c r="C270" s="18"/>
      <c r="D270" s="5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3:23" ht="22" customHeight="1" x14ac:dyDescent="0.2">
      <c r="C271" s="18"/>
      <c r="D271" s="5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3:23" ht="22" customHeight="1" x14ac:dyDescent="0.2">
      <c r="C272" s="18"/>
      <c r="D272" s="5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3:23" ht="22" customHeight="1" x14ac:dyDescent="0.2">
      <c r="C273" s="18"/>
      <c r="D273" s="5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3:23" ht="22" customHeight="1" x14ac:dyDescent="0.2">
      <c r="C274" s="18"/>
      <c r="D274" s="5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3:23" ht="22" customHeight="1" x14ac:dyDescent="0.2">
      <c r="C275" s="18"/>
      <c r="D275" s="5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3:23" ht="22" customHeight="1" x14ac:dyDescent="0.2">
      <c r="C276" s="18"/>
      <c r="D276" s="5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3:23" ht="22" customHeight="1" x14ac:dyDescent="0.2">
      <c r="C277" s="18"/>
      <c r="D277" s="5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3:23" ht="22" customHeight="1" x14ac:dyDescent="0.2">
      <c r="C278" s="18"/>
      <c r="D278" s="5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3:23" ht="22" customHeight="1" x14ac:dyDescent="0.2">
      <c r="C279" s="18"/>
      <c r="D279" s="5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3:23" ht="22" customHeight="1" x14ac:dyDescent="0.2">
      <c r="C280" s="18"/>
      <c r="D280" s="5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3:23" ht="22" customHeight="1" x14ac:dyDescent="0.2">
      <c r="C281" s="18"/>
      <c r="D281" s="5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3:23" ht="22" customHeight="1" x14ac:dyDescent="0.2">
      <c r="C282" s="18"/>
      <c r="D282" s="5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3:23" ht="22" customHeight="1" x14ac:dyDescent="0.2">
      <c r="C283" s="18"/>
      <c r="D283" s="5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3:23" ht="22" customHeight="1" x14ac:dyDescent="0.2">
      <c r="C284" s="18"/>
      <c r="D284" s="5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3:23" ht="22" customHeight="1" x14ac:dyDescent="0.2">
      <c r="C285" s="18"/>
      <c r="D285" s="5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3:23" ht="22" customHeight="1" x14ac:dyDescent="0.2">
      <c r="C286" s="18"/>
      <c r="D286" s="5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3:23" ht="22" customHeight="1" x14ac:dyDescent="0.2">
      <c r="C287" s="18"/>
      <c r="D287" s="5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3:23" ht="22" customHeight="1" x14ac:dyDescent="0.2">
      <c r="C288" s="18"/>
      <c r="D288" s="5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3:23" ht="22" customHeight="1" x14ac:dyDescent="0.2">
      <c r="C289" s="18"/>
      <c r="D289" s="5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3:23" ht="22" customHeight="1" x14ac:dyDescent="0.2">
      <c r="C290" s="18"/>
      <c r="D290" s="5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3:23" ht="22" customHeight="1" x14ac:dyDescent="0.2">
      <c r="C291" s="18"/>
      <c r="D291" s="5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3:23" ht="22" customHeight="1" x14ac:dyDescent="0.2">
      <c r="C292" s="18"/>
      <c r="D292" s="5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3:23" ht="22" customHeight="1" x14ac:dyDescent="0.2">
      <c r="C293" s="18"/>
      <c r="D293" s="5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3:23" ht="22" customHeight="1" x14ac:dyDescent="0.2">
      <c r="C294" s="18"/>
      <c r="D294" s="5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3:23" ht="22" customHeight="1" x14ac:dyDescent="0.2">
      <c r="C295" s="18"/>
      <c r="D295" s="5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3:23" ht="22" customHeight="1" x14ac:dyDescent="0.2">
      <c r="C296" s="18"/>
      <c r="D296" s="5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3:23" ht="22" customHeight="1" x14ac:dyDescent="0.2">
      <c r="C297" s="18"/>
      <c r="D297" s="5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3:23" ht="22" customHeight="1" x14ac:dyDescent="0.2">
      <c r="C298" s="18"/>
      <c r="D298" s="5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3:23" ht="22" customHeight="1" x14ac:dyDescent="0.2">
      <c r="C299" s="18"/>
      <c r="D299" s="5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3:23" ht="22" customHeight="1" x14ac:dyDescent="0.2">
      <c r="C300" s="18"/>
      <c r="D300" s="5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3:23" ht="22" customHeight="1" x14ac:dyDescent="0.2">
      <c r="C301" s="18"/>
      <c r="D301" s="5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3:23" ht="22" customHeight="1" x14ac:dyDescent="0.2">
      <c r="C302" s="18"/>
      <c r="D302" s="5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3:23" ht="22" customHeight="1" x14ac:dyDescent="0.2">
      <c r="C303" s="18"/>
      <c r="D303" s="5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3:23" ht="22" customHeight="1" x14ac:dyDescent="0.2">
      <c r="C304" s="18"/>
      <c r="D304" s="5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3:23" ht="22" customHeight="1" x14ac:dyDescent="0.2">
      <c r="C305" s="18"/>
      <c r="D305" s="5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3:23" ht="22" customHeight="1" x14ac:dyDescent="0.2">
      <c r="C306" s="18"/>
      <c r="D306" s="5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3:23" ht="22" customHeight="1" x14ac:dyDescent="0.2">
      <c r="C307" s="18"/>
      <c r="D307" s="5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3:23" ht="22" customHeight="1" x14ac:dyDescent="0.2">
      <c r="C308" s="18"/>
      <c r="D308" s="5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3:23" ht="22" customHeight="1" x14ac:dyDescent="0.2">
      <c r="C309" s="18"/>
      <c r="D309" s="5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3:23" ht="22" customHeight="1" x14ac:dyDescent="0.2">
      <c r="C310" s="18"/>
      <c r="D310" s="5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3:23" ht="22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69EA-4BBB-414D-9F90-38D180B1E811}">
  <dimension ref="A2:AT69"/>
  <sheetViews>
    <sheetView workbookViewId="0">
      <pane ySplit="3" topLeftCell="A4" activePane="bottomLeft" state="frozen"/>
      <selection pane="bottomLeft" activeCell="D25" sqref="D25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2" style="139" customWidth="1"/>
    <col min="4" max="4" width="14.5" style="139" customWidth="1"/>
    <col min="5" max="5" width="22" style="66" customWidth="1"/>
    <col min="6" max="6" width="11.83203125" style="54" customWidth="1"/>
    <col min="7" max="8" width="21.33203125" style="53" customWidth="1"/>
    <col min="9" max="9" width="17.83203125" style="53" bestFit="1" customWidth="1"/>
    <col min="10" max="10" width="9.6640625" style="57" bestFit="1" customWidth="1"/>
    <col min="11" max="11" width="17.6640625" style="53" bestFit="1" customWidth="1"/>
    <col min="12" max="12" width="9.6640625" style="54" customWidth="1"/>
    <col min="13" max="13" width="14.33203125" style="121" bestFit="1" customWidth="1"/>
    <col min="14" max="14" width="14.1640625" style="54" customWidth="1"/>
    <col min="15" max="15" width="2.5" style="53" customWidth="1"/>
    <col min="16" max="16" width="40" style="53" customWidth="1"/>
    <col min="17" max="17" width="34" style="53" bestFit="1" customWidth="1"/>
    <col min="18" max="18" width="2.5" style="53" customWidth="1"/>
    <col min="19" max="19" width="17.6640625" style="54" bestFit="1" customWidth="1"/>
    <col min="20" max="20" width="15.6640625" style="54" customWidth="1"/>
    <col min="21" max="21" width="18.33203125" style="54" bestFit="1" customWidth="1"/>
    <col min="22" max="23" width="15.6640625" style="54" customWidth="1"/>
    <col min="24" max="24" width="2.5" style="53" hidden="1" customWidth="1"/>
    <col min="25" max="26" width="0" style="61" hidden="1" customWidth="1"/>
    <col min="27" max="27" width="2.5" style="53" customWidth="1"/>
    <col min="28" max="28" width="9.1640625" style="142" bestFit="1" customWidth="1"/>
    <col min="29" max="33" width="13.33203125" style="53" customWidth="1"/>
    <col min="34" max="34" width="2.6640625" style="53" customWidth="1"/>
    <col min="35" max="37" width="13.33203125" style="54" customWidth="1"/>
    <col min="38" max="38" width="2.6640625" style="88" customWidth="1"/>
    <col min="39" max="40" width="13.33203125" style="54" customWidth="1"/>
    <col min="41" max="44" width="13.33203125" style="70" customWidth="1"/>
    <col min="45" max="45" width="2.33203125" style="53" customWidth="1"/>
    <col min="46" max="46" width="52.33203125" style="113" customWidth="1"/>
    <col min="47" max="16384" width="10.83203125" style="53"/>
  </cols>
  <sheetData>
    <row r="2" spans="1:46" ht="22" customHeight="1" x14ac:dyDescent="0.2">
      <c r="B2" s="95" t="s">
        <v>173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P2" s="95" t="s">
        <v>172</v>
      </c>
      <c r="Q2" s="95"/>
      <c r="S2" s="95" t="s">
        <v>171</v>
      </c>
      <c r="T2" s="95"/>
      <c r="U2" s="95"/>
      <c r="V2" s="95"/>
      <c r="W2" s="95"/>
      <c r="AC2" s="95" t="s">
        <v>170</v>
      </c>
      <c r="AD2" s="95"/>
      <c r="AE2" s="95"/>
      <c r="AF2" s="95"/>
      <c r="AG2" s="95"/>
      <c r="AH2" s="100"/>
      <c r="AI2" s="95" t="s">
        <v>178</v>
      </c>
      <c r="AJ2" s="95"/>
      <c r="AK2" s="95"/>
      <c r="AM2" s="95" t="s">
        <v>151</v>
      </c>
      <c r="AN2" s="95"/>
      <c r="AO2" s="95"/>
      <c r="AP2" s="95"/>
      <c r="AQ2" s="95"/>
      <c r="AR2" s="95"/>
    </row>
    <row r="3" spans="1:46" s="52" customFormat="1" ht="19" customHeight="1" x14ac:dyDescent="0.2">
      <c r="B3" s="116" t="s">
        <v>83</v>
      </c>
      <c r="C3" s="118" t="s">
        <v>127</v>
      </c>
      <c r="D3" s="118" t="s">
        <v>128</v>
      </c>
      <c r="E3" s="118" t="s">
        <v>131</v>
      </c>
      <c r="F3" s="118" t="s">
        <v>87</v>
      </c>
      <c r="G3" s="116" t="s">
        <v>89</v>
      </c>
      <c r="H3" s="116" t="s">
        <v>90</v>
      </c>
      <c r="I3" s="116" t="s">
        <v>130</v>
      </c>
      <c r="J3" s="119" t="s">
        <v>138</v>
      </c>
      <c r="K3" s="116" t="s">
        <v>84</v>
      </c>
      <c r="L3" s="118" t="s">
        <v>176</v>
      </c>
      <c r="M3" s="120" t="s">
        <v>177</v>
      </c>
      <c r="N3" s="118" t="s">
        <v>140</v>
      </c>
      <c r="P3" s="116" t="s">
        <v>118</v>
      </c>
      <c r="Q3" s="116" t="s">
        <v>97</v>
      </c>
      <c r="S3" s="118" t="s">
        <v>115</v>
      </c>
      <c r="T3" s="118" t="s">
        <v>110</v>
      </c>
      <c r="U3" s="118" t="s">
        <v>116</v>
      </c>
      <c r="V3" s="118" t="s">
        <v>111</v>
      </c>
      <c r="W3" s="118" t="s">
        <v>112</v>
      </c>
      <c r="Y3" s="60" t="s">
        <v>85</v>
      </c>
      <c r="Z3" s="60" t="s">
        <v>86</v>
      </c>
      <c r="AB3" s="142" t="s">
        <v>182</v>
      </c>
      <c r="AC3" s="116" t="s">
        <v>132</v>
      </c>
      <c r="AD3" s="116" t="s">
        <v>133</v>
      </c>
      <c r="AE3" s="116" t="s">
        <v>93</v>
      </c>
      <c r="AF3" s="117" t="s">
        <v>94</v>
      </c>
      <c r="AG3" s="94" t="s">
        <v>95</v>
      </c>
      <c r="AH3" s="83"/>
      <c r="AI3" s="128" t="s">
        <v>179</v>
      </c>
      <c r="AJ3" s="128" t="s">
        <v>181</v>
      </c>
      <c r="AK3" s="128" t="s">
        <v>180</v>
      </c>
      <c r="AL3" s="83"/>
      <c r="AM3" s="96" t="s">
        <v>145</v>
      </c>
      <c r="AN3" s="97" t="s">
        <v>146</v>
      </c>
      <c r="AO3" s="149" t="s">
        <v>147</v>
      </c>
      <c r="AP3" s="149" t="s">
        <v>149</v>
      </c>
      <c r="AQ3" s="149" t="s">
        <v>148</v>
      </c>
      <c r="AR3" s="149" t="s">
        <v>150</v>
      </c>
      <c r="AT3" s="114" t="s">
        <v>117</v>
      </c>
    </row>
    <row r="4" spans="1:46" ht="11" customHeight="1" x14ac:dyDescent="0.2"/>
    <row r="5" spans="1:46" s="61" customFormat="1" ht="19" customHeight="1" x14ac:dyDescent="0.2">
      <c r="A5" s="81"/>
      <c r="B5" s="60" t="s">
        <v>88</v>
      </c>
      <c r="C5" s="64">
        <v>112</v>
      </c>
      <c r="D5" s="64">
        <v>106.97</v>
      </c>
      <c r="E5" s="74">
        <v>84.633369821487406</v>
      </c>
      <c r="F5" s="64">
        <v>1335</v>
      </c>
      <c r="G5" s="62" t="s">
        <v>102</v>
      </c>
      <c r="H5" s="62" t="s">
        <v>106</v>
      </c>
      <c r="I5" s="62" t="s">
        <v>137</v>
      </c>
      <c r="J5" s="63"/>
      <c r="K5" s="62"/>
      <c r="L5" s="64"/>
      <c r="M5" s="122"/>
      <c r="N5" s="64"/>
      <c r="P5" s="62" t="s">
        <v>119</v>
      </c>
      <c r="Q5" s="62" t="s">
        <v>126</v>
      </c>
      <c r="S5" s="64" t="s">
        <v>113</v>
      </c>
      <c r="T5" s="64" t="b">
        <v>0</v>
      </c>
      <c r="U5" s="64" t="s">
        <v>113</v>
      </c>
      <c r="V5" s="64" t="b">
        <v>0</v>
      </c>
      <c r="W5" s="64" t="s">
        <v>113</v>
      </c>
      <c r="Y5" s="62"/>
      <c r="Z5" s="62"/>
      <c r="AB5" s="142"/>
      <c r="AC5" s="62"/>
      <c r="AD5" s="62"/>
      <c r="AE5" s="62"/>
      <c r="AF5" s="86"/>
      <c r="AG5" s="92"/>
      <c r="AH5" s="89"/>
      <c r="AI5" s="131"/>
      <c r="AJ5" s="132"/>
      <c r="AK5" s="131"/>
      <c r="AL5" s="89"/>
      <c r="AM5" s="101"/>
      <c r="AN5" s="102"/>
      <c r="AO5" s="101"/>
      <c r="AP5" s="101"/>
      <c r="AQ5" s="102"/>
      <c r="AR5" s="102"/>
      <c r="AT5" s="115"/>
    </row>
    <row r="6" spans="1:46" s="61" customFormat="1" ht="19" customHeight="1" x14ac:dyDescent="0.2">
      <c r="A6" s="81"/>
      <c r="B6" s="60" t="s">
        <v>88</v>
      </c>
      <c r="C6" s="64">
        <v>112</v>
      </c>
      <c r="D6" s="64">
        <v>106.97</v>
      </c>
      <c r="E6" s="74">
        <v>84.633369821487406</v>
      </c>
      <c r="F6" s="64">
        <v>1335</v>
      </c>
      <c r="G6" s="62" t="s">
        <v>102</v>
      </c>
      <c r="H6" s="62" t="s">
        <v>106</v>
      </c>
      <c r="I6" s="62" t="s">
        <v>137</v>
      </c>
      <c r="J6" s="63"/>
      <c r="K6" s="62"/>
      <c r="L6" s="64"/>
      <c r="M6" s="122"/>
      <c r="N6" s="64"/>
      <c r="P6" s="62" t="s">
        <v>120</v>
      </c>
      <c r="Q6" s="62" t="s">
        <v>126</v>
      </c>
      <c r="S6" s="64" t="s">
        <v>113</v>
      </c>
      <c r="T6" s="64" t="b">
        <v>0</v>
      </c>
      <c r="U6" s="64" t="s">
        <v>113</v>
      </c>
      <c r="V6" s="64" t="b">
        <v>0</v>
      </c>
      <c r="W6" s="64" t="s">
        <v>113</v>
      </c>
      <c r="Y6" s="62"/>
      <c r="Z6" s="62"/>
      <c r="AB6" s="142"/>
      <c r="AC6" s="62"/>
      <c r="AD6" s="62"/>
      <c r="AE6" s="62"/>
      <c r="AF6" s="86"/>
      <c r="AG6" s="92"/>
      <c r="AH6" s="89"/>
      <c r="AI6" s="131"/>
      <c r="AJ6" s="132"/>
      <c r="AK6" s="131"/>
      <c r="AL6" s="89"/>
      <c r="AM6" s="101"/>
      <c r="AN6" s="102"/>
      <c r="AO6" s="101"/>
      <c r="AP6" s="101"/>
      <c r="AQ6" s="102"/>
      <c r="AR6" s="102"/>
      <c r="AT6" s="115"/>
    </row>
    <row r="7" spans="1:46" ht="19" customHeight="1" x14ac:dyDescent="0.2">
      <c r="A7" s="81"/>
      <c r="B7" s="51" t="s">
        <v>88</v>
      </c>
      <c r="C7" s="140">
        <v>112</v>
      </c>
      <c r="D7" s="140">
        <v>106.97</v>
      </c>
      <c r="E7" s="75">
        <v>84.633369821487406</v>
      </c>
      <c r="F7" s="56">
        <v>1335</v>
      </c>
      <c r="G7" s="55" t="s">
        <v>102</v>
      </c>
      <c r="H7" s="55" t="s">
        <v>106</v>
      </c>
      <c r="I7" s="55" t="s">
        <v>137</v>
      </c>
      <c r="J7" s="58"/>
      <c r="K7" s="55"/>
      <c r="L7" s="56"/>
      <c r="M7" s="123"/>
      <c r="N7" s="56"/>
      <c r="P7" s="55" t="s">
        <v>96</v>
      </c>
      <c r="Q7" s="55" t="s">
        <v>126</v>
      </c>
      <c r="S7" s="56" t="s">
        <v>113</v>
      </c>
      <c r="T7" s="56" t="b">
        <v>0</v>
      </c>
      <c r="U7" s="56" t="s">
        <v>122</v>
      </c>
      <c r="V7" s="56" t="b">
        <v>1</v>
      </c>
      <c r="W7" s="56" t="s">
        <v>113</v>
      </c>
      <c r="Y7" s="62" t="b">
        <v>1</v>
      </c>
      <c r="Z7" s="62" t="b">
        <v>0</v>
      </c>
      <c r="AC7" s="55"/>
      <c r="AD7" s="55"/>
      <c r="AE7" s="55"/>
      <c r="AF7" s="87"/>
      <c r="AG7" s="93"/>
      <c r="AH7" s="88"/>
      <c r="AI7" s="129"/>
      <c r="AJ7" s="130"/>
      <c r="AK7" s="129"/>
      <c r="AM7" s="103"/>
      <c r="AN7" s="104"/>
      <c r="AO7" s="101"/>
      <c r="AP7" s="101"/>
      <c r="AQ7" s="102"/>
      <c r="AR7" s="102"/>
      <c r="AT7" s="115"/>
    </row>
    <row r="8" spans="1:46" ht="19" customHeight="1" x14ac:dyDescent="0.2">
      <c r="A8" s="81"/>
      <c r="B8" s="51" t="s">
        <v>88</v>
      </c>
      <c r="C8" s="140">
        <v>112</v>
      </c>
      <c r="D8" s="140">
        <v>106.97</v>
      </c>
      <c r="E8" s="75">
        <v>84.633369821487406</v>
      </c>
      <c r="F8" s="56">
        <v>1335</v>
      </c>
      <c r="G8" s="55" t="s">
        <v>102</v>
      </c>
      <c r="H8" s="55" t="s">
        <v>106</v>
      </c>
      <c r="I8" s="55" t="s">
        <v>137</v>
      </c>
      <c r="J8" s="58"/>
      <c r="K8" s="55"/>
      <c r="L8" s="56"/>
      <c r="M8" s="123"/>
      <c r="N8" s="56"/>
      <c r="P8" s="55" t="s">
        <v>98</v>
      </c>
      <c r="Q8" s="55" t="s">
        <v>126</v>
      </c>
      <c r="S8" s="56" t="s">
        <v>125</v>
      </c>
      <c r="T8" s="56" t="b">
        <v>1</v>
      </c>
      <c r="U8" s="56" t="s">
        <v>113</v>
      </c>
      <c r="V8" s="56" t="b">
        <v>0</v>
      </c>
      <c r="W8" s="56" t="s">
        <v>113</v>
      </c>
      <c r="Y8" s="62" t="b">
        <v>0</v>
      </c>
      <c r="Z8" s="62" t="b">
        <v>1</v>
      </c>
      <c r="AC8" s="55"/>
      <c r="AD8" s="55"/>
      <c r="AE8" s="55"/>
      <c r="AF8" s="87"/>
      <c r="AG8" s="93"/>
      <c r="AH8" s="88"/>
      <c r="AI8" s="129"/>
      <c r="AJ8" s="130"/>
      <c r="AK8" s="129"/>
      <c r="AM8" s="103"/>
      <c r="AN8" s="104"/>
      <c r="AO8" s="101"/>
      <c r="AP8" s="101"/>
      <c r="AQ8" s="102"/>
      <c r="AR8" s="102"/>
      <c r="AT8" s="115"/>
    </row>
    <row r="9" spans="1:46" ht="19" customHeight="1" x14ac:dyDescent="0.2">
      <c r="A9" s="81"/>
      <c r="B9" s="51" t="s">
        <v>88</v>
      </c>
      <c r="C9" s="140">
        <v>112</v>
      </c>
      <c r="D9" s="140">
        <v>106.97</v>
      </c>
      <c r="E9" s="75">
        <v>84.633369821487406</v>
      </c>
      <c r="F9" s="56">
        <v>1335</v>
      </c>
      <c r="G9" s="55" t="s">
        <v>102</v>
      </c>
      <c r="H9" s="55" t="s">
        <v>106</v>
      </c>
      <c r="I9" s="55" t="s">
        <v>137</v>
      </c>
      <c r="J9" s="58"/>
      <c r="K9" s="55"/>
      <c r="L9" s="56"/>
      <c r="M9" s="123"/>
      <c r="N9" s="56"/>
      <c r="P9" s="55" t="s">
        <v>121</v>
      </c>
      <c r="Q9" s="55" t="s">
        <v>126</v>
      </c>
      <c r="S9" s="56" t="s">
        <v>125</v>
      </c>
      <c r="T9" s="56" t="b">
        <v>1</v>
      </c>
      <c r="U9" s="67" t="s">
        <v>113</v>
      </c>
      <c r="V9" s="56" t="b">
        <v>0</v>
      </c>
      <c r="W9" s="56" t="s">
        <v>114</v>
      </c>
      <c r="Y9" s="62" t="b">
        <v>1</v>
      </c>
      <c r="Z9" s="62" t="b">
        <v>1</v>
      </c>
      <c r="AC9" s="62">
        <v>1</v>
      </c>
      <c r="AD9" s="62">
        <v>1</v>
      </c>
      <c r="AE9" s="62">
        <v>1</v>
      </c>
      <c r="AF9" s="86">
        <v>1</v>
      </c>
      <c r="AG9" s="92">
        <v>1</v>
      </c>
      <c r="AH9" s="89"/>
      <c r="AI9" s="129"/>
      <c r="AJ9" s="130"/>
      <c r="AK9" s="129"/>
      <c r="AL9" s="89"/>
      <c r="AM9" s="103"/>
      <c r="AN9" s="104"/>
      <c r="AO9" s="101"/>
      <c r="AP9" s="101"/>
      <c r="AQ9" s="102"/>
      <c r="AR9" s="102"/>
      <c r="AT9" s="115"/>
    </row>
    <row r="10" spans="1:46" s="61" customFormat="1" ht="19" customHeight="1" x14ac:dyDescent="0.2">
      <c r="A10" s="81"/>
      <c r="B10" s="60" t="s">
        <v>88</v>
      </c>
      <c r="C10" s="64">
        <v>112</v>
      </c>
      <c r="D10" s="64">
        <v>106.97</v>
      </c>
      <c r="E10" s="74">
        <v>84.633369821487406</v>
      </c>
      <c r="F10" s="64">
        <v>1335</v>
      </c>
      <c r="G10" s="62" t="s">
        <v>102</v>
      </c>
      <c r="H10" s="62" t="s">
        <v>106</v>
      </c>
      <c r="I10" s="62" t="s">
        <v>137</v>
      </c>
      <c r="J10" s="63"/>
      <c r="K10" s="62"/>
      <c r="L10" s="64"/>
      <c r="M10" s="122"/>
      <c r="N10" s="64"/>
      <c r="P10" s="62" t="s">
        <v>124</v>
      </c>
      <c r="Q10" s="65" t="s">
        <v>126</v>
      </c>
      <c r="S10" s="64" t="s">
        <v>125</v>
      </c>
      <c r="T10" s="64" t="b">
        <v>1</v>
      </c>
      <c r="U10" s="64" t="s">
        <v>122</v>
      </c>
      <c r="V10" s="64" t="b">
        <v>1</v>
      </c>
      <c r="W10" s="64" t="s">
        <v>114</v>
      </c>
      <c r="Y10" s="62" t="b">
        <v>1</v>
      </c>
      <c r="Z10" s="62" t="b">
        <v>1</v>
      </c>
      <c r="AB10" s="142"/>
      <c r="AC10" s="62">
        <v>1</v>
      </c>
      <c r="AD10" s="62">
        <v>1</v>
      </c>
      <c r="AE10" s="62">
        <v>1</v>
      </c>
      <c r="AF10" s="86">
        <v>1</v>
      </c>
      <c r="AG10" s="92">
        <v>1</v>
      </c>
      <c r="AH10" s="89"/>
      <c r="AI10" s="131"/>
      <c r="AJ10" s="132"/>
      <c r="AK10" s="129"/>
      <c r="AL10" s="89"/>
      <c r="AM10" s="101"/>
      <c r="AN10" s="102"/>
      <c r="AO10" s="101"/>
      <c r="AP10" s="101"/>
      <c r="AQ10" s="102"/>
      <c r="AR10" s="102"/>
      <c r="AT10" s="115"/>
    </row>
    <row r="11" spans="1:46" ht="19" customHeight="1" x14ac:dyDescent="0.2">
      <c r="A11" s="81"/>
      <c r="B11" s="112" t="s">
        <v>88</v>
      </c>
      <c r="C11" s="140">
        <v>112</v>
      </c>
      <c r="D11" s="140">
        <v>106.97</v>
      </c>
      <c r="E11" s="75">
        <v>84.633369821487406</v>
      </c>
      <c r="F11" s="56">
        <v>1335</v>
      </c>
      <c r="G11" s="55" t="s">
        <v>102</v>
      </c>
      <c r="H11" s="55" t="s">
        <v>106</v>
      </c>
      <c r="I11" s="55" t="s">
        <v>174</v>
      </c>
      <c r="J11" s="58">
        <v>780478</v>
      </c>
      <c r="K11" s="55"/>
      <c r="L11" s="56"/>
      <c r="M11" s="123"/>
      <c r="N11" s="111" t="s">
        <v>163</v>
      </c>
      <c r="P11" s="55" t="s">
        <v>123</v>
      </c>
      <c r="Q11" s="59" t="s">
        <v>126</v>
      </c>
      <c r="S11" s="56" t="s">
        <v>125</v>
      </c>
      <c r="T11" s="56" t="b">
        <v>1</v>
      </c>
      <c r="U11" s="56" t="s">
        <v>122</v>
      </c>
      <c r="V11" s="56" t="b">
        <v>1</v>
      </c>
      <c r="W11" s="56" t="s">
        <v>114</v>
      </c>
      <c r="Y11" s="62" t="b">
        <v>1</v>
      </c>
      <c r="Z11" s="62" t="b">
        <v>1</v>
      </c>
      <c r="AB11" s="142" t="s">
        <v>184</v>
      </c>
      <c r="AC11" s="55">
        <v>0.12189999999999999</v>
      </c>
      <c r="AD11" s="55">
        <v>0.1502</v>
      </c>
      <c r="AE11" s="55">
        <v>0.91379999999999995</v>
      </c>
      <c r="AF11" s="87">
        <v>0.91379999999999995</v>
      </c>
      <c r="AG11" s="93">
        <v>0.8014</v>
      </c>
      <c r="AH11" s="88"/>
      <c r="AI11" s="129"/>
      <c r="AJ11" s="130"/>
      <c r="AK11" s="133"/>
      <c r="AM11" s="103">
        <f>1-AN11</f>
        <v>0.96099999999999997</v>
      </c>
      <c r="AN11" s="104">
        <v>3.9E-2</v>
      </c>
      <c r="AO11" s="101">
        <f>1-AR11</f>
        <v>0.97399999999999998</v>
      </c>
      <c r="AP11" s="101">
        <f>1-AQ11</f>
        <v>0.61380000000000001</v>
      </c>
      <c r="AQ11" s="101">
        <v>0.38619999999999999</v>
      </c>
      <c r="AR11" s="102">
        <v>2.5999999999999999E-2</v>
      </c>
      <c r="AT11" s="115" t="s">
        <v>169</v>
      </c>
    </row>
    <row r="12" spans="1:46" ht="11" customHeight="1" x14ac:dyDescent="0.2">
      <c r="AD12" s="53" t="s">
        <v>135</v>
      </c>
      <c r="AI12" s="134"/>
      <c r="AJ12" s="134"/>
      <c r="AK12" s="134"/>
      <c r="AM12" s="98"/>
      <c r="AN12" s="98"/>
      <c r="AO12" s="99"/>
      <c r="AP12" s="99"/>
      <c r="AQ12" s="99"/>
      <c r="AR12" s="99"/>
    </row>
    <row r="13" spans="1:46" ht="19" customHeight="1" x14ac:dyDescent="0.2">
      <c r="B13" s="51" t="s">
        <v>99</v>
      </c>
      <c r="C13" s="141"/>
      <c r="D13" s="141"/>
      <c r="E13" s="75">
        <v>85.837372096363296</v>
      </c>
      <c r="F13" s="56">
        <v>1254</v>
      </c>
      <c r="G13" s="55" t="s">
        <v>91</v>
      </c>
      <c r="H13" s="71" t="s">
        <v>105</v>
      </c>
      <c r="I13" s="55" t="s">
        <v>164</v>
      </c>
      <c r="J13" s="58"/>
      <c r="K13" s="55"/>
      <c r="L13" s="56"/>
      <c r="M13" s="123"/>
      <c r="N13" s="56"/>
      <c r="P13" s="55" t="s">
        <v>129</v>
      </c>
      <c r="Q13" s="55" t="s">
        <v>126</v>
      </c>
      <c r="S13" s="56" t="s">
        <v>125</v>
      </c>
      <c r="T13" s="56" t="b">
        <v>1</v>
      </c>
      <c r="U13" s="56" t="s">
        <v>113</v>
      </c>
      <c r="V13" s="56" t="b">
        <v>0</v>
      </c>
      <c r="W13" s="56" t="s">
        <v>113</v>
      </c>
      <c r="Y13" s="62" t="b">
        <v>1</v>
      </c>
      <c r="Z13" s="62" t="b">
        <v>0</v>
      </c>
      <c r="AC13" s="55"/>
      <c r="AD13" s="55"/>
      <c r="AE13" s="55"/>
      <c r="AF13" s="87"/>
      <c r="AG13" s="93"/>
      <c r="AH13" s="88"/>
      <c r="AI13" s="129"/>
      <c r="AJ13" s="130"/>
      <c r="AK13" s="129"/>
      <c r="AM13" s="103"/>
      <c r="AN13" s="104"/>
      <c r="AO13" s="101"/>
      <c r="AP13" s="101"/>
      <c r="AQ13" s="102"/>
      <c r="AR13" s="102"/>
      <c r="AT13" s="115"/>
    </row>
    <row r="14" spans="1:46" ht="19" customHeight="1" x14ac:dyDescent="0.2">
      <c r="B14" s="51" t="s">
        <v>99</v>
      </c>
      <c r="C14" s="141"/>
      <c r="D14" s="141"/>
      <c r="E14" s="75">
        <v>85.837372096363296</v>
      </c>
      <c r="F14" s="56">
        <v>1254</v>
      </c>
      <c r="G14" s="55" t="s">
        <v>91</v>
      </c>
      <c r="H14" s="71" t="s">
        <v>105</v>
      </c>
      <c r="I14" s="55" t="s">
        <v>164</v>
      </c>
      <c r="J14" s="58"/>
      <c r="K14" s="55"/>
      <c r="L14" s="56"/>
      <c r="M14" s="123"/>
      <c r="N14" s="56"/>
      <c r="P14" s="55" t="s">
        <v>121</v>
      </c>
      <c r="Q14" s="55" t="s">
        <v>126</v>
      </c>
      <c r="S14" s="56" t="s">
        <v>125</v>
      </c>
      <c r="T14" s="56" t="b">
        <v>1</v>
      </c>
      <c r="U14" s="67" t="s">
        <v>113</v>
      </c>
      <c r="V14" s="56" t="b">
        <v>0</v>
      </c>
      <c r="W14" s="56" t="s">
        <v>114</v>
      </c>
      <c r="Y14" s="62" t="b">
        <v>0</v>
      </c>
      <c r="Z14" s="62" t="b">
        <v>1</v>
      </c>
      <c r="AC14" s="55"/>
      <c r="AD14" s="55"/>
      <c r="AE14" s="55"/>
      <c r="AF14" s="87"/>
      <c r="AG14" s="93"/>
      <c r="AH14" s="88"/>
      <c r="AI14" s="129"/>
      <c r="AJ14" s="130"/>
      <c r="AK14" s="129"/>
      <c r="AM14" s="103"/>
      <c r="AN14" s="104"/>
      <c r="AO14" s="101"/>
      <c r="AP14" s="101"/>
      <c r="AQ14" s="102"/>
      <c r="AR14" s="102"/>
      <c r="AT14" s="115"/>
    </row>
    <row r="15" spans="1:46" ht="19" customHeight="1" x14ac:dyDescent="0.2">
      <c r="B15" s="51" t="s">
        <v>99</v>
      </c>
      <c r="C15" s="141"/>
      <c r="D15" s="141"/>
      <c r="E15" s="75">
        <v>85.837372096363296</v>
      </c>
      <c r="F15" s="56">
        <v>1254</v>
      </c>
      <c r="G15" s="55" t="s">
        <v>91</v>
      </c>
      <c r="H15" s="71" t="s">
        <v>105</v>
      </c>
      <c r="I15" s="55" t="s">
        <v>164</v>
      </c>
      <c r="J15" s="58">
        <v>780449</v>
      </c>
      <c r="K15" s="55"/>
      <c r="L15" s="56"/>
      <c r="M15" s="123"/>
      <c r="N15" s="111" t="s">
        <v>163</v>
      </c>
      <c r="P15" s="55" t="s">
        <v>123</v>
      </c>
      <c r="Q15" s="55" t="s">
        <v>126</v>
      </c>
      <c r="S15" s="56" t="s">
        <v>125</v>
      </c>
      <c r="T15" s="56" t="b">
        <v>1</v>
      </c>
      <c r="U15" s="56" t="s">
        <v>122</v>
      </c>
      <c r="V15" s="56" t="b">
        <v>1</v>
      </c>
      <c r="W15" s="56" t="s">
        <v>114</v>
      </c>
      <c r="Y15" s="62" t="b">
        <v>1</v>
      </c>
      <c r="Z15" s="62" t="b">
        <v>1</v>
      </c>
      <c r="AC15" s="55"/>
      <c r="AD15" s="55"/>
      <c r="AE15" s="55"/>
      <c r="AF15" s="87"/>
      <c r="AG15" s="93"/>
      <c r="AH15" s="88"/>
      <c r="AI15" s="129"/>
      <c r="AJ15" s="130"/>
      <c r="AK15" s="129"/>
      <c r="AM15" s="103"/>
      <c r="AN15" s="104"/>
      <c r="AO15" s="101"/>
      <c r="AP15" s="101"/>
      <c r="AQ15" s="102"/>
      <c r="AR15" s="102"/>
      <c r="AT15" s="115"/>
    </row>
    <row r="16" spans="1:46" ht="11" customHeight="1" x14ac:dyDescent="0.2">
      <c r="AI16" s="134"/>
      <c r="AJ16" s="134"/>
      <c r="AK16" s="134"/>
      <c r="AM16" s="126"/>
      <c r="AN16" s="126"/>
      <c r="AO16" s="127"/>
      <c r="AP16" s="127"/>
      <c r="AQ16" s="127"/>
      <c r="AR16" s="127"/>
    </row>
    <row r="17" spans="1:46" ht="19" customHeight="1" x14ac:dyDescent="0.2">
      <c r="B17" s="72" t="s">
        <v>100</v>
      </c>
      <c r="C17" s="141"/>
      <c r="D17" s="141"/>
      <c r="E17" s="75">
        <v>87.216612526053893</v>
      </c>
      <c r="F17" s="56">
        <v>1556</v>
      </c>
      <c r="G17" s="71" t="s">
        <v>101</v>
      </c>
      <c r="H17" s="71" t="s">
        <v>88</v>
      </c>
      <c r="I17" s="55" t="s">
        <v>166</v>
      </c>
      <c r="J17" s="58"/>
      <c r="K17" s="55"/>
      <c r="L17" s="56"/>
      <c r="M17" s="123"/>
      <c r="N17" s="56"/>
      <c r="P17" s="55" t="s">
        <v>129</v>
      </c>
      <c r="Q17" s="55" t="s">
        <v>126</v>
      </c>
      <c r="S17" s="56" t="s">
        <v>125</v>
      </c>
      <c r="T17" s="56" t="b">
        <v>1</v>
      </c>
      <c r="U17" s="56" t="s">
        <v>113</v>
      </c>
      <c r="V17" s="56" t="b">
        <v>0</v>
      </c>
      <c r="W17" s="56" t="s">
        <v>113</v>
      </c>
      <c r="Y17" s="62" t="b">
        <v>1</v>
      </c>
      <c r="Z17" s="62" t="b">
        <v>0</v>
      </c>
      <c r="AC17" s="55"/>
      <c r="AD17" s="55"/>
      <c r="AE17" s="55"/>
      <c r="AF17" s="87"/>
      <c r="AG17" s="93"/>
      <c r="AH17" s="88"/>
      <c r="AI17" s="129"/>
      <c r="AJ17" s="130"/>
      <c r="AK17" s="129"/>
      <c r="AM17" s="103"/>
      <c r="AN17" s="104"/>
      <c r="AO17" s="101"/>
      <c r="AP17" s="101"/>
      <c r="AQ17" s="102"/>
      <c r="AR17" s="102"/>
      <c r="AT17" s="115"/>
    </row>
    <row r="18" spans="1:46" ht="19" customHeight="1" x14ac:dyDescent="0.2">
      <c r="B18" s="72" t="s">
        <v>100</v>
      </c>
      <c r="C18" s="141"/>
      <c r="D18" s="141"/>
      <c r="E18" s="75">
        <v>87.216612526053893</v>
      </c>
      <c r="F18" s="56">
        <v>1556</v>
      </c>
      <c r="G18" s="71" t="s">
        <v>101</v>
      </c>
      <c r="H18" s="71" t="s">
        <v>88</v>
      </c>
      <c r="I18" s="55" t="s">
        <v>166</v>
      </c>
      <c r="J18" s="58"/>
      <c r="K18" s="55"/>
      <c r="L18" s="56"/>
      <c r="M18" s="123"/>
      <c r="N18" s="56"/>
      <c r="P18" s="55" t="s">
        <v>121</v>
      </c>
      <c r="Q18" s="55" t="s">
        <v>126</v>
      </c>
      <c r="S18" s="56" t="s">
        <v>125</v>
      </c>
      <c r="T18" s="56" t="b">
        <v>1</v>
      </c>
      <c r="U18" s="67" t="s">
        <v>113</v>
      </c>
      <c r="V18" s="56" t="b">
        <v>0</v>
      </c>
      <c r="W18" s="56" t="s">
        <v>114</v>
      </c>
      <c r="Y18" s="62" t="b">
        <v>0</v>
      </c>
      <c r="Z18" s="62" t="b">
        <v>1</v>
      </c>
      <c r="AC18" s="55"/>
      <c r="AD18" s="55"/>
      <c r="AE18" s="55"/>
      <c r="AF18" s="87"/>
      <c r="AG18" s="93"/>
      <c r="AH18" s="88"/>
      <c r="AI18" s="129"/>
      <c r="AJ18" s="130"/>
      <c r="AK18" s="129"/>
      <c r="AM18" s="103"/>
      <c r="AN18" s="104"/>
      <c r="AO18" s="101"/>
      <c r="AP18" s="101"/>
      <c r="AQ18" s="102"/>
      <c r="AR18" s="102"/>
      <c r="AT18" s="115"/>
    </row>
    <row r="19" spans="1:46" ht="19" customHeight="1" x14ac:dyDescent="0.2">
      <c r="B19" s="72" t="s">
        <v>100</v>
      </c>
      <c r="C19" s="141"/>
      <c r="D19" s="141"/>
      <c r="E19" s="75">
        <v>87.216612526053893</v>
      </c>
      <c r="F19" s="56">
        <v>1556</v>
      </c>
      <c r="G19" s="71" t="s">
        <v>101</v>
      </c>
      <c r="H19" s="71" t="s">
        <v>88</v>
      </c>
      <c r="I19" s="55" t="s">
        <v>166</v>
      </c>
      <c r="J19" s="58">
        <v>780475</v>
      </c>
      <c r="K19" s="55"/>
      <c r="L19" s="56"/>
      <c r="M19" s="123"/>
      <c r="N19" s="111" t="s">
        <v>163</v>
      </c>
      <c r="P19" s="55" t="s">
        <v>123</v>
      </c>
      <c r="Q19" s="55" t="s">
        <v>126</v>
      </c>
      <c r="S19" s="56" t="s">
        <v>125</v>
      </c>
      <c r="T19" s="56" t="b">
        <v>1</v>
      </c>
      <c r="U19" s="56" t="s">
        <v>122</v>
      </c>
      <c r="V19" s="56" t="b">
        <v>1</v>
      </c>
      <c r="W19" s="56" t="s">
        <v>114</v>
      </c>
      <c r="Y19" s="62" t="b">
        <v>1</v>
      </c>
      <c r="Z19" s="62" t="b">
        <v>1</v>
      </c>
      <c r="AC19" s="55"/>
      <c r="AD19" s="55"/>
      <c r="AE19" s="55"/>
      <c r="AF19" s="87"/>
      <c r="AG19" s="93"/>
      <c r="AH19" s="88"/>
      <c r="AI19" s="129"/>
      <c r="AJ19" s="130"/>
      <c r="AK19" s="129"/>
      <c r="AM19" s="103"/>
      <c r="AN19" s="104"/>
      <c r="AO19" s="101"/>
      <c r="AP19" s="101"/>
      <c r="AQ19" s="102"/>
      <c r="AR19" s="102"/>
      <c r="AT19" s="115"/>
    </row>
    <row r="20" spans="1:46" ht="11" customHeight="1" x14ac:dyDescent="0.2">
      <c r="AI20" s="134"/>
      <c r="AJ20" s="134"/>
      <c r="AK20" s="134"/>
      <c r="AM20" s="126"/>
      <c r="AN20" s="126"/>
      <c r="AO20" s="127"/>
      <c r="AP20" s="127"/>
      <c r="AQ20" s="127"/>
      <c r="AR20" s="127"/>
    </row>
    <row r="21" spans="1:46" ht="19" customHeight="1" x14ac:dyDescent="0.2">
      <c r="B21" s="51" t="s">
        <v>91</v>
      </c>
      <c r="C21" s="141">
        <v>83.68</v>
      </c>
      <c r="D21" s="141">
        <v>161.22</v>
      </c>
      <c r="E21" s="75">
        <v>133.19521880854001</v>
      </c>
      <c r="F21" s="56">
        <v>1420</v>
      </c>
      <c r="G21" s="71" t="s">
        <v>92</v>
      </c>
      <c r="H21" s="71" t="s">
        <v>99</v>
      </c>
      <c r="I21" s="55" t="s">
        <v>167</v>
      </c>
      <c r="J21" s="58"/>
      <c r="K21" s="55"/>
      <c r="L21" s="56"/>
      <c r="M21" s="123"/>
      <c r="N21" s="56"/>
      <c r="P21" s="55" t="s">
        <v>129</v>
      </c>
      <c r="Q21" s="55" t="s">
        <v>126</v>
      </c>
      <c r="S21" s="56" t="s">
        <v>125</v>
      </c>
      <c r="T21" s="56" t="b">
        <v>1</v>
      </c>
      <c r="U21" s="56" t="s">
        <v>113</v>
      </c>
      <c r="V21" s="56" t="b">
        <v>0</v>
      </c>
      <c r="W21" s="56" t="s">
        <v>113</v>
      </c>
      <c r="Y21" s="62" t="b">
        <v>1</v>
      </c>
      <c r="Z21" s="62" t="b">
        <v>0</v>
      </c>
      <c r="AC21" s="55"/>
      <c r="AD21" s="55"/>
      <c r="AE21" s="55"/>
      <c r="AF21" s="87"/>
      <c r="AG21" s="93"/>
      <c r="AH21" s="88"/>
      <c r="AI21" s="129"/>
      <c r="AJ21" s="130"/>
      <c r="AK21" s="129"/>
      <c r="AM21" s="103"/>
      <c r="AN21" s="104"/>
      <c r="AO21" s="101"/>
      <c r="AP21" s="101"/>
      <c r="AQ21" s="102"/>
      <c r="AR21" s="102"/>
      <c r="AT21" s="115"/>
    </row>
    <row r="22" spans="1:46" ht="19" customHeight="1" x14ac:dyDescent="0.2">
      <c r="B22" s="51" t="s">
        <v>91</v>
      </c>
      <c r="C22" s="141">
        <v>83.68</v>
      </c>
      <c r="D22" s="141">
        <v>161.22</v>
      </c>
      <c r="E22" s="75">
        <v>133.19521880854001</v>
      </c>
      <c r="F22" s="56">
        <v>1420</v>
      </c>
      <c r="G22" s="71" t="s">
        <v>92</v>
      </c>
      <c r="H22" s="71" t="s">
        <v>99</v>
      </c>
      <c r="I22" s="55" t="s">
        <v>167</v>
      </c>
      <c r="J22" s="58"/>
      <c r="K22" s="55"/>
      <c r="L22" s="56"/>
      <c r="M22" s="123"/>
      <c r="N22" s="56"/>
      <c r="P22" s="55" t="s">
        <v>121</v>
      </c>
      <c r="Q22" s="55" t="s">
        <v>126</v>
      </c>
      <c r="S22" s="56" t="s">
        <v>125</v>
      </c>
      <c r="T22" s="56" t="b">
        <v>1</v>
      </c>
      <c r="U22" s="67" t="s">
        <v>113</v>
      </c>
      <c r="V22" s="56" t="b">
        <v>0</v>
      </c>
      <c r="W22" s="56" t="s">
        <v>114</v>
      </c>
      <c r="Y22" s="62" t="b">
        <v>0</v>
      </c>
      <c r="Z22" s="62" t="b">
        <v>1</v>
      </c>
      <c r="AC22" s="55"/>
      <c r="AD22" s="55"/>
      <c r="AE22" s="55"/>
      <c r="AF22" s="87"/>
      <c r="AG22" s="93"/>
      <c r="AH22" s="88"/>
      <c r="AI22" s="129"/>
      <c r="AJ22" s="130"/>
      <c r="AK22" s="129"/>
      <c r="AM22" s="103"/>
      <c r="AN22" s="104"/>
      <c r="AO22" s="101"/>
      <c r="AP22" s="101"/>
      <c r="AQ22" s="102"/>
      <c r="AR22" s="102"/>
      <c r="AT22" s="115"/>
    </row>
    <row r="23" spans="1:46" ht="19" customHeight="1" x14ac:dyDescent="0.2">
      <c r="B23" s="51" t="s">
        <v>91</v>
      </c>
      <c r="C23" s="141">
        <v>83.68</v>
      </c>
      <c r="D23" s="141">
        <v>161.22</v>
      </c>
      <c r="E23" s="75">
        <v>133.19521880854001</v>
      </c>
      <c r="F23" s="56">
        <v>1420</v>
      </c>
      <c r="G23" s="71" t="s">
        <v>92</v>
      </c>
      <c r="H23" s="71" t="s">
        <v>99</v>
      </c>
      <c r="I23" s="55" t="s">
        <v>167</v>
      </c>
      <c r="J23" s="58">
        <v>780476</v>
      </c>
      <c r="K23" s="55"/>
      <c r="L23" s="56"/>
      <c r="M23" s="123"/>
      <c r="N23" s="111" t="s">
        <v>163</v>
      </c>
      <c r="P23" s="55" t="s">
        <v>123</v>
      </c>
      <c r="Q23" s="55" t="s">
        <v>126</v>
      </c>
      <c r="S23" s="56" t="s">
        <v>125</v>
      </c>
      <c r="T23" s="56" t="b">
        <v>1</v>
      </c>
      <c r="U23" s="56" t="s">
        <v>122</v>
      </c>
      <c r="V23" s="56" t="b">
        <v>1</v>
      </c>
      <c r="W23" s="56" t="s">
        <v>114</v>
      </c>
      <c r="Y23" s="62" t="b">
        <v>1</v>
      </c>
      <c r="Z23" s="62" t="b">
        <v>1</v>
      </c>
      <c r="AC23" s="55"/>
      <c r="AD23" s="55"/>
      <c r="AE23" s="55"/>
      <c r="AF23" s="87"/>
      <c r="AG23" s="93"/>
      <c r="AH23" s="88"/>
      <c r="AI23" s="129"/>
      <c r="AJ23" s="130"/>
      <c r="AK23" s="129"/>
      <c r="AM23" s="103"/>
      <c r="AN23" s="104"/>
      <c r="AO23" s="101"/>
      <c r="AP23" s="101"/>
      <c r="AQ23" s="102"/>
      <c r="AR23" s="102"/>
      <c r="AT23" s="115"/>
    </row>
    <row r="24" spans="1:46" ht="11" customHeight="1" x14ac:dyDescent="0.2">
      <c r="AI24" s="134"/>
      <c r="AJ24" s="134"/>
      <c r="AK24" s="134"/>
      <c r="AM24" s="126"/>
      <c r="AN24" s="126"/>
      <c r="AO24" s="127"/>
      <c r="AP24" s="127"/>
      <c r="AQ24" s="127"/>
      <c r="AR24" s="127"/>
    </row>
    <row r="25" spans="1:46" ht="19" customHeight="1" x14ac:dyDescent="0.2">
      <c r="B25" s="51" t="s">
        <v>101</v>
      </c>
      <c r="C25" s="141"/>
      <c r="D25" s="141"/>
      <c r="E25" s="75">
        <v>110.805906037388</v>
      </c>
      <c r="F25" s="56">
        <v>1772</v>
      </c>
      <c r="G25" s="71" t="s">
        <v>102</v>
      </c>
      <c r="H25" s="71" t="s">
        <v>106</v>
      </c>
      <c r="I25" s="55" t="s">
        <v>168</v>
      </c>
      <c r="J25" s="58"/>
      <c r="K25" s="55"/>
      <c r="L25" s="56"/>
      <c r="M25" s="123"/>
      <c r="N25" s="56"/>
      <c r="P25" s="55" t="s">
        <v>129</v>
      </c>
      <c r="Q25" s="55" t="s">
        <v>126</v>
      </c>
      <c r="S25" s="56" t="s">
        <v>125</v>
      </c>
      <c r="T25" s="56" t="b">
        <v>1</v>
      </c>
      <c r="U25" s="56" t="s">
        <v>113</v>
      </c>
      <c r="V25" s="56" t="b">
        <v>0</v>
      </c>
      <c r="W25" s="56" t="s">
        <v>113</v>
      </c>
      <c r="Y25" s="62" t="b">
        <v>1</v>
      </c>
      <c r="Z25" s="62" t="b">
        <v>0</v>
      </c>
      <c r="AC25" s="55"/>
      <c r="AD25" s="55"/>
      <c r="AE25" s="55"/>
      <c r="AF25" s="87"/>
      <c r="AG25" s="93"/>
      <c r="AH25" s="88"/>
      <c r="AI25" s="129"/>
      <c r="AJ25" s="130"/>
      <c r="AK25" s="129"/>
      <c r="AM25" s="103"/>
      <c r="AN25" s="104"/>
      <c r="AO25" s="101"/>
      <c r="AP25" s="101"/>
      <c r="AQ25" s="102"/>
      <c r="AR25" s="102"/>
      <c r="AT25" s="115"/>
    </row>
    <row r="26" spans="1:46" ht="19" customHeight="1" x14ac:dyDescent="0.2">
      <c r="B26" s="51" t="s">
        <v>101</v>
      </c>
      <c r="C26" s="141"/>
      <c r="D26" s="141"/>
      <c r="E26" s="75">
        <v>110.805906037388</v>
      </c>
      <c r="F26" s="56">
        <v>1772</v>
      </c>
      <c r="G26" s="71" t="s">
        <v>102</v>
      </c>
      <c r="H26" s="71" t="s">
        <v>106</v>
      </c>
      <c r="I26" s="55" t="s">
        <v>168</v>
      </c>
      <c r="J26" s="58"/>
      <c r="K26" s="55"/>
      <c r="L26" s="56"/>
      <c r="M26" s="123"/>
      <c r="N26" s="56"/>
      <c r="P26" s="55" t="s">
        <v>121</v>
      </c>
      <c r="Q26" s="55" t="s">
        <v>126</v>
      </c>
      <c r="S26" s="56" t="s">
        <v>125</v>
      </c>
      <c r="T26" s="56" t="b">
        <v>1</v>
      </c>
      <c r="U26" s="67" t="s">
        <v>113</v>
      </c>
      <c r="V26" s="56" t="b">
        <v>0</v>
      </c>
      <c r="W26" s="56" t="s">
        <v>114</v>
      </c>
      <c r="Y26" s="62" t="b">
        <v>0</v>
      </c>
      <c r="Z26" s="62" t="b">
        <v>1</v>
      </c>
      <c r="AC26" s="55"/>
      <c r="AD26" s="55"/>
      <c r="AE26" s="55"/>
      <c r="AF26" s="87"/>
      <c r="AG26" s="93"/>
      <c r="AH26" s="88"/>
      <c r="AI26" s="129"/>
      <c r="AJ26" s="130"/>
      <c r="AK26" s="129"/>
      <c r="AM26" s="103"/>
      <c r="AN26" s="104"/>
      <c r="AO26" s="101"/>
      <c r="AP26" s="101"/>
      <c r="AQ26" s="102"/>
      <c r="AR26" s="102"/>
      <c r="AT26" s="115"/>
    </row>
    <row r="27" spans="1:46" ht="19" customHeight="1" x14ac:dyDescent="0.2">
      <c r="B27" s="51" t="s">
        <v>101</v>
      </c>
      <c r="C27" s="141"/>
      <c r="D27" s="141"/>
      <c r="E27" s="75">
        <v>110.805906037388</v>
      </c>
      <c r="F27" s="56">
        <v>1772</v>
      </c>
      <c r="G27" s="71" t="s">
        <v>102</v>
      </c>
      <c r="H27" s="71" t="s">
        <v>106</v>
      </c>
      <c r="I27" s="55" t="s">
        <v>168</v>
      </c>
      <c r="J27" s="58">
        <v>780477</v>
      </c>
      <c r="K27" s="55"/>
      <c r="L27" s="56"/>
      <c r="M27" s="123"/>
      <c r="N27" s="111" t="s">
        <v>163</v>
      </c>
      <c r="P27" s="55" t="s">
        <v>123</v>
      </c>
      <c r="Q27" s="55" t="s">
        <v>126</v>
      </c>
      <c r="S27" s="56" t="s">
        <v>125</v>
      </c>
      <c r="T27" s="56" t="b">
        <v>1</v>
      </c>
      <c r="U27" s="56" t="s">
        <v>122</v>
      </c>
      <c r="V27" s="56" t="b">
        <v>1</v>
      </c>
      <c r="W27" s="56" t="s">
        <v>114</v>
      </c>
      <c r="Y27" s="62" t="b">
        <v>1</v>
      </c>
      <c r="Z27" s="62" t="b">
        <v>1</v>
      </c>
      <c r="AC27" s="55"/>
      <c r="AD27" s="55"/>
      <c r="AE27" s="55"/>
      <c r="AF27" s="87"/>
      <c r="AG27" s="93"/>
      <c r="AH27" s="88"/>
      <c r="AI27" s="129"/>
      <c r="AJ27" s="130"/>
      <c r="AK27" s="129"/>
      <c r="AM27" s="103"/>
      <c r="AN27" s="104"/>
      <c r="AO27" s="101"/>
      <c r="AP27" s="101"/>
      <c r="AQ27" s="102"/>
      <c r="AR27" s="102"/>
      <c r="AT27" s="115"/>
    </row>
    <row r="28" spans="1:46" ht="11" customHeight="1" x14ac:dyDescent="0.2">
      <c r="G28" s="73"/>
      <c r="H28" s="73"/>
      <c r="AI28" s="134"/>
      <c r="AJ28" s="134"/>
      <c r="AK28" s="134"/>
      <c r="AM28" s="126"/>
      <c r="AN28" s="126"/>
      <c r="AO28" s="127"/>
      <c r="AP28" s="127"/>
      <c r="AQ28" s="127"/>
      <c r="AR28" s="127"/>
    </row>
    <row r="29" spans="1:46" ht="19" customHeight="1" x14ac:dyDescent="0.2">
      <c r="B29" s="51" t="s">
        <v>102</v>
      </c>
      <c r="C29" s="141"/>
      <c r="D29" s="141"/>
      <c r="E29" s="75">
        <v>135.67036501245201</v>
      </c>
      <c r="F29" s="56">
        <v>2388</v>
      </c>
      <c r="G29" s="71" t="s">
        <v>105</v>
      </c>
      <c r="H29" s="71" t="s">
        <v>101</v>
      </c>
      <c r="I29" s="55" t="s">
        <v>136</v>
      </c>
      <c r="J29" s="58"/>
      <c r="K29" s="55"/>
      <c r="L29" s="125"/>
      <c r="M29" s="123"/>
      <c r="N29" s="56"/>
      <c r="P29" s="55" t="s">
        <v>129</v>
      </c>
      <c r="Q29" s="55" t="s">
        <v>126</v>
      </c>
      <c r="S29" s="56" t="s">
        <v>125</v>
      </c>
      <c r="T29" s="56" t="b">
        <v>1</v>
      </c>
      <c r="U29" s="56" t="s">
        <v>113</v>
      </c>
      <c r="V29" s="56" t="b">
        <v>0</v>
      </c>
      <c r="W29" s="56" t="s">
        <v>113</v>
      </c>
      <c r="Y29" s="62" t="b">
        <v>1</v>
      </c>
      <c r="Z29" s="62" t="b">
        <v>0</v>
      </c>
      <c r="AC29" s="55"/>
      <c r="AD29" s="55"/>
      <c r="AE29" s="55"/>
      <c r="AF29" s="87"/>
      <c r="AG29" s="93"/>
      <c r="AH29" s="88"/>
      <c r="AI29" s="129"/>
      <c r="AJ29" s="130"/>
      <c r="AK29" s="129"/>
      <c r="AM29" s="103"/>
      <c r="AN29" s="104"/>
      <c r="AO29" s="101"/>
      <c r="AP29" s="101"/>
      <c r="AQ29" s="102"/>
      <c r="AR29" s="102"/>
      <c r="AT29" s="115"/>
    </row>
    <row r="30" spans="1:46" ht="19" customHeight="1" x14ac:dyDescent="0.2">
      <c r="B30" s="51" t="s">
        <v>102</v>
      </c>
      <c r="C30" s="141"/>
      <c r="D30" s="141"/>
      <c r="E30" s="75">
        <v>135.67036501245201</v>
      </c>
      <c r="F30" s="56">
        <v>2388</v>
      </c>
      <c r="G30" s="71" t="s">
        <v>105</v>
      </c>
      <c r="H30" s="71" t="s">
        <v>101</v>
      </c>
      <c r="I30" s="55" t="s">
        <v>136</v>
      </c>
      <c r="J30" s="58"/>
      <c r="K30" s="55"/>
      <c r="L30" s="125"/>
      <c r="M30" s="123"/>
      <c r="N30" s="56"/>
      <c r="P30" s="55" t="s">
        <v>121</v>
      </c>
      <c r="Q30" s="55" t="s">
        <v>126</v>
      </c>
      <c r="S30" s="56" t="s">
        <v>125</v>
      </c>
      <c r="T30" s="56" t="b">
        <v>1</v>
      </c>
      <c r="U30" s="67" t="s">
        <v>113</v>
      </c>
      <c r="V30" s="56" t="b">
        <v>0</v>
      </c>
      <c r="W30" s="56" t="s">
        <v>114</v>
      </c>
      <c r="Y30" s="62" t="b">
        <v>0</v>
      </c>
      <c r="Z30" s="62" t="b">
        <v>1</v>
      </c>
      <c r="AC30" s="55"/>
      <c r="AD30" s="55"/>
      <c r="AE30" s="55"/>
      <c r="AF30" s="87"/>
      <c r="AG30" s="93"/>
      <c r="AH30" s="88"/>
      <c r="AI30" s="129"/>
      <c r="AJ30" s="130"/>
      <c r="AK30" s="129"/>
      <c r="AM30" s="103"/>
      <c r="AN30" s="104"/>
      <c r="AO30" s="101"/>
      <c r="AP30" s="101"/>
      <c r="AQ30" s="102"/>
      <c r="AR30" s="102"/>
      <c r="AT30" s="115"/>
    </row>
    <row r="31" spans="1:46" ht="19" customHeight="1" x14ac:dyDescent="0.2">
      <c r="A31" s="3"/>
      <c r="B31" s="51" t="s">
        <v>102</v>
      </c>
      <c r="C31" s="141"/>
      <c r="D31" s="141"/>
      <c r="E31" s="75">
        <v>135.67036501245201</v>
      </c>
      <c r="F31" s="56">
        <v>2388</v>
      </c>
      <c r="G31" s="71" t="s">
        <v>105</v>
      </c>
      <c r="H31" s="71" t="s">
        <v>101</v>
      </c>
      <c r="I31" s="55" t="s">
        <v>136</v>
      </c>
      <c r="J31" s="58">
        <v>780427</v>
      </c>
      <c r="K31" s="55" t="s">
        <v>139</v>
      </c>
      <c r="L31" s="125">
        <v>0.22542824074074075</v>
      </c>
      <c r="M31" s="143">
        <v>250</v>
      </c>
      <c r="N31" s="111" t="s">
        <v>163</v>
      </c>
      <c r="P31" s="55" t="s">
        <v>123</v>
      </c>
      <c r="Q31" s="55" t="s">
        <v>126</v>
      </c>
      <c r="S31" s="56" t="s">
        <v>125</v>
      </c>
      <c r="T31" s="56" t="b">
        <v>1</v>
      </c>
      <c r="U31" s="56" t="s">
        <v>122</v>
      </c>
      <c r="V31" s="56" t="b">
        <v>1</v>
      </c>
      <c r="W31" s="56" t="s">
        <v>114</v>
      </c>
      <c r="Y31" s="62" t="b">
        <v>1</v>
      </c>
      <c r="Z31" s="62" t="b">
        <v>1</v>
      </c>
      <c r="AC31" s="55"/>
      <c r="AD31" s="55"/>
      <c r="AE31" s="55"/>
      <c r="AF31" s="87"/>
      <c r="AG31" s="93"/>
      <c r="AH31" s="88"/>
      <c r="AI31" s="129"/>
      <c r="AJ31" s="130"/>
      <c r="AK31" s="129"/>
      <c r="AM31" s="103"/>
      <c r="AN31" s="104"/>
      <c r="AO31" s="101"/>
      <c r="AP31" s="101"/>
      <c r="AQ31" s="102"/>
      <c r="AR31" s="102"/>
      <c r="AT31" s="115"/>
    </row>
    <row r="32" spans="1:46" ht="11" customHeight="1" x14ac:dyDescent="0.2">
      <c r="AI32" s="134"/>
      <c r="AJ32" s="134"/>
      <c r="AK32" s="134"/>
      <c r="AM32" s="126"/>
      <c r="AN32" s="126"/>
      <c r="AO32" s="127"/>
      <c r="AP32" s="127"/>
      <c r="AQ32" s="127"/>
      <c r="AR32" s="127"/>
    </row>
    <row r="33" spans="2:46" ht="19" customHeight="1" x14ac:dyDescent="0.2">
      <c r="B33" s="51" t="s">
        <v>103</v>
      </c>
      <c r="C33" s="141">
        <v>83.57</v>
      </c>
      <c r="D33" s="141">
        <v>201.59</v>
      </c>
      <c r="E33" s="75">
        <v>167.75829982058201</v>
      </c>
      <c r="F33" s="56">
        <v>1648</v>
      </c>
      <c r="G33" s="71" t="s">
        <v>92</v>
      </c>
      <c r="H33" s="71" t="s">
        <v>99</v>
      </c>
      <c r="I33" s="55" t="s">
        <v>143</v>
      </c>
      <c r="J33" s="58"/>
      <c r="K33" s="55"/>
      <c r="L33" s="125"/>
      <c r="M33" s="123"/>
      <c r="N33" s="56"/>
      <c r="P33" s="55" t="s">
        <v>129</v>
      </c>
      <c r="Q33" s="55" t="s">
        <v>126</v>
      </c>
      <c r="S33" s="56" t="s">
        <v>125</v>
      </c>
      <c r="T33" s="56" t="b">
        <v>1</v>
      </c>
      <c r="U33" s="56" t="s">
        <v>113</v>
      </c>
      <c r="V33" s="56" t="b">
        <v>0</v>
      </c>
      <c r="W33" s="56" t="s">
        <v>113</v>
      </c>
      <c r="Y33" s="62" t="b">
        <v>1</v>
      </c>
      <c r="Z33" s="62" t="b">
        <v>0</v>
      </c>
      <c r="AC33" s="55"/>
      <c r="AD33" s="55"/>
      <c r="AE33" s="55"/>
      <c r="AF33" s="87"/>
      <c r="AG33" s="93"/>
      <c r="AH33" s="88"/>
      <c r="AI33" s="129"/>
      <c r="AJ33" s="130"/>
      <c r="AK33" s="129"/>
      <c r="AM33" s="103"/>
      <c r="AN33" s="104"/>
      <c r="AO33" s="101"/>
      <c r="AP33" s="101"/>
      <c r="AQ33" s="102"/>
      <c r="AR33" s="102"/>
      <c r="AT33" s="115"/>
    </row>
    <row r="34" spans="2:46" ht="19" customHeight="1" x14ac:dyDescent="0.2">
      <c r="B34" s="51" t="s">
        <v>103</v>
      </c>
      <c r="C34" s="141">
        <v>83.57</v>
      </c>
      <c r="D34" s="141">
        <v>201.59</v>
      </c>
      <c r="E34" s="75">
        <v>167.75829982058201</v>
      </c>
      <c r="F34" s="56">
        <v>1648</v>
      </c>
      <c r="G34" s="71" t="s">
        <v>92</v>
      </c>
      <c r="H34" s="71" t="s">
        <v>99</v>
      </c>
      <c r="I34" s="55" t="s">
        <v>143</v>
      </c>
      <c r="J34" s="58"/>
      <c r="K34" s="55"/>
      <c r="L34" s="125"/>
      <c r="M34" s="123"/>
      <c r="N34" s="56"/>
      <c r="P34" s="55" t="s">
        <v>121</v>
      </c>
      <c r="Q34" s="55" t="s">
        <v>126</v>
      </c>
      <c r="S34" s="56" t="s">
        <v>125</v>
      </c>
      <c r="T34" s="56" t="b">
        <v>1</v>
      </c>
      <c r="U34" s="67" t="s">
        <v>113</v>
      </c>
      <c r="V34" s="56" t="b">
        <v>0</v>
      </c>
      <c r="W34" s="56" t="s">
        <v>114</v>
      </c>
      <c r="Y34" s="62" t="b">
        <v>0</v>
      </c>
      <c r="Z34" s="62" t="b">
        <v>1</v>
      </c>
      <c r="AC34" s="55"/>
      <c r="AD34" s="55"/>
      <c r="AE34" s="55"/>
      <c r="AF34" s="87"/>
      <c r="AG34" s="93"/>
      <c r="AH34" s="88"/>
      <c r="AI34" s="129"/>
      <c r="AJ34" s="130"/>
      <c r="AK34" s="129"/>
      <c r="AM34" s="103"/>
      <c r="AN34" s="104"/>
      <c r="AO34" s="101"/>
      <c r="AP34" s="101"/>
      <c r="AQ34" s="102"/>
      <c r="AR34" s="102"/>
      <c r="AT34" s="115"/>
    </row>
    <row r="35" spans="2:46" ht="19" customHeight="1" x14ac:dyDescent="0.2">
      <c r="B35" s="51" t="s">
        <v>103</v>
      </c>
      <c r="C35" s="141">
        <v>83.57</v>
      </c>
      <c r="D35" s="141">
        <v>201.59</v>
      </c>
      <c r="E35" s="75">
        <v>167.75829982058201</v>
      </c>
      <c r="F35" s="56">
        <v>1648</v>
      </c>
      <c r="G35" s="71" t="s">
        <v>92</v>
      </c>
      <c r="H35" s="71" t="s">
        <v>99</v>
      </c>
      <c r="I35" s="55" t="s">
        <v>143</v>
      </c>
      <c r="J35" s="58">
        <v>780428</v>
      </c>
      <c r="K35" s="55" t="s">
        <v>144</v>
      </c>
      <c r="L35" s="125">
        <v>0.17016203703703703</v>
      </c>
      <c r="M35" s="123">
        <v>172</v>
      </c>
      <c r="N35" s="111" t="s">
        <v>163</v>
      </c>
      <c r="P35" s="55" t="s">
        <v>123</v>
      </c>
      <c r="Q35" s="55" t="s">
        <v>126</v>
      </c>
      <c r="S35" s="56" t="s">
        <v>125</v>
      </c>
      <c r="T35" s="56" t="b">
        <v>1</v>
      </c>
      <c r="U35" s="56" t="s">
        <v>122</v>
      </c>
      <c r="V35" s="56" t="b">
        <v>1</v>
      </c>
      <c r="W35" s="56" t="s">
        <v>114</v>
      </c>
      <c r="Y35" s="62" t="b">
        <v>1</v>
      </c>
      <c r="Z35" s="62" t="b">
        <v>1</v>
      </c>
      <c r="AB35" s="142" t="s">
        <v>183</v>
      </c>
      <c r="AC35" s="55">
        <v>0.2356</v>
      </c>
      <c r="AD35" s="55">
        <v>0.2697</v>
      </c>
      <c r="AE35" s="55">
        <v>0.96409999999999996</v>
      </c>
      <c r="AF35" s="87">
        <v>0.96409999999999996</v>
      </c>
      <c r="AG35" s="93">
        <v>0.93779999999999997</v>
      </c>
      <c r="AH35" s="88"/>
      <c r="AI35" s="129">
        <v>0.99739999999999995</v>
      </c>
      <c r="AJ35" s="130">
        <v>0.99860000000000004</v>
      </c>
      <c r="AK35" s="129">
        <v>0.9365</v>
      </c>
      <c r="AM35" s="103">
        <f>1-AN35</f>
        <v>0.98009999999999997</v>
      </c>
      <c r="AN35" s="104">
        <v>1.9900000000000001E-2</v>
      </c>
      <c r="AO35" s="101"/>
      <c r="AP35" s="101"/>
      <c r="AQ35" s="102"/>
      <c r="AR35" s="102"/>
      <c r="AT35" s="115"/>
    </row>
    <row r="36" spans="2:46" ht="11" customHeight="1" x14ac:dyDescent="0.2">
      <c r="G36" s="73"/>
      <c r="H36" s="73"/>
      <c r="AI36" s="134"/>
      <c r="AJ36" s="134"/>
      <c r="AK36" s="134"/>
      <c r="AM36" s="126"/>
      <c r="AN36" s="126"/>
      <c r="AO36" s="127"/>
      <c r="AP36" s="127"/>
      <c r="AQ36" s="127"/>
      <c r="AR36" s="127"/>
    </row>
    <row r="37" spans="2:46" ht="19" customHeight="1" x14ac:dyDescent="0.2">
      <c r="B37" s="51" t="s">
        <v>104</v>
      </c>
      <c r="C37" s="141">
        <v>90.28</v>
      </c>
      <c r="D37" s="141">
        <v>159.5</v>
      </c>
      <c r="E37" s="75">
        <v>106.74319765862001</v>
      </c>
      <c r="F37" s="56">
        <v>1326</v>
      </c>
      <c r="G37" s="71" t="s">
        <v>108</v>
      </c>
      <c r="H37" s="71" t="s">
        <v>101</v>
      </c>
      <c r="I37" s="55" t="s">
        <v>152</v>
      </c>
      <c r="J37" s="58"/>
      <c r="K37" s="55"/>
      <c r="L37" s="125"/>
      <c r="M37" s="123"/>
      <c r="N37" s="56"/>
      <c r="P37" s="55" t="s">
        <v>129</v>
      </c>
      <c r="Q37" s="55" t="s">
        <v>126</v>
      </c>
      <c r="S37" s="56" t="s">
        <v>125</v>
      </c>
      <c r="T37" s="56" t="b">
        <v>1</v>
      </c>
      <c r="U37" s="56" t="s">
        <v>113</v>
      </c>
      <c r="V37" s="56" t="b">
        <v>0</v>
      </c>
      <c r="W37" s="56" t="s">
        <v>113</v>
      </c>
      <c r="Y37" s="62" t="b">
        <v>1</v>
      </c>
      <c r="Z37" s="62" t="b">
        <v>0</v>
      </c>
      <c r="AC37" s="55"/>
      <c r="AD37" s="55"/>
      <c r="AE37" s="55"/>
      <c r="AF37" s="87"/>
      <c r="AG37" s="93"/>
      <c r="AH37" s="88"/>
      <c r="AI37" s="129"/>
      <c r="AJ37" s="130"/>
      <c r="AK37" s="129"/>
      <c r="AM37" s="103"/>
      <c r="AN37" s="104"/>
      <c r="AO37" s="101"/>
      <c r="AP37" s="101"/>
      <c r="AQ37" s="102"/>
      <c r="AR37" s="102"/>
      <c r="AT37" s="115"/>
    </row>
    <row r="38" spans="2:46" ht="19" customHeight="1" x14ac:dyDescent="0.2">
      <c r="B38" s="51" t="s">
        <v>104</v>
      </c>
      <c r="C38" s="141">
        <v>90.28</v>
      </c>
      <c r="D38" s="141">
        <v>159.5</v>
      </c>
      <c r="E38" s="75">
        <v>106.74319765862001</v>
      </c>
      <c r="F38" s="56">
        <v>1326</v>
      </c>
      <c r="G38" s="71" t="s">
        <v>108</v>
      </c>
      <c r="H38" s="71" t="s">
        <v>101</v>
      </c>
      <c r="I38" s="55" t="s">
        <v>152</v>
      </c>
      <c r="J38" s="58"/>
      <c r="K38" s="55"/>
      <c r="L38" s="125"/>
      <c r="M38" s="123"/>
      <c r="N38" s="56"/>
      <c r="P38" s="55" t="s">
        <v>121</v>
      </c>
      <c r="Q38" s="55" t="s">
        <v>126</v>
      </c>
      <c r="S38" s="56" t="s">
        <v>125</v>
      </c>
      <c r="T38" s="56" t="b">
        <v>1</v>
      </c>
      <c r="U38" s="67" t="s">
        <v>113</v>
      </c>
      <c r="V38" s="56" t="b">
        <v>0</v>
      </c>
      <c r="W38" s="56" t="s">
        <v>114</v>
      </c>
      <c r="Y38" s="62" t="b">
        <v>0</v>
      </c>
      <c r="Z38" s="62" t="b">
        <v>1</v>
      </c>
      <c r="AC38" s="55"/>
      <c r="AD38" s="55"/>
      <c r="AE38" s="55"/>
      <c r="AF38" s="87"/>
      <c r="AG38" s="93"/>
      <c r="AH38" s="88"/>
      <c r="AI38" s="129"/>
      <c r="AJ38" s="130"/>
      <c r="AK38" s="129"/>
      <c r="AM38" s="103"/>
      <c r="AN38" s="104"/>
      <c r="AO38" s="101"/>
      <c r="AP38" s="101"/>
      <c r="AQ38" s="102"/>
      <c r="AR38" s="102"/>
      <c r="AT38" s="115"/>
    </row>
    <row r="39" spans="2:46" ht="19" customHeight="1" x14ac:dyDescent="0.2">
      <c r="B39" s="51" t="s">
        <v>104</v>
      </c>
      <c r="C39" s="141">
        <v>90.28</v>
      </c>
      <c r="D39" s="141">
        <v>159.5</v>
      </c>
      <c r="E39" s="75">
        <v>106.74319765862001</v>
      </c>
      <c r="F39" s="56">
        <v>1326</v>
      </c>
      <c r="G39" s="71" t="s">
        <v>108</v>
      </c>
      <c r="H39" s="71" t="s">
        <v>101</v>
      </c>
      <c r="I39" s="55" t="s">
        <v>152</v>
      </c>
      <c r="J39" s="58">
        <v>780431</v>
      </c>
      <c r="K39" s="55" t="s">
        <v>153</v>
      </c>
      <c r="L39" s="125">
        <v>0.10082175925925926</v>
      </c>
      <c r="M39" s="123">
        <v>105</v>
      </c>
      <c r="N39" s="111" t="s">
        <v>163</v>
      </c>
      <c r="P39" s="55" t="s">
        <v>123</v>
      </c>
      <c r="Q39" s="55" t="s">
        <v>126</v>
      </c>
      <c r="S39" s="56" t="s">
        <v>125</v>
      </c>
      <c r="T39" s="56" t="b">
        <v>1</v>
      </c>
      <c r="U39" s="56" t="s">
        <v>122</v>
      </c>
      <c r="V39" s="56" t="b">
        <v>1</v>
      </c>
      <c r="W39" s="56" t="s">
        <v>114</v>
      </c>
      <c r="Y39" s="62" t="b">
        <v>1</v>
      </c>
      <c r="Z39" s="62" t="b">
        <v>1</v>
      </c>
      <c r="AB39" s="142" t="s">
        <v>183</v>
      </c>
      <c r="AC39" s="55">
        <v>0.16520000000000001</v>
      </c>
      <c r="AD39" s="55">
        <v>0.19139999999999999</v>
      </c>
      <c r="AE39" s="55">
        <v>0.71189999999999998</v>
      </c>
      <c r="AF39" s="87">
        <v>0.71189999999999998</v>
      </c>
      <c r="AG39" s="93">
        <v>0.92579999999999996</v>
      </c>
      <c r="AH39" s="88"/>
      <c r="AI39" s="129">
        <v>0.94569999999999999</v>
      </c>
      <c r="AJ39" s="130">
        <v>1.0014000000000001</v>
      </c>
      <c r="AK39" s="129">
        <v>0.95079999999999998</v>
      </c>
      <c r="AM39" s="103">
        <f>1-AN39</f>
        <v>0.88129999999999997</v>
      </c>
      <c r="AN39" s="104">
        <v>0.1187</v>
      </c>
      <c r="AO39" s="101">
        <f>1-AR39</f>
        <v>0.98709999999999998</v>
      </c>
      <c r="AP39" s="101">
        <f>1-AQ39</f>
        <v>0.50619999999999998</v>
      </c>
      <c r="AQ39" s="102">
        <v>0.49380000000000002</v>
      </c>
      <c r="AR39" s="102">
        <v>1.29E-2</v>
      </c>
      <c r="AT39" s="115"/>
    </row>
    <row r="40" spans="2:46" ht="11" customHeight="1" x14ac:dyDescent="0.2">
      <c r="G40" s="73"/>
      <c r="H40" s="73"/>
      <c r="AI40" s="134"/>
      <c r="AJ40" s="134"/>
      <c r="AK40" s="134"/>
      <c r="AM40" s="126"/>
      <c r="AN40" s="126"/>
      <c r="AO40" s="127"/>
      <c r="AP40" s="127"/>
      <c r="AQ40" s="127"/>
      <c r="AR40" s="127"/>
    </row>
    <row r="41" spans="2:46" ht="19" customHeight="1" x14ac:dyDescent="0.2">
      <c r="B41" s="51" t="s">
        <v>105</v>
      </c>
      <c r="C41" s="152" t="s">
        <v>113</v>
      </c>
      <c r="D41" s="152" t="s">
        <v>113</v>
      </c>
      <c r="E41" s="75">
        <v>152.20901579005499</v>
      </c>
      <c r="F41" s="56">
        <v>2594</v>
      </c>
      <c r="G41" s="71" t="s">
        <v>102</v>
      </c>
      <c r="H41" s="71" t="s">
        <v>108</v>
      </c>
      <c r="I41" s="55" t="s">
        <v>154</v>
      </c>
      <c r="J41" s="58"/>
      <c r="K41" s="55"/>
      <c r="L41" s="125"/>
      <c r="M41" s="123"/>
      <c r="N41" s="56"/>
      <c r="P41" s="55" t="s">
        <v>129</v>
      </c>
      <c r="Q41" s="55" t="s">
        <v>126</v>
      </c>
      <c r="S41" s="56" t="s">
        <v>125</v>
      </c>
      <c r="T41" s="56" t="b">
        <v>1</v>
      </c>
      <c r="U41" s="56" t="s">
        <v>113</v>
      </c>
      <c r="V41" s="56" t="b">
        <v>0</v>
      </c>
      <c r="W41" s="56" t="s">
        <v>113</v>
      </c>
      <c r="Y41" s="62" t="b">
        <v>1</v>
      </c>
      <c r="Z41" s="62" t="b">
        <v>0</v>
      </c>
      <c r="AC41" s="55"/>
      <c r="AD41" s="55"/>
      <c r="AE41" s="55"/>
      <c r="AF41" s="87"/>
      <c r="AG41" s="93"/>
      <c r="AH41" s="88"/>
      <c r="AI41" s="129"/>
      <c r="AJ41" s="130"/>
      <c r="AK41" s="129"/>
      <c r="AM41" s="103"/>
      <c r="AN41" s="104"/>
      <c r="AO41" s="101"/>
      <c r="AP41" s="101"/>
      <c r="AQ41" s="102"/>
      <c r="AR41" s="102"/>
      <c r="AT41" s="115"/>
    </row>
    <row r="42" spans="2:46" ht="19" customHeight="1" x14ac:dyDescent="0.2">
      <c r="B42" s="51" t="s">
        <v>105</v>
      </c>
      <c r="C42" s="152" t="s">
        <v>113</v>
      </c>
      <c r="D42" s="152" t="s">
        <v>113</v>
      </c>
      <c r="E42" s="75">
        <v>152.20901579005499</v>
      </c>
      <c r="F42" s="56">
        <v>2594</v>
      </c>
      <c r="G42" s="71" t="s">
        <v>102</v>
      </c>
      <c r="H42" s="71" t="s">
        <v>108</v>
      </c>
      <c r="I42" s="55" t="s">
        <v>154</v>
      </c>
      <c r="J42" s="58"/>
      <c r="K42" s="55"/>
      <c r="L42" s="125"/>
      <c r="M42" s="123"/>
      <c r="N42" s="56"/>
      <c r="P42" s="55" t="s">
        <v>121</v>
      </c>
      <c r="Q42" s="55" t="s">
        <v>126</v>
      </c>
      <c r="S42" s="56" t="s">
        <v>125</v>
      </c>
      <c r="T42" s="56" t="b">
        <v>1</v>
      </c>
      <c r="U42" s="67" t="s">
        <v>113</v>
      </c>
      <c r="V42" s="56" t="b">
        <v>0</v>
      </c>
      <c r="W42" s="56" t="s">
        <v>114</v>
      </c>
      <c r="Y42" s="62" t="b">
        <v>0</v>
      </c>
      <c r="Z42" s="62" t="b">
        <v>1</v>
      </c>
      <c r="AC42" s="55"/>
      <c r="AD42" s="55"/>
      <c r="AE42" s="55"/>
      <c r="AF42" s="87"/>
      <c r="AG42" s="93"/>
      <c r="AH42" s="88"/>
      <c r="AI42" s="129"/>
      <c r="AJ42" s="130"/>
      <c r="AK42" s="129"/>
      <c r="AM42" s="103"/>
      <c r="AN42" s="104"/>
      <c r="AO42" s="101"/>
      <c r="AP42" s="101"/>
      <c r="AQ42" s="102"/>
      <c r="AR42" s="102"/>
      <c r="AT42" s="115"/>
    </row>
    <row r="43" spans="2:46" ht="19" customHeight="1" x14ac:dyDescent="0.2">
      <c r="B43" s="51" t="s">
        <v>105</v>
      </c>
      <c r="C43" s="152" t="s">
        <v>113</v>
      </c>
      <c r="D43" s="152" t="s">
        <v>113</v>
      </c>
      <c r="E43" s="75">
        <v>152.20901579005499</v>
      </c>
      <c r="F43" s="56">
        <v>2594</v>
      </c>
      <c r="G43" s="71" t="s">
        <v>102</v>
      </c>
      <c r="H43" s="71" t="s">
        <v>108</v>
      </c>
      <c r="I43" s="55" t="s">
        <v>154</v>
      </c>
      <c r="J43" s="58">
        <v>780432</v>
      </c>
      <c r="K43" s="55" t="s">
        <v>156</v>
      </c>
      <c r="L43" s="125">
        <v>0.10512731481481481</v>
      </c>
      <c r="M43" s="123">
        <v>108</v>
      </c>
      <c r="N43" s="111" t="s">
        <v>163</v>
      </c>
      <c r="P43" s="55" t="s">
        <v>123</v>
      </c>
      <c r="Q43" s="55" t="s">
        <v>126</v>
      </c>
      <c r="S43" s="56" t="s">
        <v>125</v>
      </c>
      <c r="T43" s="56" t="b">
        <v>1</v>
      </c>
      <c r="U43" s="56" t="s">
        <v>122</v>
      </c>
      <c r="V43" s="56" t="b">
        <v>1</v>
      </c>
      <c r="W43" s="56" t="s">
        <v>114</v>
      </c>
      <c r="Y43" s="62" t="b">
        <v>1</v>
      </c>
      <c r="Z43" s="62" t="b">
        <v>1</v>
      </c>
      <c r="AB43" s="142" t="s">
        <v>183</v>
      </c>
      <c r="AC43" s="55">
        <v>0.12</v>
      </c>
      <c r="AD43" s="55">
        <v>0.13739999999999999</v>
      </c>
      <c r="AE43" s="55">
        <v>0.86990000000000001</v>
      </c>
      <c r="AF43" s="87">
        <v>0.86990000000000001</v>
      </c>
      <c r="AG43" s="93">
        <v>0.89759999999999995</v>
      </c>
      <c r="AH43" s="88"/>
      <c r="AI43" s="129">
        <v>0.95809999999999995</v>
      </c>
      <c r="AJ43" s="130">
        <v>1.0004999999999999</v>
      </c>
      <c r="AK43" s="129">
        <v>0.90700000000000003</v>
      </c>
      <c r="AM43" s="103">
        <f>1-AN43</f>
        <v>0.97119999999999995</v>
      </c>
      <c r="AN43" s="104">
        <v>2.8799999999999999E-2</v>
      </c>
      <c r="AO43" s="101"/>
      <c r="AP43" s="101"/>
      <c r="AQ43" s="102"/>
      <c r="AR43" s="102"/>
      <c r="AT43" s="115"/>
    </row>
    <row r="44" spans="2:46" ht="11" customHeight="1" x14ac:dyDescent="0.2">
      <c r="AI44" s="134"/>
      <c r="AJ44" s="134"/>
      <c r="AK44" s="134"/>
      <c r="AM44" s="126"/>
      <c r="AN44" s="126"/>
      <c r="AO44" s="127"/>
      <c r="AP44" s="127"/>
      <c r="AQ44" s="127"/>
      <c r="AR44" s="127"/>
    </row>
    <row r="45" spans="2:46" ht="19" customHeight="1" x14ac:dyDescent="0.2">
      <c r="B45" s="51" t="s">
        <v>106</v>
      </c>
      <c r="C45" s="141"/>
      <c r="D45" s="141"/>
      <c r="E45" s="75">
        <v>214.73901791258399</v>
      </c>
      <c r="F45" s="56">
        <v>2487</v>
      </c>
      <c r="G45" s="71" t="s">
        <v>101</v>
      </c>
      <c r="H45" s="71" t="s">
        <v>108</v>
      </c>
      <c r="I45" s="55" t="s">
        <v>159</v>
      </c>
      <c r="J45" s="58"/>
      <c r="K45" s="55"/>
      <c r="L45" s="125"/>
      <c r="M45" s="123"/>
      <c r="N45" s="56"/>
      <c r="P45" s="55" t="s">
        <v>129</v>
      </c>
      <c r="Q45" s="55" t="s">
        <v>126</v>
      </c>
      <c r="S45" s="56" t="s">
        <v>125</v>
      </c>
      <c r="T45" s="56" t="b">
        <v>1</v>
      </c>
      <c r="U45" s="56" t="s">
        <v>113</v>
      </c>
      <c r="V45" s="56" t="b">
        <v>0</v>
      </c>
      <c r="W45" s="56" t="s">
        <v>113</v>
      </c>
      <c r="Y45" s="62" t="b">
        <v>1</v>
      </c>
      <c r="Z45" s="62" t="b">
        <v>0</v>
      </c>
      <c r="AC45" s="55"/>
      <c r="AD45" s="55"/>
      <c r="AE45" s="55"/>
      <c r="AF45" s="87"/>
      <c r="AG45" s="93"/>
      <c r="AH45" s="88"/>
      <c r="AI45" s="129"/>
      <c r="AJ45" s="130"/>
      <c r="AK45" s="129"/>
      <c r="AM45" s="103"/>
      <c r="AN45" s="104"/>
      <c r="AO45" s="101"/>
      <c r="AP45" s="101"/>
      <c r="AQ45" s="102"/>
      <c r="AR45" s="102"/>
      <c r="AT45" s="115"/>
    </row>
    <row r="46" spans="2:46" ht="19" customHeight="1" x14ac:dyDescent="0.2">
      <c r="B46" s="51" t="s">
        <v>106</v>
      </c>
      <c r="C46" s="141"/>
      <c r="D46" s="141"/>
      <c r="E46" s="75">
        <v>214.73901791258399</v>
      </c>
      <c r="F46" s="56">
        <v>2487</v>
      </c>
      <c r="G46" s="71" t="s">
        <v>101</v>
      </c>
      <c r="H46" s="71" t="s">
        <v>108</v>
      </c>
      <c r="I46" s="55" t="s">
        <v>159</v>
      </c>
      <c r="J46" s="58"/>
      <c r="K46" s="55"/>
      <c r="L46" s="125"/>
      <c r="M46" s="123"/>
      <c r="N46" s="56"/>
      <c r="P46" s="55" t="s">
        <v>121</v>
      </c>
      <c r="Q46" s="55" t="s">
        <v>126</v>
      </c>
      <c r="S46" s="56" t="s">
        <v>125</v>
      </c>
      <c r="T46" s="56" t="b">
        <v>1</v>
      </c>
      <c r="U46" s="67" t="s">
        <v>113</v>
      </c>
      <c r="V46" s="56" t="b">
        <v>0</v>
      </c>
      <c r="W46" s="56" t="s">
        <v>114</v>
      </c>
      <c r="Y46" s="62" t="b">
        <v>0</v>
      </c>
      <c r="Z46" s="62" t="b">
        <v>1</v>
      </c>
      <c r="AC46" s="55"/>
      <c r="AD46" s="55"/>
      <c r="AE46" s="55"/>
      <c r="AF46" s="87"/>
      <c r="AG46" s="93"/>
      <c r="AH46" s="88"/>
      <c r="AI46" s="129"/>
      <c r="AJ46" s="130"/>
      <c r="AK46" s="129"/>
      <c r="AM46" s="103"/>
      <c r="AN46" s="104"/>
      <c r="AO46" s="101"/>
      <c r="AP46" s="101"/>
      <c r="AQ46" s="102"/>
      <c r="AR46" s="102"/>
      <c r="AT46" s="115"/>
    </row>
    <row r="47" spans="2:46" ht="19" customHeight="1" x14ac:dyDescent="0.2">
      <c r="B47" s="51" t="s">
        <v>106</v>
      </c>
      <c r="C47" s="141"/>
      <c r="D47" s="141"/>
      <c r="E47" s="75">
        <v>214.73901791258399</v>
      </c>
      <c r="F47" s="56">
        <v>2487</v>
      </c>
      <c r="G47" s="71" t="s">
        <v>101</v>
      </c>
      <c r="H47" s="71" t="s">
        <v>108</v>
      </c>
      <c r="I47" s="55" t="s">
        <v>159</v>
      </c>
      <c r="J47" s="58">
        <v>780443</v>
      </c>
      <c r="K47" s="55" t="s">
        <v>165</v>
      </c>
      <c r="L47" s="125">
        <v>0.10746527777777778</v>
      </c>
      <c r="M47" s="123">
        <v>110</v>
      </c>
      <c r="N47" s="111" t="s">
        <v>163</v>
      </c>
      <c r="P47" s="55" t="s">
        <v>123</v>
      </c>
      <c r="Q47" s="55" t="s">
        <v>126</v>
      </c>
      <c r="S47" s="56" t="s">
        <v>125</v>
      </c>
      <c r="T47" s="56" t="b">
        <v>1</v>
      </c>
      <c r="U47" s="56" t="s">
        <v>122</v>
      </c>
      <c r="V47" s="56" t="b">
        <v>1</v>
      </c>
      <c r="W47" s="56" t="s">
        <v>114</v>
      </c>
      <c r="Y47" s="62" t="b">
        <v>1</v>
      </c>
      <c r="Z47" s="62" t="b">
        <v>1</v>
      </c>
      <c r="AC47" s="55"/>
      <c r="AD47" s="55"/>
      <c r="AE47" s="55"/>
      <c r="AF47" s="87"/>
      <c r="AG47" s="93"/>
      <c r="AH47" s="88"/>
      <c r="AI47" s="129"/>
      <c r="AJ47" s="130"/>
      <c r="AK47" s="129"/>
      <c r="AM47" s="103"/>
      <c r="AN47" s="104"/>
      <c r="AO47" s="101"/>
      <c r="AP47" s="101"/>
      <c r="AQ47" s="102"/>
      <c r="AR47" s="102"/>
      <c r="AT47" s="115"/>
    </row>
    <row r="48" spans="2:46" ht="11" customHeight="1" x14ac:dyDescent="0.2">
      <c r="G48" s="73"/>
      <c r="H48" s="73"/>
      <c r="AI48" s="134"/>
      <c r="AJ48" s="134"/>
      <c r="AK48" s="134"/>
      <c r="AM48" s="126"/>
      <c r="AN48" s="126"/>
      <c r="AO48" s="127"/>
      <c r="AP48" s="127"/>
      <c r="AQ48" s="127"/>
      <c r="AR48" s="127"/>
    </row>
    <row r="49" spans="2:46" ht="19" customHeight="1" x14ac:dyDescent="0.2">
      <c r="B49" s="51" t="s">
        <v>107</v>
      </c>
      <c r="C49" s="152" t="s">
        <v>113</v>
      </c>
      <c r="D49" s="152" t="s">
        <v>113</v>
      </c>
      <c r="E49" s="75">
        <v>18.131550071150102</v>
      </c>
      <c r="F49" s="56">
        <v>430</v>
      </c>
      <c r="G49" s="71" t="s">
        <v>92</v>
      </c>
      <c r="H49" s="71" t="s">
        <v>105</v>
      </c>
      <c r="I49" s="55" t="s">
        <v>157</v>
      </c>
      <c r="J49" s="58"/>
      <c r="K49" s="55"/>
      <c r="L49" s="56"/>
      <c r="M49" s="123"/>
      <c r="N49" s="56"/>
      <c r="P49" s="55" t="s">
        <v>129</v>
      </c>
      <c r="Q49" s="55" t="s">
        <v>126</v>
      </c>
      <c r="S49" s="56" t="s">
        <v>125</v>
      </c>
      <c r="T49" s="56" t="b">
        <v>1</v>
      </c>
      <c r="U49" s="56" t="s">
        <v>113</v>
      </c>
      <c r="V49" s="56" t="b">
        <v>0</v>
      </c>
      <c r="W49" s="56" t="s">
        <v>113</v>
      </c>
      <c r="Y49" s="62" t="b">
        <v>1</v>
      </c>
      <c r="Z49" s="62" t="b">
        <v>0</v>
      </c>
      <c r="AC49" s="55"/>
      <c r="AD49" s="55"/>
      <c r="AE49" s="55"/>
      <c r="AF49" s="87"/>
      <c r="AG49" s="93"/>
      <c r="AH49" s="88"/>
      <c r="AI49" s="129"/>
      <c r="AJ49" s="130"/>
      <c r="AK49" s="129"/>
      <c r="AM49" s="103"/>
      <c r="AN49" s="104"/>
      <c r="AO49" s="101"/>
      <c r="AP49" s="101"/>
      <c r="AQ49" s="102"/>
      <c r="AR49" s="102"/>
      <c r="AT49" s="115"/>
    </row>
    <row r="50" spans="2:46" ht="19" customHeight="1" x14ac:dyDescent="0.2">
      <c r="B50" s="51" t="s">
        <v>107</v>
      </c>
      <c r="C50" s="152" t="s">
        <v>113</v>
      </c>
      <c r="D50" s="152" t="s">
        <v>113</v>
      </c>
      <c r="E50" s="75">
        <v>18.131550071150102</v>
      </c>
      <c r="F50" s="56">
        <v>430</v>
      </c>
      <c r="G50" s="71" t="s">
        <v>92</v>
      </c>
      <c r="H50" s="71" t="s">
        <v>105</v>
      </c>
      <c r="I50" s="55" t="s">
        <v>157</v>
      </c>
      <c r="J50" s="58"/>
      <c r="K50" s="55"/>
      <c r="L50" s="56"/>
      <c r="M50" s="123"/>
      <c r="N50" s="56"/>
      <c r="P50" s="55" t="s">
        <v>121</v>
      </c>
      <c r="Q50" s="55" t="s">
        <v>126</v>
      </c>
      <c r="S50" s="56" t="s">
        <v>125</v>
      </c>
      <c r="T50" s="56" t="b">
        <v>1</v>
      </c>
      <c r="U50" s="67" t="s">
        <v>113</v>
      </c>
      <c r="V50" s="56" t="b">
        <v>0</v>
      </c>
      <c r="W50" s="56" t="s">
        <v>114</v>
      </c>
      <c r="Y50" s="62" t="b">
        <v>0</v>
      </c>
      <c r="Z50" s="62" t="b">
        <v>1</v>
      </c>
      <c r="AC50" s="55"/>
      <c r="AD50" s="55"/>
      <c r="AE50" s="55"/>
      <c r="AF50" s="87"/>
      <c r="AG50" s="93"/>
      <c r="AH50" s="88"/>
      <c r="AI50" s="129"/>
      <c r="AJ50" s="130"/>
      <c r="AK50" s="129"/>
      <c r="AM50" s="103"/>
      <c r="AN50" s="104"/>
      <c r="AO50" s="101"/>
      <c r="AP50" s="101"/>
      <c r="AQ50" s="102"/>
      <c r="AR50" s="102"/>
      <c r="AT50" s="115"/>
    </row>
    <row r="51" spans="2:46" ht="19" customHeight="1" x14ac:dyDescent="0.2">
      <c r="B51" s="51" t="s">
        <v>107</v>
      </c>
      <c r="C51" s="152" t="s">
        <v>113</v>
      </c>
      <c r="D51" s="152" t="s">
        <v>113</v>
      </c>
      <c r="E51" s="75">
        <v>18.131550071150102</v>
      </c>
      <c r="F51" s="56">
        <v>430</v>
      </c>
      <c r="G51" s="71" t="s">
        <v>92</v>
      </c>
      <c r="H51" s="71" t="s">
        <v>105</v>
      </c>
      <c r="I51" s="55" t="s">
        <v>157</v>
      </c>
      <c r="J51" s="58">
        <v>780444</v>
      </c>
      <c r="K51" s="55"/>
      <c r="L51" s="56"/>
      <c r="M51" s="123"/>
      <c r="N51" s="111" t="s">
        <v>163</v>
      </c>
      <c r="P51" s="55" t="s">
        <v>123</v>
      </c>
      <c r="Q51" s="55" t="s">
        <v>126</v>
      </c>
      <c r="S51" s="56" t="s">
        <v>125</v>
      </c>
      <c r="T51" s="56" t="b">
        <v>1</v>
      </c>
      <c r="U51" s="56" t="s">
        <v>122</v>
      </c>
      <c r="V51" s="56" t="b">
        <v>1</v>
      </c>
      <c r="W51" s="56" t="s">
        <v>114</v>
      </c>
      <c r="Y51" s="62" t="b">
        <v>1</v>
      </c>
      <c r="Z51" s="62" t="b">
        <v>1</v>
      </c>
      <c r="AC51" s="55"/>
      <c r="AD51" s="55"/>
      <c r="AE51" s="55"/>
      <c r="AF51" s="87"/>
      <c r="AG51" s="93"/>
      <c r="AH51" s="88"/>
      <c r="AI51" s="129"/>
      <c r="AJ51" s="130"/>
      <c r="AK51" s="129"/>
      <c r="AM51" s="103"/>
      <c r="AN51" s="104"/>
      <c r="AO51" s="101"/>
      <c r="AP51" s="101"/>
      <c r="AQ51" s="102"/>
      <c r="AR51" s="102"/>
      <c r="AT51" s="115"/>
    </row>
    <row r="52" spans="2:46" s="61" customFormat="1" ht="11" customHeight="1" x14ac:dyDescent="0.2">
      <c r="B52" s="68"/>
      <c r="C52" s="70"/>
      <c r="D52" s="70"/>
      <c r="E52" s="69"/>
      <c r="F52" s="70"/>
      <c r="H52" s="73"/>
      <c r="J52" s="80"/>
      <c r="L52" s="70"/>
      <c r="M52" s="124"/>
      <c r="N52" s="70"/>
      <c r="S52" s="70"/>
      <c r="T52" s="70"/>
      <c r="U52" s="70"/>
      <c r="V52" s="70"/>
      <c r="W52" s="70"/>
      <c r="AB52" s="142"/>
      <c r="AI52" s="135"/>
      <c r="AJ52" s="135"/>
      <c r="AK52" s="135"/>
      <c r="AL52" s="89"/>
      <c r="AM52" s="127"/>
      <c r="AN52" s="127"/>
      <c r="AO52" s="127"/>
      <c r="AP52" s="127"/>
      <c r="AQ52" s="127"/>
      <c r="AR52" s="127"/>
      <c r="AT52" s="113"/>
    </row>
    <row r="53" spans="2:46" ht="19" customHeight="1" x14ac:dyDescent="0.2">
      <c r="B53" s="51" t="s">
        <v>108</v>
      </c>
      <c r="C53" s="141"/>
      <c r="D53" s="141"/>
      <c r="E53" s="75">
        <v>177.683627274689</v>
      </c>
      <c r="F53" s="56">
        <v>1858</v>
      </c>
      <c r="G53" s="71" t="s">
        <v>105</v>
      </c>
      <c r="H53" s="71" t="s">
        <v>109</v>
      </c>
      <c r="I53" s="55" t="s">
        <v>160</v>
      </c>
      <c r="J53" s="58"/>
      <c r="K53" s="55"/>
      <c r="L53" s="56"/>
      <c r="M53" s="123"/>
      <c r="N53" s="56"/>
      <c r="P53" s="55" t="s">
        <v>129</v>
      </c>
      <c r="Q53" s="55" t="s">
        <v>126</v>
      </c>
      <c r="S53" s="56" t="s">
        <v>125</v>
      </c>
      <c r="T53" s="56" t="b">
        <v>1</v>
      </c>
      <c r="U53" s="56" t="s">
        <v>113</v>
      </c>
      <c r="V53" s="56" t="b">
        <v>0</v>
      </c>
      <c r="W53" s="56" t="s">
        <v>113</v>
      </c>
      <c r="Y53" s="62" t="b">
        <v>1</v>
      </c>
      <c r="Z53" s="62" t="b">
        <v>0</v>
      </c>
      <c r="AC53" s="55"/>
      <c r="AD53" s="55"/>
      <c r="AE53" s="55"/>
      <c r="AF53" s="87"/>
      <c r="AG53" s="93"/>
      <c r="AH53" s="88"/>
      <c r="AI53" s="129"/>
      <c r="AJ53" s="130"/>
      <c r="AK53" s="129"/>
      <c r="AM53" s="103"/>
      <c r="AN53" s="104"/>
      <c r="AO53" s="101"/>
      <c r="AP53" s="101"/>
      <c r="AQ53" s="102"/>
      <c r="AR53" s="102"/>
      <c r="AT53" s="115"/>
    </row>
    <row r="54" spans="2:46" ht="19" customHeight="1" x14ac:dyDescent="0.2">
      <c r="B54" s="51" t="s">
        <v>108</v>
      </c>
      <c r="C54" s="141"/>
      <c r="D54" s="141"/>
      <c r="E54" s="75">
        <v>177.683627274689</v>
      </c>
      <c r="F54" s="56">
        <v>1858</v>
      </c>
      <c r="G54" s="71" t="s">
        <v>105</v>
      </c>
      <c r="H54" s="71" t="s">
        <v>109</v>
      </c>
      <c r="I54" s="55" t="s">
        <v>160</v>
      </c>
      <c r="J54" s="58"/>
      <c r="K54" s="55"/>
      <c r="L54" s="56"/>
      <c r="M54" s="123"/>
      <c r="N54" s="56"/>
      <c r="P54" s="55" t="s">
        <v>121</v>
      </c>
      <c r="Q54" s="55" t="s">
        <v>126</v>
      </c>
      <c r="S54" s="56" t="s">
        <v>125</v>
      </c>
      <c r="T54" s="56" t="b">
        <v>1</v>
      </c>
      <c r="U54" s="67" t="s">
        <v>113</v>
      </c>
      <c r="V54" s="56" t="b">
        <v>0</v>
      </c>
      <c r="W54" s="56" t="s">
        <v>114</v>
      </c>
      <c r="Y54" s="62" t="b">
        <v>0</v>
      </c>
      <c r="Z54" s="62" t="b">
        <v>1</v>
      </c>
      <c r="AC54" s="55"/>
      <c r="AD54" s="55"/>
      <c r="AE54" s="55"/>
      <c r="AF54" s="87"/>
      <c r="AG54" s="93"/>
      <c r="AH54" s="88"/>
      <c r="AI54" s="129"/>
      <c r="AJ54" s="130"/>
      <c r="AK54" s="129"/>
      <c r="AM54" s="103"/>
      <c r="AN54" s="104"/>
      <c r="AO54" s="101"/>
      <c r="AP54" s="101"/>
      <c r="AQ54" s="102"/>
      <c r="AR54" s="102"/>
      <c r="AT54" s="115"/>
    </row>
    <row r="55" spans="2:46" ht="19" customHeight="1" x14ac:dyDescent="0.2">
      <c r="B55" s="51" t="s">
        <v>108</v>
      </c>
      <c r="C55" s="141"/>
      <c r="D55" s="141"/>
      <c r="E55" s="75">
        <v>177.683627274689</v>
      </c>
      <c r="F55" s="56">
        <v>1858</v>
      </c>
      <c r="G55" s="71" t="s">
        <v>105</v>
      </c>
      <c r="H55" s="71" t="s">
        <v>109</v>
      </c>
      <c r="I55" s="55" t="s">
        <v>160</v>
      </c>
      <c r="J55" s="58">
        <v>780446</v>
      </c>
      <c r="K55" s="55" t="s">
        <v>175</v>
      </c>
      <c r="L55" s="56"/>
      <c r="M55" s="123"/>
      <c r="N55" s="111" t="s">
        <v>163</v>
      </c>
      <c r="P55" s="55" t="s">
        <v>123</v>
      </c>
      <c r="Q55" s="55" t="s">
        <v>126</v>
      </c>
      <c r="S55" s="56" t="s">
        <v>125</v>
      </c>
      <c r="T55" s="56" t="b">
        <v>1</v>
      </c>
      <c r="U55" s="56" t="s">
        <v>122</v>
      </c>
      <c r="V55" s="56" t="b">
        <v>1</v>
      </c>
      <c r="W55" s="56" t="s">
        <v>114</v>
      </c>
      <c r="Y55" s="62" t="b">
        <v>1</v>
      </c>
      <c r="Z55" s="62" t="b">
        <v>1</v>
      </c>
      <c r="AC55" s="55"/>
      <c r="AD55" s="55"/>
      <c r="AE55" s="55"/>
      <c r="AF55" s="87"/>
      <c r="AG55" s="93"/>
      <c r="AH55" s="88"/>
      <c r="AI55" s="129"/>
      <c r="AJ55" s="130"/>
      <c r="AK55" s="129"/>
      <c r="AM55" s="103"/>
      <c r="AN55" s="104"/>
      <c r="AO55" s="101"/>
      <c r="AP55" s="101"/>
      <c r="AQ55" s="102"/>
      <c r="AR55" s="102"/>
      <c r="AT55" s="115"/>
    </row>
    <row r="56" spans="2:46" ht="11" customHeight="1" x14ac:dyDescent="0.2">
      <c r="G56" s="73"/>
      <c r="H56" s="73"/>
      <c r="AI56" s="134"/>
      <c r="AJ56" s="134"/>
      <c r="AK56" s="134"/>
      <c r="AM56" s="126"/>
      <c r="AN56" s="126"/>
      <c r="AO56" s="127"/>
      <c r="AP56" s="127"/>
      <c r="AQ56" s="127"/>
      <c r="AR56" s="127"/>
    </row>
    <row r="57" spans="2:46" ht="19" customHeight="1" x14ac:dyDescent="0.2">
      <c r="B57" s="51" t="s">
        <v>109</v>
      </c>
      <c r="C57" s="141">
        <v>78.33</v>
      </c>
      <c r="D57" s="141">
        <v>44.7</v>
      </c>
      <c r="E57" s="75">
        <v>41.1093269995661</v>
      </c>
      <c r="F57" s="56">
        <v>902</v>
      </c>
      <c r="G57" s="71" t="s">
        <v>108</v>
      </c>
      <c r="H57" s="71" t="s">
        <v>102</v>
      </c>
      <c r="I57" s="55" t="s">
        <v>161</v>
      </c>
      <c r="J57" s="58"/>
      <c r="K57" s="55"/>
      <c r="L57" s="56"/>
      <c r="M57" s="123"/>
      <c r="N57" s="56"/>
      <c r="P57" s="55" t="s">
        <v>129</v>
      </c>
      <c r="Q57" s="55" t="s">
        <v>126</v>
      </c>
      <c r="S57" s="56" t="s">
        <v>125</v>
      </c>
      <c r="T57" s="56" t="b">
        <v>1</v>
      </c>
      <c r="U57" s="56" t="s">
        <v>113</v>
      </c>
      <c r="V57" s="56" t="b">
        <v>0</v>
      </c>
      <c r="W57" s="56" t="s">
        <v>113</v>
      </c>
      <c r="Y57" s="62" t="b">
        <v>1</v>
      </c>
      <c r="Z57" s="62" t="b">
        <v>0</v>
      </c>
      <c r="AC57" s="55"/>
      <c r="AD57" s="55"/>
      <c r="AE57" s="55"/>
      <c r="AF57" s="87"/>
      <c r="AG57" s="93"/>
      <c r="AH57" s="88"/>
      <c r="AI57" s="129"/>
      <c r="AJ57" s="130"/>
      <c r="AK57" s="129"/>
      <c r="AM57" s="103"/>
      <c r="AN57" s="104"/>
      <c r="AO57" s="101"/>
      <c r="AP57" s="101"/>
      <c r="AQ57" s="102"/>
      <c r="AR57" s="102"/>
      <c r="AT57" s="115"/>
    </row>
    <row r="58" spans="2:46" ht="19" customHeight="1" x14ac:dyDescent="0.2">
      <c r="B58" s="51" t="s">
        <v>109</v>
      </c>
      <c r="C58" s="141">
        <v>78.33</v>
      </c>
      <c r="D58" s="141">
        <v>44.7</v>
      </c>
      <c r="E58" s="75">
        <v>41.1093269995661</v>
      </c>
      <c r="F58" s="56">
        <v>902</v>
      </c>
      <c r="G58" s="71" t="s">
        <v>108</v>
      </c>
      <c r="H58" s="71" t="s">
        <v>102</v>
      </c>
      <c r="I58" s="55" t="s">
        <v>161</v>
      </c>
      <c r="J58" s="58"/>
      <c r="K58" s="55"/>
      <c r="L58" s="56"/>
      <c r="M58" s="123"/>
      <c r="N58" s="56"/>
      <c r="P58" s="55" t="s">
        <v>121</v>
      </c>
      <c r="Q58" s="55" t="s">
        <v>126</v>
      </c>
      <c r="S58" s="56" t="s">
        <v>125</v>
      </c>
      <c r="T58" s="56" t="b">
        <v>1</v>
      </c>
      <c r="U58" s="67" t="s">
        <v>113</v>
      </c>
      <c r="V58" s="56" t="b">
        <v>0</v>
      </c>
      <c r="W58" s="56" t="s">
        <v>114</v>
      </c>
      <c r="Y58" s="62" t="b">
        <v>0</v>
      </c>
      <c r="Z58" s="62" t="b">
        <v>1</v>
      </c>
      <c r="AC58" s="55"/>
      <c r="AD58" s="55"/>
      <c r="AE58" s="55"/>
      <c r="AF58" s="87"/>
      <c r="AG58" s="93"/>
      <c r="AH58" s="88"/>
      <c r="AI58" s="129"/>
      <c r="AJ58" s="130"/>
      <c r="AK58" s="129"/>
      <c r="AM58" s="103"/>
      <c r="AN58" s="104"/>
      <c r="AO58" s="101"/>
      <c r="AP58" s="101"/>
      <c r="AQ58" s="102"/>
      <c r="AR58" s="102"/>
      <c r="AT58" s="115"/>
    </row>
    <row r="59" spans="2:46" ht="19" customHeight="1" x14ac:dyDescent="0.2">
      <c r="B59" s="51" t="s">
        <v>109</v>
      </c>
      <c r="C59" s="141">
        <v>78.33</v>
      </c>
      <c r="D59" s="141">
        <v>44.7</v>
      </c>
      <c r="E59" s="75">
        <v>41.1093269995661</v>
      </c>
      <c r="F59" s="56">
        <v>902</v>
      </c>
      <c r="G59" s="71" t="s">
        <v>108</v>
      </c>
      <c r="H59" s="71" t="s">
        <v>102</v>
      </c>
      <c r="I59" s="55" t="s">
        <v>161</v>
      </c>
      <c r="J59" s="58">
        <v>780447</v>
      </c>
      <c r="K59" s="55"/>
      <c r="L59" s="56"/>
      <c r="M59" s="123"/>
      <c r="N59" s="111" t="s">
        <v>163</v>
      </c>
      <c r="P59" s="55" t="s">
        <v>123</v>
      </c>
      <c r="Q59" s="55" t="s">
        <v>126</v>
      </c>
      <c r="S59" s="56" t="s">
        <v>125</v>
      </c>
      <c r="T59" s="56" t="b">
        <v>1</v>
      </c>
      <c r="U59" s="56" t="s">
        <v>122</v>
      </c>
      <c r="V59" s="56" t="b">
        <v>1</v>
      </c>
      <c r="W59" s="56" t="s">
        <v>114</v>
      </c>
      <c r="Y59" s="62" t="b">
        <v>1</v>
      </c>
      <c r="Z59" s="62" t="b">
        <v>1</v>
      </c>
      <c r="AC59" s="55"/>
      <c r="AD59" s="55"/>
      <c r="AE59" s="55"/>
      <c r="AF59" s="87"/>
      <c r="AG59" s="93"/>
      <c r="AH59" s="88"/>
      <c r="AI59" s="129"/>
      <c r="AJ59" s="130"/>
      <c r="AK59" s="129"/>
      <c r="AM59" s="103"/>
      <c r="AN59" s="104"/>
      <c r="AO59" s="101"/>
      <c r="AP59" s="101"/>
      <c r="AQ59" s="102"/>
      <c r="AR59" s="102"/>
      <c r="AT59" s="115"/>
    </row>
    <row r="60" spans="2:46" ht="11" customHeight="1" x14ac:dyDescent="0.2">
      <c r="AI60" s="134"/>
      <c r="AJ60" s="134"/>
      <c r="AK60" s="134"/>
      <c r="AM60" s="126"/>
      <c r="AN60" s="126"/>
      <c r="AO60" s="127"/>
      <c r="AP60" s="127"/>
      <c r="AQ60" s="127"/>
      <c r="AR60" s="127"/>
    </row>
    <row r="61" spans="2:46" ht="19" customHeight="1" x14ac:dyDescent="0.2">
      <c r="B61" s="51" t="s">
        <v>92</v>
      </c>
      <c r="C61" s="141"/>
      <c r="D61" s="141"/>
      <c r="E61" s="75">
        <v>130.79627974882899</v>
      </c>
      <c r="F61" s="56">
        <v>1983</v>
      </c>
      <c r="G61" s="55" t="s">
        <v>102</v>
      </c>
      <c r="H61" s="55" t="s">
        <v>109</v>
      </c>
      <c r="I61" s="55" t="s">
        <v>162</v>
      </c>
      <c r="J61" s="58"/>
      <c r="K61" s="55"/>
      <c r="L61" s="56"/>
      <c r="M61" s="123"/>
      <c r="N61" s="56"/>
      <c r="P61" s="55" t="s">
        <v>129</v>
      </c>
      <c r="Q61" s="55" t="s">
        <v>126</v>
      </c>
      <c r="S61" s="56" t="s">
        <v>125</v>
      </c>
      <c r="T61" s="56" t="b">
        <v>1</v>
      </c>
      <c r="U61" s="56" t="s">
        <v>113</v>
      </c>
      <c r="V61" s="56" t="b">
        <v>0</v>
      </c>
      <c r="W61" s="56" t="s">
        <v>113</v>
      </c>
      <c r="Y61" s="62" t="b">
        <v>1</v>
      </c>
      <c r="Z61" s="62" t="b">
        <v>0</v>
      </c>
      <c r="AC61" s="55"/>
      <c r="AD61" s="55"/>
      <c r="AE61" s="55"/>
      <c r="AF61" s="87"/>
      <c r="AG61" s="93"/>
      <c r="AH61" s="88"/>
      <c r="AI61" s="129"/>
      <c r="AJ61" s="130"/>
      <c r="AK61" s="129"/>
      <c r="AM61" s="103"/>
      <c r="AN61" s="104"/>
      <c r="AO61" s="101"/>
      <c r="AP61" s="101"/>
      <c r="AQ61" s="102"/>
      <c r="AR61" s="102"/>
      <c r="AT61" s="115"/>
    </row>
    <row r="62" spans="2:46" ht="19" customHeight="1" x14ac:dyDescent="0.2">
      <c r="B62" s="51" t="s">
        <v>92</v>
      </c>
      <c r="C62" s="141"/>
      <c r="D62" s="141"/>
      <c r="E62" s="75">
        <v>130.79627974882899</v>
      </c>
      <c r="F62" s="56">
        <v>1983</v>
      </c>
      <c r="G62" s="55" t="s">
        <v>102</v>
      </c>
      <c r="H62" s="55" t="s">
        <v>109</v>
      </c>
      <c r="I62" s="55" t="s">
        <v>162</v>
      </c>
      <c r="J62" s="58"/>
      <c r="K62" s="55"/>
      <c r="L62" s="56"/>
      <c r="M62" s="123"/>
      <c r="N62" s="56"/>
      <c r="P62" s="55" t="s">
        <v>121</v>
      </c>
      <c r="Q62" s="55" t="s">
        <v>126</v>
      </c>
      <c r="S62" s="56" t="s">
        <v>125</v>
      </c>
      <c r="T62" s="56" t="b">
        <v>1</v>
      </c>
      <c r="U62" s="67" t="s">
        <v>113</v>
      </c>
      <c r="V62" s="56" t="b">
        <v>0</v>
      </c>
      <c r="W62" s="56" t="s">
        <v>114</v>
      </c>
      <c r="Y62" s="62" t="b">
        <v>0</v>
      </c>
      <c r="Z62" s="62" t="b">
        <v>1</v>
      </c>
      <c r="AC62" s="55"/>
      <c r="AD62" s="55"/>
      <c r="AE62" s="55"/>
      <c r="AF62" s="87"/>
      <c r="AG62" s="93"/>
      <c r="AH62" s="88"/>
      <c r="AI62" s="129"/>
      <c r="AJ62" s="130"/>
      <c r="AK62" s="129"/>
      <c r="AM62" s="103"/>
      <c r="AN62" s="104"/>
      <c r="AO62" s="101"/>
      <c r="AP62" s="101"/>
      <c r="AQ62" s="102"/>
      <c r="AR62" s="102"/>
      <c r="AT62" s="115"/>
    </row>
    <row r="63" spans="2:46" ht="19" customHeight="1" x14ac:dyDescent="0.2">
      <c r="B63" s="51" t="s">
        <v>92</v>
      </c>
      <c r="C63" s="141"/>
      <c r="D63" s="141"/>
      <c r="E63" s="75">
        <v>130.79627974882899</v>
      </c>
      <c r="F63" s="56">
        <v>1983</v>
      </c>
      <c r="G63" s="55" t="s">
        <v>102</v>
      </c>
      <c r="H63" s="55" t="s">
        <v>109</v>
      </c>
      <c r="I63" s="55" t="s">
        <v>162</v>
      </c>
      <c r="J63" s="58">
        <v>780448</v>
      </c>
      <c r="K63" s="55"/>
      <c r="L63" s="56"/>
      <c r="M63" s="123"/>
      <c r="N63" s="111" t="s">
        <v>163</v>
      </c>
      <c r="P63" s="55" t="s">
        <v>123</v>
      </c>
      <c r="Q63" s="55" t="s">
        <v>126</v>
      </c>
      <c r="S63" s="56" t="s">
        <v>125</v>
      </c>
      <c r="T63" s="56" t="b">
        <v>1</v>
      </c>
      <c r="U63" s="56" t="s">
        <v>122</v>
      </c>
      <c r="V63" s="56" t="b">
        <v>1</v>
      </c>
      <c r="W63" s="56" t="s">
        <v>114</v>
      </c>
      <c r="Y63" s="62" t="b">
        <v>1</v>
      </c>
      <c r="Z63" s="62" t="b">
        <v>1</v>
      </c>
      <c r="AC63" s="55"/>
      <c r="AD63" s="55"/>
      <c r="AE63" s="55"/>
      <c r="AF63" s="87"/>
      <c r="AG63" s="93"/>
      <c r="AH63" s="88"/>
      <c r="AI63" s="129"/>
      <c r="AJ63" s="130"/>
      <c r="AK63" s="129"/>
      <c r="AM63" s="103"/>
      <c r="AN63" s="104"/>
      <c r="AO63" s="101"/>
      <c r="AP63" s="101"/>
      <c r="AQ63" s="102"/>
      <c r="AR63" s="102"/>
      <c r="AT63" s="115"/>
    </row>
    <row r="64" spans="2:46" x14ac:dyDescent="0.2">
      <c r="AI64" s="136"/>
      <c r="AJ64" s="136"/>
      <c r="AK64" s="136"/>
    </row>
    <row r="65" spans="2:44" ht="22" customHeight="1" x14ac:dyDescent="0.2">
      <c r="N65" s="109" t="s">
        <v>158</v>
      </c>
      <c r="U65" s="82" t="s">
        <v>129</v>
      </c>
      <c r="V65" s="82"/>
      <c r="W65" s="82"/>
      <c r="AC65" s="144">
        <f>AVERAGE(AC9,AC13,AC17,AC21,AC25,AC29,AC33,AC37,AC41,AC45,AC49,AC53,AC57,AC61)</f>
        <v>1</v>
      </c>
      <c r="AD65" s="144">
        <f t="shared" ref="AD65:AG65" si="0">AVERAGE(AD9,AD13,AD17,AD21,AD25,AD29,AD33,AD37,AD41,AD45,AD49,AD53,AD57,AD61)</f>
        <v>1</v>
      </c>
      <c r="AE65" s="144">
        <f t="shared" si="0"/>
        <v>1</v>
      </c>
      <c r="AF65" s="145">
        <f t="shared" si="0"/>
        <v>1</v>
      </c>
      <c r="AG65" s="146">
        <f t="shared" si="0"/>
        <v>1</v>
      </c>
      <c r="AH65" s="90"/>
      <c r="AI65" s="137"/>
      <c r="AJ65" s="137"/>
      <c r="AK65" s="137"/>
      <c r="AL65" s="90"/>
      <c r="AM65" s="100"/>
      <c r="AN65" s="100"/>
      <c r="AO65" s="150"/>
      <c r="AP65" s="150"/>
      <c r="AQ65" s="150"/>
      <c r="AR65" s="150"/>
    </row>
    <row r="66" spans="2:44" ht="22" customHeight="1" x14ac:dyDescent="0.2">
      <c r="B66" s="153"/>
      <c r="C66" s="154"/>
      <c r="D66" s="154"/>
      <c r="E66" s="155"/>
      <c r="F66" s="154"/>
      <c r="G66" s="156"/>
      <c r="H66" s="156"/>
      <c r="I66" s="156"/>
      <c r="N66" s="108" t="s">
        <v>155</v>
      </c>
      <c r="U66" s="82" t="s">
        <v>121</v>
      </c>
      <c r="V66" s="82"/>
      <c r="W66" s="82"/>
      <c r="AC66" s="144">
        <f t="shared" ref="AC66:AG66" si="1">AVERAGE(AC10,AC14,AC18,AC22,AC26,AC30,AC34,AC38,AC42,AC46,AC50,AC54,AC58,AC62)</f>
        <v>1</v>
      </c>
      <c r="AD66" s="144">
        <f t="shared" si="1"/>
        <v>1</v>
      </c>
      <c r="AE66" s="144">
        <f t="shared" si="1"/>
        <v>1</v>
      </c>
      <c r="AF66" s="145">
        <f t="shared" si="1"/>
        <v>1</v>
      </c>
      <c r="AG66" s="146">
        <f t="shared" si="1"/>
        <v>1</v>
      </c>
      <c r="AH66" s="90"/>
      <c r="AI66" s="137"/>
      <c r="AJ66" s="137"/>
      <c r="AK66" s="137"/>
      <c r="AL66" s="90"/>
      <c r="AM66" s="100"/>
      <c r="AN66" s="100"/>
      <c r="AO66" s="150"/>
      <c r="AP66" s="150"/>
      <c r="AQ66" s="150"/>
      <c r="AR66" s="150"/>
    </row>
    <row r="67" spans="2:44" ht="22" customHeight="1" x14ac:dyDescent="0.2">
      <c r="N67" s="20" t="s">
        <v>142</v>
      </c>
      <c r="U67" s="82" t="s">
        <v>123</v>
      </c>
      <c r="V67" s="82"/>
      <c r="W67" s="82"/>
      <c r="AC67" s="138">
        <f>AVERAGE(AC11,AC15,AC19,AC23,AC27,AC31,AC35,AC39,AC43,AC47,AC51,AC55,AC59,AC63)</f>
        <v>0.16067499999999998</v>
      </c>
      <c r="AD67" s="138">
        <f t="shared" ref="AD67:AG67" si="2">AVERAGE(AD11,AD15,AD19,AD23,AD27,AD31,AD35,AD39,AD43,AD47,AD51,AD55,AD59,AD63)</f>
        <v>0.18717499999999998</v>
      </c>
      <c r="AE67" s="138">
        <f t="shared" si="2"/>
        <v>0.86492499999999994</v>
      </c>
      <c r="AF67" s="147">
        <f t="shared" si="2"/>
        <v>0.86492499999999994</v>
      </c>
      <c r="AG67" s="148">
        <f t="shared" si="2"/>
        <v>0.89064999999999994</v>
      </c>
      <c r="AH67" s="83"/>
      <c r="AI67" s="138">
        <f>AVERAGE(AI11,AI15,AI19,AI23,AI27,AI31,AI35,AI39,AI43,AI47,AI51,AI55,AI59,AI63)</f>
        <v>0.96706666666666663</v>
      </c>
      <c r="AJ67" s="138">
        <f>AVERAGE(AJ11,AJ15,AJ19,AJ23,AJ27,AJ31,AJ35,AJ39,AJ43,AJ47,AJ51,AJ55,AJ59,AJ63)</f>
        <v>1.0001666666666666</v>
      </c>
      <c r="AK67" s="138">
        <f>AVERAGE(AK11,AK15,AK19,AK23,AK27,AK31,AK35,AK39,AK43,AK47,AK51,AK55,AK59,AK63)</f>
        <v>0.93143333333333322</v>
      </c>
      <c r="AL67" s="83"/>
      <c r="AM67" s="107">
        <f>AVERAGE(AM11,AM15,AM19,AM23,AM27,AM31,AM35,AM39,AM43,AM47,AM51,AM55,AM59,AM63)</f>
        <v>0.94840000000000002</v>
      </c>
      <c r="AN67" s="107">
        <f t="shared" ref="AN67" si="3">AVERAGE(AN11,AN15,AN19,AN23,AN27,AN31,AN35,AN39,AN43,AN47,AN51,AN55,AN59,AN63)</f>
        <v>5.16E-2</v>
      </c>
      <c r="AO67" s="151">
        <f>MAX(AO11,AO15,AO19,AO23,AO27,AO31,AO35,AO39,AO43,AO47,AO51,AO55,AO59,AO63)</f>
        <v>0.98709999999999998</v>
      </c>
      <c r="AP67" s="151">
        <f>MIN(AP11,AP15,AP19,AP23,AP27,AP31,AP35,AP39,AP43,AP47,AP51,AP55,AP59,AP63)</f>
        <v>0.50619999999999998</v>
      </c>
      <c r="AQ67" s="151">
        <f>MAX(AQ11,AQ15,AQ19,AQ23,AQ27,AQ31,AQ35,AQ39,AQ43,AQ47,AQ51,AQ55,AQ59,AQ63)</f>
        <v>0.49380000000000002</v>
      </c>
      <c r="AR67" s="151">
        <f>MIN(AR11,AR15,AR19,AR23,AR27,AR31,AR35,AR39,AR43,AR47,AR51,AR55,AR59,AR63)</f>
        <v>1.29E-2</v>
      </c>
    </row>
    <row r="68" spans="2:44" ht="22" customHeight="1" x14ac:dyDescent="0.2">
      <c r="N68" s="111" t="s">
        <v>163</v>
      </c>
      <c r="W68" s="76" t="s">
        <v>134</v>
      </c>
      <c r="X68" s="77"/>
      <c r="Y68" s="77"/>
      <c r="Z68" s="77"/>
      <c r="AA68" s="77"/>
      <c r="AC68" s="78" t="s">
        <v>185</v>
      </c>
      <c r="AD68" s="78" t="s">
        <v>186</v>
      </c>
      <c r="AE68" s="79">
        <v>0.8</v>
      </c>
      <c r="AF68" s="85">
        <v>0.75</v>
      </c>
      <c r="AG68" s="91">
        <v>0.75</v>
      </c>
      <c r="AH68" s="84"/>
      <c r="AL68" s="84"/>
    </row>
    <row r="69" spans="2:44" ht="22" customHeight="1" x14ac:dyDescent="0.2">
      <c r="N69" s="110" t="s">
        <v>141</v>
      </c>
    </row>
  </sheetData>
  <mergeCells count="10">
    <mergeCell ref="A5:A11"/>
    <mergeCell ref="U67:W67"/>
    <mergeCell ref="U66:W66"/>
    <mergeCell ref="U65:W65"/>
    <mergeCell ref="AM2:AR2"/>
    <mergeCell ref="AC2:AG2"/>
    <mergeCell ref="S2:W2"/>
    <mergeCell ref="P2:Q2"/>
    <mergeCell ref="B2:N2"/>
    <mergeCell ref="AI2:AK2"/>
  </mergeCells>
  <phoneticPr fontId="9" type="noConversion"/>
  <conditionalFormatting sqref="AC5:AC11 AC13:AC15 AC17:AC19 AC21:AC23 AC25:AC27 AC29:AC31 AC33:AC35 AC37:AC39 AC41:AC43 AC45:AC47 AC49:AC51 AC53:AC55 AC57:AC59 AC61:AC63">
    <cfRule type="cellIs" dxfId="80" priority="15" operator="lessThan">
      <formula>0.2</formula>
    </cfRule>
    <cfRule type="cellIs" dxfId="79" priority="16" operator="between">
      <formula>0.2</formula>
      <formula>0.5</formula>
    </cfRule>
    <cfRule type="cellIs" dxfId="78" priority="17" operator="greaterThan">
      <formula>0.5</formula>
    </cfRule>
  </conditionalFormatting>
  <conditionalFormatting sqref="AD5:AD11 AD13:AD15 AD17:AD19 AD21:AD23 AD25:AD27 AD29:AD31 AD33:AD35 AD37:AD39 AD41:AD43 AD45:AD47 AD49:AD51 AD53:AD55 AD57:AD59 AD61:AD63">
    <cfRule type="cellIs" dxfId="77" priority="18" operator="lessThan">
      <formula>0.25</formula>
    </cfRule>
    <cfRule type="cellIs" dxfId="76" priority="19" operator="between">
      <formula>0.25</formula>
      <formula>0.6</formula>
    </cfRule>
    <cfRule type="cellIs" dxfId="75" priority="20" stopIfTrue="1" operator="greaterThan">
      <formula>0.6</formula>
    </cfRule>
  </conditionalFormatting>
  <conditionalFormatting sqref="AE5:AE11 AE13:AE15 AE17:AE19 AE21:AE23 AE25:AE27 AE29:AE31 AE33:AE35 AE37:AE39 AE41:AE43 AE45:AE47 AE49:AE51 AE53:AE55 AE57:AE59 AE61:AE63">
    <cfRule type="cellIs" dxfId="74" priority="1" operator="greaterThanOrEqual">
      <formula>0.8</formula>
    </cfRule>
    <cfRule type="cellIs" dxfId="73" priority="13" operator="between">
      <formula>0.6</formula>
      <formula>0.8</formula>
    </cfRule>
    <cfRule type="cellIs" dxfId="72" priority="14" operator="lessThan">
      <formula>0.6</formula>
    </cfRule>
  </conditionalFormatting>
  <conditionalFormatting sqref="AF5:AF8 AF11">
    <cfRule type="cellIs" dxfId="71" priority="10" operator="greaterThanOrEqual">
      <formula>0.75</formula>
    </cfRule>
    <cfRule type="cellIs" dxfId="70" priority="11" operator="between">
      <formula>0.65</formula>
      <formula>0.75</formula>
    </cfRule>
    <cfRule type="cellIs" dxfId="69" priority="12" operator="lessThan">
      <formula>0.65</formula>
    </cfRule>
  </conditionalFormatting>
  <conditionalFormatting sqref="AF9:AF10">
    <cfRule type="cellIs" dxfId="68" priority="2" operator="greaterThanOrEqual">
      <formula>0.8</formula>
    </cfRule>
    <cfRule type="cellIs" dxfId="67" priority="3" operator="between">
      <formula>0.6</formula>
      <formula>0.8</formula>
    </cfRule>
    <cfRule type="cellIs" dxfId="66" priority="4" operator="lessThan">
      <formula>0.6</formula>
    </cfRule>
  </conditionalFormatting>
  <conditionalFormatting sqref="AG5:AG11 AF13:AG15 AF17:AG19 AF21:AG23 AF25:AG27 AF29:AG31 AF33:AG35 AF37:AG39 AF41:AG43 AF45:AG47 AF49:AG51 AF53:AG55 AF57:AG59 AF61:AG63">
    <cfRule type="cellIs" dxfId="65" priority="5" operator="greaterThanOrEqual">
      <formula>0.75</formula>
    </cfRule>
    <cfRule type="cellIs" dxfId="64" priority="6" operator="between">
      <formula>0.65</formula>
      <formula>0.75</formula>
    </cfRule>
    <cfRule type="cellIs" dxfId="63" priority="9" operator="lessThan">
      <formula>0.65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2330-D7D4-CF40-AC94-B4C7F44AC528}">
  <dimension ref="A2:AV66"/>
  <sheetViews>
    <sheetView tabSelected="1" zoomScale="106" zoomScaleNormal="100" workbookViewId="0">
      <pane ySplit="3" topLeftCell="A5" activePane="bottomLeft" state="frozen"/>
      <selection pane="bottomLeft" activeCell="B21" sqref="B21"/>
    </sheetView>
  </sheetViews>
  <sheetFormatPr baseColWidth="10" defaultRowHeight="16" x14ac:dyDescent="0.2"/>
  <cols>
    <col min="1" max="1" width="10.83203125" style="53"/>
    <col min="2" max="2" width="21.33203125" style="52" customWidth="1"/>
    <col min="3" max="3" width="12" style="139" customWidth="1"/>
    <col min="4" max="4" width="14.5" style="139" customWidth="1"/>
    <col min="5" max="5" width="22" style="66" customWidth="1"/>
    <col min="6" max="6" width="11.83203125" style="54" customWidth="1"/>
    <col min="7" max="8" width="21.33203125" style="53" customWidth="1"/>
    <col min="9" max="9" width="17.83203125" style="53" bestFit="1" customWidth="1"/>
    <col min="10" max="10" width="9.6640625" style="57" bestFit="1" customWidth="1"/>
    <col min="11" max="11" width="17.6640625" style="53" bestFit="1" customWidth="1"/>
    <col min="12" max="12" width="9" style="54" bestFit="1" customWidth="1"/>
    <col min="13" max="13" width="14.33203125" style="121" bestFit="1" customWidth="1"/>
    <col min="14" max="14" width="14.1640625" style="54" customWidth="1"/>
    <col min="15" max="15" width="2.5" style="53" customWidth="1"/>
    <col min="16" max="16" width="40" style="53" customWidth="1"/>
    <col min="17" max="17" width="34" style="53" bestFit="1" customWidth="1"/>
    <col min="18" max="18" width="2.5" style="53" customWidth="1"/>
    <col min="19" max="19" width="17.6640625" style="54" bestFit="1" customWidth="1"/>
    <col min="20" max="20" width="15.6640625" style="54" customWidth="1"/>
    <col min="21" max="21" width="18.33203125" style="54" bestFit="1" customWidth="1"/>
    <col min="22" max="23" width="15.6640625" style="54" customWidth="1"/>
    <col min="24" max="24" width="2.5" style="53" hidden="1" customWidth="1"/>
    <col min="25" max="26" width="0" style="61" hidden="1" customWidth="1"/>
    <col min="27" max="27" width="2.5" style="53" customWidth="1"/>
    <col min="28" max="28" width="43.6640625" style="179" bestFit="1" customWidth="1"/>
    <col min="29" max="29" width="12.1640625" style="166" customWidth="1"/>
    <col min="30" max="30" width="2.6640625" style="142" customWidth="1"/>
    <col min="31" max="35" width="13.33203125" style="53" customWidth="1"/>
    <col min="36" max="36" width="2.6640625" style="53" customWidth="1"/>
    <col min="37" max="39" width="13.33203125" style="54" customWidth="1"/>
    <col min="40" max="40" width="2.6640625" style="88" customWidth="1"/>
    <col min="41" max="42" width="13.33203125" style="54" customWidth="1"/>
    <col min="43" max="46" width="13.33203125" style="70" customWidth="1"/>
    <col min="47" max="47" width="2.33203125" style="53" customWidth="1"/>
    <col min="48" max="48" width="54.5" style="113" bestFit="1" customWidth="1"/>
    <col min="49" max="16384" width="10.83203125" style="53"/>
  </cols>
  <sheetData>
    <row r="2" spans="1:48" ht="22" customHeight="1" x14ac:dyDescent="0.2">
      <c r="B2" s="95" t="s">
        <v>173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P2" s="95" t="s">
        <v>172</v>
      </c>
      <c r="Q2" s="95"/>
      <c r="S2" s="95" t="s">
        <v>171</v>
      </c>
      <c r="T2" s="95"/>
      <c r="U2" s="95"/>
      <c r="V2" s="95"/>
      <c r="W2" s="95"/>
      <c r="AE2" s="95" t="s">
        <v>170</v>
      </c>
      <c r="AF2" s="95"/>
      <c r="AG2" s="95"/>
      <c r="AH2" s="95"/>
      <c r="AI2" s="95"/>
      <c r="AJ2" s="100"/>
      <c r="AK2" s="95" t="s">
        <v>178</v>
      </c>
      <c r="AL2" s="95"/>
      <c r="AM2" s="95"/>
      <c r="AO2" s="95" t="s">
        <v>151</v>
      </c>
      <c r="AP2" s="95"/>
      <c r="AQ2" s="95"/>
      <c r="AR2" s="95"/>
      <c r="AS2" s="95"/>
      <c r="AT2" s="95"/>
    </row>
    <row r="3" spans="1:48" s="52" customFormat="1" ht="19" customHeight="1" x14ac:dyDescent="0.2">
      <c r="B3" s="116" t="s">
        <v>83</v>
      </c>
      <c r="C3" s="118" t="s">
        <v>127</v>
      </c>
      <c r="D3" s="118" t="s">
        <v>128</v>
      </c>
      <c r="E3" s="118" t="s">
        <v>131</v>
      </c>
      <c r="F3" s="118" t="s">
        <v>87</v>
      </c>
      <c r="G3" s="116" t="s">
        <v>89</v>
      </c>
      <c r="H3" s="116" t="s">
        <v>90</v>
      </c>
      <c r="I3" s="116" t="s">
        <v>130</v>
      </c>
      <c r="J3" s="119" t="s">
        <v>138</v>
      </c>
      <c r="K3" s="116" t="s">
        <v>84</v>
      </c>
      <c r="L3" s="118" t="s">
        <v>176</v>
      </c>
      <c r="M3" s="120" t="s">
        <v>177</v>
      </c>
      <c r="N3" s="118" t="s">
        <v>140</v>
      </c>
      <c r="P3" s="116" t="s">
        <v>118</v>
      </c>
      <c r="Q3" s="116" t="s">
        <v>97</v>
      </c>
      <c r="S3" s="118" t="s">
        <v>115</v>
      </c>
      <c r="T3" s="118" t="s">
        <v>110</v>
      </c>
      <c r="U3" s="118" t="s">
        <v>116</v>
      </c>
      <c r="V3" s="118" t="s">
        <v>111</v>
      </c>
      <c r="W3" s="118" t="s">
        <v>112</v>
      </c>
      <c r="Y3" s="60" t="s">
        <v>85</v>
      </c>
      <c r="Z3" s="60" t="s">
        <v>86</v>
      </c>
      <c r="AB3" s="179" t="s">
        <v>182</v>
      </c>
      <c r="AC3" s="167" t="s">
        <v>192</v>
      </c>
      <c r="AD3" s="142"/>
      <c r="AE3" s="116" t="s">
        <v>132</v>
      </c>
      <c r="AF3" s="116" t="s">
        <v>133</v>
      </c>
      <c r="AG3" s="116" t="s">
        <v>93</v>
      </c>
      <c r="AH3" s="117" t="s">
        <v>94</v>
      </c>
      <c r="AI3" s="94" t="s">
        <v>95</v>
      </c>
      <c r="AJ3" s="83"/>
      <c r="AK3" s="128" t="s">
        <v>179</v>
      </c>
      <c r="AL3" s="128" t="s">
        <v>181</v>
      </c>
      <c r="AM3" s="128" t="s">
        <v>180</v>
      </c>
      <c r="AN3" s="83"/>
      <c r="AO3" s="96" t="s">
        <v>145</v>
      </c>
      <c r="AP3" s="97" t="s">
        <v>146</v>
      </c>
      <c r="AQ3" s="149" t="s">
        <v>147</v>
      </c>
      <c r="AR3" s="149" t="s">
        <v>149</v>
      </c>
      <c r="AS3" s="149" t="s">
        <v>148</v>
      </c>
      <c r="AT3" s="149" t="s">
        <v>150</v>
      </c>
      <c r="AV3" s="114" t="s">
        <v>117</v>
      </c>
    </row>
    <row r="4" spans="1:48" ht="11" customHeight="1" x14ac:dyDescent="0.2"/>
    <row r="5" spans="1:48" s="113" customFormat="1" ht="19" customHeight="1" x14ac:dyDescent="0.2">
      <c r="A5" s="53"/>
      <c r="B5" s="114" t="s">
        <v>88</v>
      </c>
      <c r="C5" s="140">
        <v>112</v>
      </c>
      <c r="D5" s="140">
        <v>106.97</v>
      </c>
      <c r="E5" s="75">
        <v>84.633369821487406</v>
      </c>
      <c r="F5" s="140">
        <v>1335</v>
      </c>
      <c r="G5" s="115" t="s">
        <v>102</v>
      </c>
      <c r="H5" s="115" t="s">
        <v>106</v>
      </c>
      <c r="I5" s="115" t="s">
        <v>137</v>
      </c>
      <c r="J5" s="58">
        <v>780478</v>
      </c>
      <c r="K5" s="115" t="s">
        <v>218</v>
      </c>
      <c r="L5" s="125">
        <v>9.6932870370370364E-2</v>
      </c>
      <c r="M5" s="157">
        <v>110</v>
      </c>
      <c r="N5" s="172" t="s">
        <v>141</v>
      </c>
      <c r="P5" s="55" t="s">
        <v>123</v>
      </c>
      <c r="Q5" s="158" t="s">
        <v>126</v>
      </c>
      <c r="S5" s="140" t="s">
        <v>125</v>
      </c>
      <c r="T5" s="140" t="b">
        <v>1</v>
      </c>
      <c r="U5" s="140" t="s">
        <v>122</v>
      </c>
      <c r="V5" s="140" t="b">
        <v>1</v>
      </c>
      <c r="W5" s="140" t="s">
        <v>114</v>
      </c>
      <c r="Y5" s="115" t="b">
        <v>1</v>
      </c>
      <c r="Z5" s="115" t="b">
        <v>1</v>
      </c>
      <c r="AB5" s="179" t="s">
        <v>187</v>
      </c>
      <c r="AC5" s="167">
        <v>42</v>
      </c>
      <c r="AD5" s="142"/>
      <c r="AE5" s="115">
        <v>0.2586</v>
      </c>
      <c r="AF5" s="115">
        <f>0.309</f>
        <v>0.309</v>
      </c>
      <c r="AG5" s="115">
        <v>0.63790000000000002</v>
      </c>
      <c r="AH5" s="159">
        <v>0.63790000000000002</v>
      </c>
      <c r="AI5" s="160">
        <v>0.62439999999999996</v>
      </c>
      <c r="AJ5" s="161"/>
      <c r="AK5" s="133"/>
      <c r="AL5" s="162"/>
      <c r="AM5" s="133"/>
      <c r="AN5" s="161"/>
      <c r="AO5" s="103">
        <f>1-AP5</f>
        <v>0.96309999999999996</v>
      </c>
      <c r="AP5" s="104">
        <v>3.6900000000000002E-2</v>
      </c>
      <c r="AQ5" s="105"/>
      <c r="AR5" s="105"/>
      <c r="AS5" s="106"/>
      <c r="AT5" s="106"/>
      <c r="AV5" s="115" t="s">
        <v>222</v>
      </c>
    </row>
    <row r="6" spans="1:48" s="113" customFormat="1" ht="19" customHeight="1" x14ac:dyDescent="0.2">
      <c r="A6" s="81"/>
      <c r="B6" s="114" t="s">
        <v>88</v>
      </c>
      <c r="C6" s="140">
        <v>112</v>
      </c>
      <c r="D6" s="140">
        <v>106.97</v>
      </c>
      <c r="E6" s="75">
        <v>84.633369821487406</v>
      </c>
      <c r="F6" s="140">
        <v>1335</v>
      </c>
      <c r="G6" s="115" t="s">
        <v>102</v>
      </c>
      <c r="H6" s="115" t="s">
        <v>106</v>
      </c>
      <c r="I6" s="115" t="s">
        <v>137</v>
      </c>
      <c r="J6" s="58">
        <v>780478</v>
      </c>
      <c r="K6" s="115" t="s">
        <v>218</v>
      </c>
      <c r="L6" s="125">
        <v>9.6932870370370364E-2</v>
      </c>
      <c r="M6" s="157">
        <v>110</v>
      </c>
      <c r="N6" s="173"/>
      <c r="P6" s="55" t="s">
        <v>123</v>
      </c>
      <c r="Q6" s="158" t="s">
        <v>126</v>
      </c>
      <c r="S6" s="140" t="s">
        <v>125</v>
      </c>
      <c r="T6" s="140" t="b">
        <v>1</v>
      </c>
      <c r="U6" s="140" t="s">
        <v>122</v>
      </c>
      <c r="V6" s="140" t="b">
        <v>1</v>
      </c>
      <c r="W6" s="140" t="s">
        <v>114</v>
      </c>
      <c r="Y6" s="115" t="b">
        <v>1</v>
      </c>
      <c r="Z6" s="115" t="b">
        <v>1</v>
      </c>
      <c r="AB6" s="179" t="s">
        <v>193</v>
      </c>
      <c r="AC6" s="167">
        <v>35</v>
      </c>
      <c r="AD6" s="142"/>
      <c r="AE6" s="55">
        <v>0.21479999999999999</v>
      </c>
      <c r="AF6" s="55">
        <v>0.26450000000000001</v>
      </c>
      <c r="AG6" s="55">
        <v>0.73429999999999995</v>
      </c>
      <c r="AH6" s="87">
        <v>0.73429999999999995</v>
      </c>
      <c r="AI6" s="93">
        <v>0.80910000000000004</v>
      </c>
      <c r="AJ6" s="88"/>
      <c r="AK6" s="129">
        <v>0.85709999999999997</v>
      </c>
      <c r="AL6" s="130">
        <v>1.0012000000000001</v>
      </c>
      <c r="AM6" s="133">
        <v>0.87339999999999995</v>
      </c>
      <c r="AN6" s="88"/>
      <c r="AO6" s="103">
        <f>1-AP6</f>
        <v>0.96309999999999996</v>
      </c>
      <c r="AP6" s="104">
        <v>3.6900000000000002E-2</v>
      </c>
      <c r="AQ6" s="105"/>
      <c r="AR6" s="105"/>
      <c r="AS6" s="106"/>
      <c r="AT6" s="106"/>
      <c r="AV6" s="115" t="s">
        <v>221</v>
      </c>
    </row>
    <row r="7" spans="1:48" ht="19" customHeight="1" x14ac:dyDescent="0.2">
      <c r="A7" s="81"/>
      <c r="B7" s="112" t="s">
        <v>88</v>
      </c>
      <c r="C7" s="140">
        <v>112</v>
      </c>
      <c r="D7" s="140">
        <v>106.97</v>
      </c>
      <c r="E7" s="75">
        <v>84.633369821487406</v>
      </c>
      <c r="F7" s="56">
        <v>1335</v>
      </c>
      <c r="G7" s="55" t="s">
        <v>102</v>
      </c>
      <c r="H7" s="55" t="s">
        <v>106</v>
      </c>
      <c r="I7" s="55" t="s">
        <v>174</v>
      </c>
      <c r="J7" s="58">
        <v>780478</v>
      </c>
      <c r="K7" s="55" t="s">
        <v>218</v>
      </c>
      <c r="L7" s="125">
        <v>9.6932870370370364E-2</v>
      </c>
      <c r="M7" s="123">
        <v>110</v>
      </c>
      <c r="N7" s="174"/>
      <c r="P7" s="55" t="s">
        <v>123</v>
      </c>
      <c r="Q7" s="59" t="s">
        <v>126</v>
      </c>
      <c r="S7" s="56" t="s">
        <v>125</v>
      </c>
      <c r="T7" s="56" t="b">
        <v>1</v>
      </c>
      <c r="U7" s="56" t="s">
        <v>122</v>
      </c>
      <c r="V7" s="56" t="b">
        <v>1</v>
      </c>
      <c r="W7" s="56" t="s">
        <v>114</v>
      </c>
      <c r="Y7" s="62" t="b">
        <v>1</v>
      </c>
      <c r="Z7" s="62" t="b">
        <v>1</v>
      </c>
      <c r="AB7" s="179" t="s">
        <v>188</v>
      </c>
      <c r="AC7" s="167">
        <v>0</v>
      </c>
      <c r="AE7" s="55">
        <v>0.15060000000000001</v>
      </c>
      <c r="AF7" s="55">
        <v>0.1807</v>
      </c>
      <c r="AG7" s="55">
        <v>0.87539999999999996</v>
      </c>
      <c r="AH7" s="87">
        <v>0.87539999999999996</v>
      </c>
      <c r="AI7" s="93">
        <v>0.93659999999999999</v>
      </c>
      <c r="AJ7" s="88"/>
      <c r="AK7" s="129">
        <v>0.93889999999999996</v>
      </c>
      <c r="AL7" s="130">
        <v>1.0014000000000001</v>
      </c>
      <c r="AM7" s="133">
        <v>1.0169999999999999</v>
      </c>
      <c r="AO7" s="103">
        <f>1-AP7</f>
        <v>0.96309999999999996</v>
      </c>
      <c r="AP7" s="104">
        <v>3.6900000000000002E-2</v>
      </c>
      <c r="AQ7" s="101"/>
      <c r="AR7" s="101"/>
      <c r="AS7" s="101"/>
      <c r="AT7" s="102"/>
      <c r="AV7" s="115" t="s">
        <v>220</v>
      </c>
    </row>
    <row r="8" spans="1:48" ht="11" customHeight="1" x14ac:dyDescent="0.2">
      <c r="AF8" s="53" t="s">
        <v>135</v>
      </c>
      <c r="AK8" s="134"/>
      <c r="AL8" s="134"/>
      <c r="AM8" s="134"/>
      <c r="AO8" s="98"/>
      <c r="AP8" s="98"/>
      <c r="AQ8" s="99"/>
      <c r="AR8" s="99"/>
      <c r="AS8" s="99"/>
      <c r="AT8" s="99"/>
    </row>
    <row r="9" spans="1:48" ht="19" customHeight="1" x14ac:dyDescent="0.2">
      <c r="B9" s="171" t="s">
        <v>99</v>
      </c>
      <c r="C9" s="141">
        <v>123.72</v>
      </c>
      <c r="D9" s="141">
        <v>130.41999999999999</v>
      </c>
      <c r="E9" s="75">
        <v>85.837372096363296</v>
      </c>
      <c r="F9" s="56">
        <v>1254</v>
      </c>
      <c r="G9" s="55" t="s">
        <v>91</v>
      </c>
      <c r="H9" s="71" t="s">
        <v>105</v>
      </c>
      <c r="I9" s="55" t="s">
        <v>164</v>
      </c>
      <c r="J9" s="58">
        <v>780449</v>
      </c>
      <c r="K9" s="55" t="s">
        <v>194</v>
      </c>
      <c r="L9" s="125">
        <v>0.10296296296296296</v>
      </c>
      <c r="M9" s="123">
        <v>98</v>
      </c>
      <c r="N9" s="172" t="s">
        <v>141</v>
      </c>
      <c r="P9" s="55" t="s">
        <v>123</v>
      </c>
      <c r="Q9" s="55" t="s">
        <v>126</v>
      </c>
      <c r="S9" s="56" t="s">
        <v>125</v>
      </c>
      <c r="T9" s="56" t="b">
        <v>1</v>
      </c>
      <c r="U9" s="67" t="s">
        <v>113</v>
      </c>
      <c r="V9" s="56" t="b">
        <v>0</v>
      </c>
      <c r="W9" s="56" t="s">
        <v>114</v>
      </c>
      <c r="Y9" s="62" t="b">
        <v>0</v>
      </c>
      <c r="Z9" s="62" t="b">
        <v>1</v>
      </c>
      <c r="AB9" s="179" t="s">
        <v>224</v>
      </c>
      <c r="AC9" s="167">
        <v>35</v>
      </c>
      <c r="AE9" s="55">
        <v>0.3427</v>
      </c>
      <c r="AF9" s="55">
        <v>0.40250000000000002</v>
      </c>
      <c r="AG9" s="55">
        <v>-0.24790000000000001</v>
      </c>
      <c r="AH9" s="87">
        <v>-0.24790000000000001</v>
      </c>
      <c r="AI9" s="93">
        <v>0.41639999999999999</v>
      </c>
      <c r="AJ9" s="88"/>
      <c r="AK9" s="129">
        <v>0.6482</v>
      </c>
      <c r="AL9" s="130">
        <v>0.99790000000000001</v>
      </c>
      <c r="AM9" s="129">
        <v>1.4656</v>
      </c>
      <c r="AO9" s="103">
        <f>1-AP9</f>
        <v>0.96030000000000004</v>
      </c>
      <c r="AP9" s="104">
        <v>3.9699999999999999E-2</v>
      </c>
      <c r="AQ9" s="101"/>
      <c r="AR9" s="101"/>
      <c r="AS9" s="102"/>
      <c r="AT9" s="102"/>
      <c r="AV9" s="115" t="s">
        <v>226</v>
      </c>
    </row>
    <row r="10" spans="1:48" ht="19" customHeight="1" x14ac:dyDescent="0.2">
      <c r="B10" s="171" t="s">
        <v>99</v>
      </c>
      <c r="C10" s="141">
        <v>123.72</v>
      </c>
      <c r="D10" s="141">
        <v>130.41999999999999</v>
      </c>
      <c r="E10" s="75">
        <v>85.837372096363296</v>
      </c>
      <c r="F10" s="56">
        <v>1254</v>
      </c>
      <c r="G10" s="55" t="s">
        <v>91</v>
      </c>
      <c r="H10" s="71" t="s">
        <v>105</v>
      </c>
      <c r="I10" s="55" t="s">
        <v>164</v>
      </c>
      <c r="J10" s="58">
        <v>780449</v>
      </c>
      <c r="K10" s="55" t="s">
        <v>194</v>
      </c>
      <c r="L10" s="125">
        <v>0.10296296296296296</v>
      </c>
      <c r="M10" s="123">
        <v>98</v>
      </c>
      <c r="N10" s="173"/>
      <c r="P10" s="55" t="s">
        <v>123</v>
      </c>
      <c r="Q10" s="55" t="s">
        <v>126</v>
      </c>
      <c r="S10" s="56" t="s">
        <v>125</v>
      </c>
      <c r="T10" s="56" t="b">
        <v>1</v>
      </c>
      <c r="U10" s="67" t="s">
        <v>113</v>
      </c>
      <c r="V10" s="56" t="b">
        <v>0</v>
      </c>
      <c r="W10" s="56" t="s">
        <v>114</v>
      </c>
      <c r="Y10" s="62" t="b">
        <v>0</v>
      </c>
      <c r="Z10" s="62" t="b">
        <v>1</v>
      </c>
      <c r="AB10" s="179" t="s">
        <v>227</v>
      </c>
      <c r="AC10" s="167">
        <v>-2</v>
      </c>
      <c r="AE10" s="55">
        <v>0.17269999999999999</v>
      </c>
      <c r="AF10" s="55">
        <v>0.20580000000000001</v>
      </c>
      <c r="AG10" s="55">
        <v>0.67569999999999997</v>
      </c>
      <c r="AH10" s="87">
        <v>0.67569999999999997</v>
      </c>
      <c r="AI10" s="93">
        <v>0.82669999999999999</v>
      </c>
      <c r="AJ10" s="88"/>
      <c r="AK10" s="129">
        <v>0.83169999999999999</v>
      </c>
      <c r="AL10" s="130">
        <v>0.998</v>
      </c>
      <c r="AM10" s="129">
        <v>0.95850000000000002</v>
      </c>
      <c r="AO10" s="103">
        <f>1-AP10</f>
        <v>0.96030000000000004</v>
      </c>
      <c r="AP10" s="104">
        <v>3.9699999999999999E-2</v>
      </c>
      <c r="AQ10" s="101"/>
      <c r="AR10" s="101"/>
      <c r="AS10" s="102"/>
      <c r="AT10" s="102"/>
      <c r="AV10" s="115" t="s">
        <v>225</v>
      </c>
    </row>
    <row r="11" spans="1:48" ht="19" customHeight="1" x14ac:dyDescent="0.2">
      <c r="B11" s="171" t="s">
        <v>99</v>
      </c>
      <c r="C11" s="141">
        <v>123.72</v>
      </c>
      <c r="D11" s="141">
        <v>130.41999999999999</v>
      </c>
      <c r="E11" s="75">
        <v>85.837372096363296</v>
      </c>
      <c r="F11" s="56">
        <v>1254</v>
      </c>
      <c r="G11" s="55" t="s">
        <v>91</v>
      </c>
      <c r="H11" s="71" t="s">
        <v>105</v>
      </c>
      <c r="I11" s="55" t="s">
        <v>164</v>
      </c>
      <c r="J11" s="58">
        <v>780449</v>
      </c>
      <c r="K11" s="55" t="s">
        <v>194</v>
      </c>
      <c r="L11" s="125">
        <v>0.10296296296296296</v>
      </c>
      <c r="M11" s="123">
        <v>98</v>
      </c>
      <c r="N11" s="174"/>
      <c r="P11" s="55" t="s">
        <v>123</v>
      </c>
      <c r="Q11" s="55" t="s">
        <v>126</v>
      </c>
      <c r="S11" s="56" t="s">
        <v>125</v>
      </c>
      <c r="T11" s="56" t="b">
        <v>1</v>
      </c>
      <c r="U11" s="56" t="s">
        <v>122</v>
      </c>
      <c r="V11" s="56" t="b">
        <v>1</v>
      </c>
      <c r="W11" s="56" t="s">
        <v>114</v>
      </c>
      <c r="Y11" s="62" t="b">
        <v>1</v>
      </c>
      <c r="Z11" s="62" t="b">
        <v>1</v>
      </c>
      <c r="AB11" s="179" t="s">
        <v>212</v>
      </c>
      <c r="AC11" s="167">
        <v>-1</v>
      </c>
      <c r="AE11" s="55">
        <v>0.1125</v>
      </c>
      <c r="AF11" s="55">
        <v>0.13919999999999999</v>
      </c>
      <c r="AG11" s="55">
        <v>0.85160000000000002</v>
      </c>
      <c r="AH11" s="55">
        <v>0.85160000000000002</v>
      </c>
      <c r="AI11" s="93">
        <v>0.83009999999999995</v>
      </c>
      <c r="AJ11" s="88"/>
      <c r="AK11" s="129"/>
      <c r="AL11" s="130"/>
      <c r="AM11" s="129"/>
      <c r="AO11" s="103">
        <f>1-AP11</f>
        <v>0.96019999999999994</v>
      </c>
      <c r="AP11" s="104">
        <v>3.9800000000000002E-2</v>
      </c>
      <c r="AQ11" s="101"/>
      <c r="AR11" s="101"/>
      <c r="AS11" s="102"/>
      <c r="AT11" s="102"/>
      <c r="AV11" s="115" t="s">
        <v>223</v>
      </c>
    </row>
    <row r="12" spans="1:48" ht="11" customHeight="1" x14ac:dyDescent="0.2">
      <c r="AK12" s="134"/>
      <c r="AL12" s="134"/>
      <c r="AM12" s="134"/>
      <c r="AO12" s="126"/>
      <c r="AP12" s="126"/>
      <c r="AQ12" s="127"/>
      <c r="AR12" s="127"/>
      <c r="AS12" s="127"/>
      <c r="AT12" s="127"/>
    </row>
    <row r="13" spans="1:48" ht="19" customHeight="1" x14ac:dyDescent="0.2">
      <c r="B13" s="72" t="s">
        <v>100</v>
      </c>
      <c r="C13" s="141">
        <v>89.2</v>
      </c>
      <c r="D13" s="141">
        <v>91.46</v>
      </c>
      <c r="E13" s="75">
        <v>87.216612526053893</v>
      </c>
      <c r="F13" s="56">
        <v>1556</v>
      </c>
      <c r="G13" s="71" t="s">
        <v>101</v>
      </c>
      <c r="H13" s="71" t="s">
        <v>88</v>
      </c>
      <c r="I13" s="55" t="s">
        <v>166</v>
      </c>
      <c r="J13" s="58">
        <v>780475</v>
      </c>
      <c r="K13" s="55"/>
      <c r="L13" s="56"/>
      <c r="M13" s="123"/>
      <c r="N13" s="163" t="s">
        <v>163</v>
      </c>
      <c r="P13" s="55" t="s">
        <v>123</v>
      </c>
      <c r="Q13" s="55" t="s">
        <v>126</v>
      </c>
      <c r="S13" s="56" t="s">
        <v>125</v>
      </c>
      <c r="T13" s="56" t="b">
        <v>1</v>
      </c>
      <c r="U13" s="67" t="s">
        <v>113</v>
      </c>
      <c r="V13" s="56" t="b">
        <v>0</v>
      </c>
      <c r="W13" s="56" t="s">
        <v>114</v>
      </c>
      <c r="Y13" s="62" t="b">
        <v>0</v>
      </c>
      <c r="Z13" s="62" t="b">
        <v>1</v>
      </c>
      <c r="AB13" s="179" t="s">
        <v>215</v>
      </c>
      <c r="AC13" s="167"/>
      <c r="AE13" s="55"/>
      <c r="AF13" s="55"/>
      <c r="AG13" s="55"/>
      <c r="AH13" s="87"/>
      <c r="AI13" s="93"/>
      <c r="AJ13" s="88"/>
      <c r="AK13" s="129"/>
      <c r="AL13" s="130"/>
      <c r="AM13" s="129"/>
      <c r="AO13" s="103"/>
      <c r="AP13" s="104"/>
      <c r="AQ13" s="101"/>
      <c r="AR13" s="101"/>
      <c r="AS13" s="102"/>
      <c r="AT13" s="102"/>
      <c r="AV13" s="115"/>
    </row>
    <row r="14" spans="1:48" ht="19" customHeight="1" x14ac:dyDescent="0.2">
      <c r="B14" s="72" t="s">
        <v>100</v>
      </c>
      <c r="C14" s="141">
        <v>89.2</v>
      </c>
      <c r="D14" s="141">
        <v>91.46</v>
      </c>
      <c r="E14" s="75">
        <v>87.216612526053893</v>
      </c>
      <c r="F14" s="56">
        <v>1556</v>
      </c>
      <c r="G14" s="71" t="s">
        <v>101</v>
      </c>
      <c r="H14" s="71" t="s">
        <v>88</v>
      </c>
      <c r="I14" s="55" t="s">
        <v>166</v>
      </c>
      <c r="J14" s="58">
        <v>780475</v>
      </c>
      <c r="K14" s="55"/>
      <c r="L14" s="56"/>
      <c r="M14" s="123"/>
      <c r="N14" s="164"/>
      <c r="P14" s="55" t="s">
        <v>123</v>
      </c>
      <c r="Q14" s="55" t="s">
        <v>126</v>
      </c>
      <c r="S14" s="56" t="s">
        <v>125</v>
      </c>
      <c r="T14" s="56" t="b">
        <v>1</v>
      </c>
      <c r="U14" s="67" t="s">
        <v>113</v>
      </c>
      <c r="V14" s="56" t="b">
        <v>0</v>
      </c>
      <c r="W14" s="56" t="s">
        <v>114</v>
      </c>
      <c r="Y14" s="62" t="b">
        <v>0</v>
      </c>
      <c r="Z14" s="62" t="b">
        <v>1</v>
      </c>
      <c r="AB14" s="179" t="s">
        <v>214</v>
      </c>
      <c r="AC14" s="167"/>
      <c r="AE14" s="55"/>
      <c r="AF14" s="55"/>
      <c r="AG14" s="55"/>
      <c r="AH14" s="87"/>
      <c r="AI14" s="93"/>
      <c r="AJ14" s="88"/>
      <c r="AK14" s="129"/>
      <c r="AL14" s="130"/>
      <c r="AM14" s="129"/>
      <c r="AO14" s="103"/>
      <c r="AP14" s="104"/>
      <c r="AQ14" s="101"/>
      <c r="AR14" s="101"/>
      <c r="AS14" s="102"/>
      <c r="AT14" s="102"/>
      <c r="AV14" s="115"/>
    </row>
    <row r="15" spans="1:48" ht="19" customHeight="1" x14ac:dyDescent="0.2">
      <c r="B15" s="72" t="s">
        <v>100</v>
      </c>
      <c r="C15" s="141">
        <v>89.2</v>
      </c>
      <c r="D15" s="141">
        <v>91.46</v>
      </c>
      <c r="E15" s="75">
        <v>87.216612526053893</v>
      </c>
      <c r="F15" s="56">
        <v>1556</v>
      </c>
      <c r="G15" s="71" t="s">
        <v>101</v>
      </c>
      <c r="H15" s="71" t="s">
        <v>88</v>
      </c>
      <c r="I15" s="55" t="s">
        <v>166</v>
      </c>
      <c r="J15" s="58">
        <v>780475</v>
      </c>
      <c r="K15" s="55"/>
      <c r="L15" s="56"/>
      <c r="M15" s="123"/>
      <c r="N15" s="165"/>
      <c r="P15" s="55" t="s">
        <v>123</v>
      </c>
      <c r="Q15" s="55" t="s">
        <v>126</v>
      </c>
      <c r="S15" s="56" t="s">
        <v>125</v>
      </c>
      <c r="T15" s="56" t="b">
        <v>1</v>
      </c>
      <c r="U15" s="56" t="s">
        <v>122</v>
      </c>
      <c r="V15" s="56" t="b">
        <v>1</v>
      </c>
      <c r="W15" s="56" t="s">
        <v>114</v>
      </c>
      <c r="Y15" s="62" t="b">
        <v>1</v>
      </c>
      <c r="Z15" s="62" t="b">
        <v>1</v>
      </c>
      <c r="AB15" s="179" t="s">
        <v>213</v>
      </c>
      <c r="AC15" s="167"/>
      <c r="AE15" s="55"/>
      <c r="AF15" s="55"/>
      <c r="AG15" s="55"/>
      <c r="AH15" s="87"/>
      <c r="AI15" s="93"/>
      <c r="AJ15" s="88"/>
      <c r="AK15" s="129"/>
      <c r="AL15" s="130"/>
      <c r="AM15" s="129"/>
      <c r="AO15" s="103"/>
      <c r="AP15" s="104"/>
      <c r="AQ15" s="101"/>
      <c r="AR15" s="101"/>
      <c r="AS15" s="102"/>
      <c r="AT15" s="102"/>
      <c r="AV15" s="115"/>
    </row>
    <row r="16" spans="1:48" ht="11" customHeight="1" x14ac:dyDescent="0.2">
      <c r="AK16" s="134"/>
      <c r="AL16" s="134"/>
      <c r="AM16" s="134"/>
      <c r="AO16" s="126"/>
      <c r="AP16" s="126"/>
      <c r="AQ16" s="127"/>
      <c r="AR16" s="127"/>
      <c r="AS16" s="127"/>
      <c r="AT16" s="127"/>
    </row>
    <row r="17" spans="1:48" ht="19" customHeight="1" x14ac:dyDescent="0.2">
      <c r="B17" s="51" t="s">
        <v>91</v>
      </c>
      <c r="C17" s="141">
        <v>83.68</v>
      </c>
      <c r="D17" s="141">
        <v>161.22</v>
      </c>
      <c r="E17" s="75">
        <v>133.19521880854001</v>
      </c>
      <c r="F17" s="56">
        <v>1420</v>
      </c>
      <c r="G17" s="71" t="s">
        <v>92</v>
      </c>
      <c r="H17" s="71" t="s">
        <v>99</v>
      </c>
      <c r="I17" s="55" t="s">
        <v>167</v>
      </c>
      <c r="J17" s="58">
        <v>780476</v>
      </c>
      <c r="K17" s="55"/>
      <c r="L17" s="56"/>
      <c r="M17" s="123"/>
      <c r="N17" s="163" t="s">
        <v>163</v>
      </c>
      <c r="P17" s="55" t="s">
        <v>123</v>
      </c>
      <c r="Q17" s="55" t="s">
        <v>126</v>
      </c>
      <c r="S17" s="56" t="s">
        <v>125</v>
      </c>
      <c r="T17" s="56" t="b">
        <v>1</v>
      </c>
      <c r="U17" s="67" t="s">
        <v>113</v>
      </c>
      <c r="V17" s="56" t="b">
        <v>0</v>
      </c>
      <c r="W17" s="56" t="s">
        <v>114</v>
      </c>
      <c r="Y17" s="62" t="b">
        <v>0</v>
      </c>
      <c r="Z17" s="62" t="b">
        <v>1</v>
      </c>
      <c r="AB17" s="179" t="s">
        <v>215</v>
      </c>
      <c r="AC17" s="167"/>
      <c r="AE17" s="55"/>
      <c r="AF17" s="55"/>
      <c r="AG17" s="55"/>
      <c r="AH17" s="87"/>
      <c r="AI17" s="93"/>
      <c r="AJ17" s="88"/>
      <c r="AK17" s="129"/>
      <c r="AL17" s="130"/>
      <c r="AM17" s="129"/>
      <c r="AO17" s="103"/>
      <c r="AP17" s="104"/>
      <c r="AQ17" s="101"/>
      <c r="AR17" s="101"/>
      <c r="AS17" s="102"/>
      <c r="AT17" s="102"/>
      <c r="AV17" s="115"/>
    </row>
    <row r="18" spans="1:48" ht="19" customHeight="1" x14ac:dyDescent="0.2">
      <c r="B18" s="51" t="s">
        <v>91</v>
      </c>
      <c r="C18" s="141">
        <v>83.68</v>
      </c>
      <c r="D18" s="141">
        <v>161.22</v>
      </c>
      <c r="E18" s="75">
        <v>133.19521880854001</v>
      </c>
      <c r="F18" s="56">
        <v>1420</v>
      </c>
      <c r="G18" s="71" t="s">
        <v>92</v>
      </c>
      <c r="H18" s="71" t="s">
        <v>99</v>
      </c>
      <c r="I18" s="55" t="s">
        <v>167</v>
      </c>
      <c r="J18" s="58">
        <v>780476</v>
      </c>
      <c r="K18" s="55"/>
      <c r="L18" s="56"/>
      <c r="M18" s="123"/>
      <c r="N18" s="164"/>
      <c r="P18" s="55" t="s">
        <v>123</v>
      </c>
      <c r="Q18" s="55" t="s">
        <v>126</v>
      </c>
      <c r="S18" s="56" t="s">
        <v>125</v>
      </c>
      <c r="T18" s="56" t="b">
        <v>1</v>
      </c>
      <c r="U18" s="67" t="s">
        <v>113</v>
      </c>
      <c r="V18" s="56" t="b">
        <v>0</v>
      </c>
      <c r="W18" s="56" t="s">
        <v>114</v>
      </c>
      <c r="Y18" s="62" t="b">
        <v>0</v>
      </c>
      <c r="Z18" s="62" t="b">
        <v>1</v>
      </c>
      <c r="AB18" s="179" t="s">
        <v>214</v>
      </c>
      <c r="AC18" s="167"/>
      <c r="AE18" s="55"/>
      <c r="AF18" s="55"/>
      <c r="AG18" s="55"/>
      <c r="AH18" s="87"/>
      <c r="AI18" s="93"/>
      <c r="AJ18" s="88"/>
      <c r="AK18" s="129"/>
      <c r="AL18" s="130"/>
      <c r="AM18" s="129"/>
      <c r="AO18" s="103"/>
      <c r="AP18" s="104"/>
      <c r="AQ18" s="101"/>
      <c r="AR18" s="101"/>
      <c r="AS18" s="102"/>
      <c r="AT18" s="102"/>
      <c r="AV18" s="115"/>
    </row>
    <row r="19" spans="1:48" ht="19" customHeight="1" x14ac:dyDescent="0.2">
      <c r="B19" s="51" t="s">
        <v>91</v>
      </c>
      <c r="C19" s="141">
        <v>83.68</v>
      </c>
      <c r="D19" s="141">
        <v>161.22</v>
      </c>
      <c r="E19" s="75">
        <v>133.19521880854001</v>
      </c>
      <c r="F19" s="56">
        <v>1420</v>
      </c>
      <c r="G19" s="71" t="s">
        <v>92</v>
      </c>
      <c r="H19" s="71" t="s">
        <v>99</v>
      </c>
      <c r="I19" s="55" t="s">
        <v>167</v>
      </c>
      <c r="J19" s="58">
        <v>780476</v>
      </c>
      <c r="K19" s="55"/>
      <c r="L19" s="56"/>
      <c r="M19" s="123"/>
      <c r="N19" s="165"/>
      <c r="P19" s="55" t="s">
        <v>123</v>
      </c>
      <c r="Q19" s="55" t="s">
        <v>126</v>
      </c>
      <c r="S19" s="56" t="s">
        <v>125</v>
      </c>
      <c r="T19" s="56" t="b">
        <v>1</v>
      </c>
      <c r="U19" s="56" t="s">
        <v>122</v>
      </c>
      <c r="V19" s="56" t="b">
        <v>1</v>
      </c>
      <c r="W19" s="56" t="s">
        <v>114</v>
      </c>
      <c r="Y19" s="62" t="b">
        <v>1</v>
      </c>
      <c r="Z19" s="62" t="b">
        <v>1</v>
      </c>
      <c r="AB19" s="179" t="s">
        <v>213</v>
      </c>
      <c r="AC19" s="167"/>
      <c r="AE19" s="55"/>
      <c r="AF19" s="55"/>
      <c r="AG19" s="55"/>
      <c r="AH19" s="87"/>
      <c r="AI19" s="93"/>
      <c r="AJ19" s="88"/>
      <c r="AK19" s="129"/>
      <c r="AL19" s="130"/>
      <c r="AM19" s="129"/>
      <c r="AO19" s="103"/>
      <c r="AP19" s="104"/>
      <c r="AQ19" s="101"/>
      <c r="AR19" s="101"/>
      <c r="AS19" s="102"/>
      <c r="AT19" s="102"/>
      <c r="AV19" s="115"/>
    </row>
    <row r="20" spans="1:48" ht="11" customHeight="1" x14ac:dyDescent="0.2">
      <c r="AK20" s="134"/>
      <c r="AL20" s="134"/>
      <c r="AM20" s="134"/>
      <c r="AO20" s="126"/>
      <c r="AP20" s="126"/>
      <c r="AQ20" s="127"/>
      <c r="AR20" s="127"/>
      <c r="AS20" s="127"/>
      <c r="AT20" s="127"/>
    </row>
    <row r="21" spans="1:48" ht="19" customHeight="1" x14ac:dyDescent="0.2">
      <c r="B21" s="51" t="s">
        <v>101</v>
      </c>
      <c r="C21" s="141">
        <v>47.68</v>
      </c>
      <c r="D21" s="141">
        <v>112.23</v>
      </c>
      <c r="E21" s="75">
        <v>110.805906037388</v>
      </c>
      <c r="F21" s="56">
        <v>1772</v>
      </c>
      <c r="G21" s="71" t="s">
        <v>102</v>
      </c>
      <c r="H21" s="71" t="s">
        <v>106</v>
      </c>
      <c r="I21" s="55" t="s">
        <v>168</v>
      </c>
      <c r="J21" s="58">
        <v>780477</v>
      </c>
      <c r="K21" s="55"/>
      <c r="L21" s="56"/>
      <c r="M21" s="123"/>
      <c r="N21" s="163" t="s">
        <v>163</v>
      </c>
      <c r="P21" s="55" t="s">
        <v>123</v>
      </c>
      <c r="Q21" s="55" t="s">
        <v>126</v>
      </c>
      <c r="S21" s="56" t="s">
        <v>125</v>
      </c>
      <c r="T21" s="56" t="b">
        <v>1</v>
      </c>
      <c r="U21" s="67" t="s">
        <v>113</v>
      </c>
      <c r="V21" s="56" t="b">
        <v>0</v>
      </c>
      <c r="W21" s="56" t="s">
        <v>114</v>
      </c>
      <c r="Y21" s="62" t="b">
        <v>0</v>
      </c>
      <c r="Z21" s="62" t="b">
        <v>1</v>
      </c>
      <c r="AB21" s="179" t="s">
        <v>215</v>
      </c>
      <c r="AC21" s="167"/>
      <c r="AE21" s="55"/>
      <c r="AF21" s="55"/>
      <c r="AG21" s="55"/>
      <c r="AH21" s="87"/>
      <c r="AI21" s="93"/>
      <c r="AJ21" s="88"/>
      <c r="AK21" s="129"/>
      <c r="AL21" s="130"/>
      <c r="AM21" s="129"/>
      <c r="AO21" s="103"/>
      <c r="AP21" s="104"/>
      <c r="AQ21" s="101"/>
      <c r="AR21" s="101"/>
      <c r="AS21" s="102"/>
      <c r="AT21" s="102"/>
      <c r="AV21" s="115"/>
    </row>
    <row r="22" spans="1:48" ht="19" customHeight="1" x14ac:dyDescent="0.2">
      <c r="B22" s="51" t="s">
        <v>101</v>
      </c>
      <c r="C22" s="141">
        <v>47.68</v>
      </c>
      <c r="D22" s="141">
        <v>112.23</v>
      </c>
      <c r="E22" s="75">
        <v>110.805906037388</v>
      </c>
      <c r="F22" s="56">
        <v>1772</v>
      </c>
      <c r="G22" s="71" t="s">
        <v>102</v>
      </c>
      <c r="H22" s="71" t="s">
        <v>106</v>
      </c>
      <c r="I22" s="55" t="s">
        <v>168</v>
      </c>
      <c r="J22" s="58">
        <v>780477</v>
      </c>
      <c r="K22" s="55"/>
      <c r="L22" s="56"/>
      <c r="M22" s="123"/>
      <c r="N22" s="164"/>
      <c r="P22" s="55" t="s">
        <v>123</v>
      </c>
      <c r="Q22" s="55" t="s">
        <v>126</v>
      </c>
      <c r="S22" s="56" t="s">
        <v>125</v>
      </c>
      <c r="T22" s="56" t="b">
        <v>1</v>
      </c>
      <c r="U22" s="67" t="s">
        <v>113</v>
      </c>
      <c r="V22" s="56" t="b">
        <v>0</v>
      </c>
      <c r="W22" s="56" t="s">
        <v>114</v>
      </c>
      <c r="Y22" s="62" t="b">
        <v>0</v>
      </c>
      <c r="Z22" s="62" t="b">
        <v>1</v>
      </c>
      <c r="AB22" s="179" t="s">
        <v>214</v>
      </c>
      <c r="AC22" s="167"/>
      <c r="AE22" s="55"/>
      <c r="AF22" s="55"/>
      <c r="AG22" s="55"/>
      <c r="AH22" s="87"/>
      <c r="AI22" s="93"/>
      <c r="AJ22" s="88"/>
      <c r="AK22" s="129"/>
      <c r="AL22" s="130"/>
      <c r="AM22" s="129"/>
      <c r="AO22" s="103"/>
      <c r="AP22" s="104"/>
      <c r="AQ22" s="101"/>
      <c r="AR22" s="101"/>
      <c r="AS22" s="102"/>
      <c r="AT22" s="102"/>
      <c r="AV22" s="115"/>
    </row>
    <row r="23" spans="1:48" ht="19" customHeight="1" x14ac:dyDescent="0.2">
      <c r="B23" s="51" t="s">
        <v>101</v>
      </c>
      <c r="C23" s="141">
        <v>47.68</v>
      </c>
      <c r="D23" s="141">
        <v>112.23</v>
      </c>
      <c r="E23" s="75">
        <v>110.805906037388</v>
      </c>
      <c r="F23" s="56">
        <v>1772</v>
      </c>
      <c r="G23" s="71" t="s">
        <v>102</v>
      </c>
      <c r="H23" s="71" t="s">
        <v>106</v>
      </c>
      <c r="I23" s="55" t="s">
        <v>168</v>
      </c>
      <c r="J23" s="58">
        <v>780477</v>
      </c>
      <c r="K23" s="55"/>
      <c r="L23" s="56"/>
      <c r="M23" s="123"/>
      <c r="N23" s="165"/>
      <c r="P23" s="55" t="s">
        <v>123</v>
      </c>
      <c r="Q23" s="55" t="s">
        <v>126</v>
      </c>
      <c r="S23" s="56" t="s">
        <v>125</v>
      </c>
      <c r="T23" s="56" t="b">
        <v>1</v>
      </c>
      <c r="U23" s="56" t="s">
        <v>122</v>
      </c>
      <c r="V23" s="56" t="b">
        <v>1</v>
      </c>
      <c r="W23" s="56" t="s">
        <v>114</v>
      </c>
      <c r="Y23" s="62" t="b">
        <v>1</v>
      </c>
      <c r="Z23" s="62" t="b">
        <v>1</v>
      </c>
      <c r="AB23" s="179" t="s">
        <v>213</v>
      </c>
      <c r="AC23" s="167"/>
      <c r="AE23" s="55"/>
      <c r="AF23" s="55"/>
      <c r="AG23" s="55"/>
      <c r="AH23" s="87"/>
      <c r="AI23" s="93"/>
      <c r="AJ23" s="88"/>
      <c r="AK23" s="129"/>
      <c r="AL23" s="130"/>
      <c r="AM23" s="129"/>
      <c r="AO23" s="103"/>
      <c r="AP23" s="104"/>
      <c r="AQ23" s="101"/>
      <c r="AR23" s="101"/>
      <c r="AS23" s="102"/>
      <c r="AT23" s="102"/>
      <c r="AV23" s="115"/>
    </row>
    <row r="24" spans="1:48" ht="11" customHeight="1" x14ac:dyDescent="0.2">
      <c r="G24" s="73"/>
      <c r="H24" s="73"/>
      <c r="AK24" s="134"/>
      <c r="AL24" s="134"/>
      <c r="AM24" s="134"/>
      <c r="AO24" s="126"/>
      <c r="AP24" s="126"/>
      <c r="AQ24" s="127"/>
      <c r="AR24" s="127"/>
      <c r="AS24" s="127"/>
      <c r="AT24" s="127"/>
    </row>
    <row r="25" spans="1:48" ht="19" customHeight="1" x14ac:dyDescent="0.2">
      <c r="B25" s="51" t="s">
        <v>102</v>
      </c>
      <c r="C25" s="141">
        <v>84.39</v>
      </c>
      <c r="D25" s="141">
        <v>137.71</v>
      </c>
      <c r="E25" s="75">
        <v>135.67036501245201</v>
      </c>
      <c r="F25" s="56">
        <v>2388</v>
      </c>
      <c r="G25" s="71" t="s">
        <v>105</v>
      </c>
      <c r="H25" s="71" t="s">
        <v>101</v>
      </c>
      <c r="I25" s="55" t="s">
        <v>136</v>
      </c>
      <c r="J25" s="58">
        <v>780427</v>
      </c>
      <c r="K25" s="55" t="s">
        <v>139</v>
      </c>
      <c r="L25" s="125">
        <v>0.22542824074074075</v>
      </c>
      <c r="M25" s="143">
        <v>250</v>
      </c>
      <c r="N25" s="172" t="s">
        <v>141</v>
      </c>
      <c r="P25" s="55" t="s">
        <v>123</v>
      </c>
      <c r="Q25" s="55" t="s">
        <v>126</v>
      </c>
      <c r="S25" s="56" t="s">
        <v>125</v>
      </c>
      <c r="T25" s="56" t="b">
        <v>1</v>
      </c>
      <c r="U25" s="67" t="s">
        <v>113</v>
      </c>
      <c r="V25" s="56" t="b">
        <v>0</v>
      </c>
      <c r="W25" s="56" t="s">
        <v>114</v>
      </c>
      <c r="Y25" s="62" t="b">
        <v>0</v>
      </c>
      <c r="Z25" s="62" t="b">
        <v>1</v>
      </c>
      <c r="AB25" s="179" t="s">
        <v>215</v>
      </c>
      <c r="AC25" s="167">
        <v>-23</v>
      </c>
      <c r="AE25" s="115">
        <v>0.192</v>
      </c>
      <c r="AF25" s="115">
        <v>0.2354</v>
      </c>
      <c r="AG25" s="115">
        <v>-0.29010000000000002</v>
      </c>
      <c r="AH25" s="159">
        <v>-0.29010000000000002</v>
      </c>
      <c r="AI25" s="160">
        <v>0.40110000000000001</v>
      </c>
      <c r="AJ25" s="88"/>
      <c r="AK25" s="133">
        <v>0.40670000000000001</v>
      </c>
      <c r="AL25" s="162">
        <v>1.0068999999999999</v>
      </c>
      <c r="AM25" s="133">
        <v>1.0815999999999999</v>
      </c>
      <c r="AN25" s="161"/>
      <c r="AO25" s="105">
        <f>1-AP25</f>
        <v>0.94879999999999998</v>
      </c>
      <c r="AP25" s="106">
        <v>5.1200000000000002E-2</v>
      </c>
      <c r="AQ25" s="101"/>
      <c r="AR25" s="101"/>
      <c r="AS25" s="102"/>
      <c r="AT25" s="102"/>
      <c r="AV25" s="115" t="s">
        <v>195</v>
      </c>
    </row>
    <row r="26" spans="1:48" ht="19" customHeight="1" x14ac:dyDescent="0.2">
      <c r="B26" s="51" t="s">
        <v>102</v>
      </c>
      <c r="C26" s="141">
        <v>84.39</v>
      </c>
      <c r="D26" s="141">
        <v>137.71</v>
      </c>
      <c r="E26" s="75">
        <v>135.67036501245201</v>
      </c>
      <c r="F26" s="56">
        <v>2388</v>
      </c>
      <c r="G26" s="71" t="s">
        <v>105</v>
      </c>
      <c r="H26" s="71" t="s">
        <v>101</v>
      </c>
      <c r="I26" s="55" t="s">
        <v>136</v>
      </c>
      <c r="J26" s="58">
        <v>780427</v>
      </c>
      <c r="K26" s="55" t="s">
        <v>139</v>
      </c>
      <c r="L26" s="125">
        <v>0.22542824074074075</v>
      </c>
      <c r="M26" s="143">
        <v>250</v>
      </c>
      <c r="N26" s="173"/>
      <c r="P26" s="55" t="s">
        <v>123</v>
      </c>
      <c r="Q26" s="55" t="s">
        <v>126</v>
      </c>
      <c r="S26" s="56" t="s">
        <v>125</v>
      </c>
      <c r="T26" s="56" t="b">
        <v>1</v>
      </c>
      <c r="U26" s="67" t="s">
        <v>113</v>
      </c>
      <c r="V26" s="56" t="b">
        <v>0</v>
      </c>
      <c r="W26" s="56" t="s">
        <v>114</v>
      </c>
      <c r="Y26" s="62" t="b">
        <v>0</v>
      </c>
      <c r="Z26" s="62" t="b">
        <v>1</v>
      </c>
      <c r="AB26" s="179" t="s">
        <v>214</v>
      </c>
      <c r="AC26" s="167">
        <v>0</v>
      </c>
      <c r="AE26" s="55">
        <v>7.6600000000000001E-2</v>
      </c>
      <c r="AF26" s="55">
        <v>9.7100000000000006E-2</v>
      </c>
      <c r="AG26" s="55">
        <v>0.77990000000000004</v>
      </c>
      <c r="AH26" s="87">
        <v>0.77990000000000004</v>
      </c>
      <c r="AI26" s="93">
        <v>0.87390000000000001</v>
      </c>
      <c r="AJ26" s="88"/>
      <c r="AK26" s="129">
        <v>0.88529999999999998</v>
      </c>
      <c r="AL26" s="130">
        <v>1.002</v>
      </c>
      <c r="AM26" s="129">
        <v>0.9476</v>
      </c>
      <c r="AO26" s="103">
        <f>1-AP26</f>
        <v>0.94720000000000004</v>
      </c>
      <c r="AP26" s="104">
        <v>5.28E-2</v>
      </c>
      <c r="AQ26" s="101"/>
      <c r="AR26" s="101"/>
      <c r="AS26" s="102"/>
      <c r="AT26" s="102"/>
      <c r="AV26" s="115"/>
    </row>
    <row r="27" spans="1:48" ht="19" customHeight="1" x14ac:dyDescent="0.2">
      <c r="A27" s="3"/>
      <c r="B27" s="51" t="s">
        <v>102</v>
      </c>
      <c r="C27" s="141">
        <v>84.39</v>
      </c>
      <c r="D27" s="141">
        <v>137.71</v>
      </c>
      <c r="E27" s="75">
        <v>135.67036501245201</v>
      </c>
      <c r="F27" s="56">
        <v>2388</v>
      </c>
      <c r="G27" s="71" t="s">
        <v>105</v>
      </c>
      <c r="H27" s="71" t="s">
        <v>101</v>
      </c>
      <c r="I27" s="55" t="s">
        <v>136</v>
      </c>
      <c r="J27" s="58">
        <v>780427</v>
      </c>
      <c r="K27" s="55" t="s">
        <v>139</v>
      </c>
      <c r="L27" s="125">
        <v>0.22542824074074075</v>
      </c>
      <c r="M27" s="143">
        <v>250</v>
      </c>
      <c r="N27" s="174"/>
      <c r="P27" s="55" t="s">
        <v>123</v>
      </c>
      <c r="Q27" s="55" t="s">
        <v>126</v>
      </c>
      <c r="S27" s="56" t="s">
        <v>125</v>
      </c>
      <c r="T27" s="56" t="b">
        <v>1</v>
      </c>
      <c r="U27" s="56" t="s">
        <v>122</v>
      </c>
      <c r="V27" s="56" t="b">
        <v>1</v>
      </c>
      <c r="W27" s="56" t="s">
        <v>114</v>
      </c>
      <c r="Y27" s="62" t="b">
        <v>1</v>
      </c>
      <c r="Z27" s="62" t="b">
        <v>1</v>
      </c>
      <c r="AB27" s="179" t="s">
        <v>213</v>
      </c>
      <c r="AC27" s="167">
        <v>0</v>
      </c>
      <c r="AE27" s="55">
        <v>7.5499999999999998E-2</v>
      </c>
      <c r="AF27" s="55">
        <v>9.5899999999999999E-2</v>
      </c>
      <c r="AG27" s="55">
        <v>0.78510000000000002</v>
      </c>
      <c r="AH27" s="87">
        <v>0.78510000000000002</v>
      </c>
      <c r="AI27" s="93">
        <v>0.85589999999999999</v>
      </c>
      <c r="AJ27" s="88"/>
      <c r="AK27" s="129">
        <v>0.90900000000000003</v>
      </c>
      <c r="AL27" s="130">
        <v>1.002</v>
      </c>
      <c r="AM27" s="129">
        <v>1.1116999999999999</v>
      </c>
      <c r="AO27" s="103">
        <f>1-AP27</f>
        <v>0.94720000000000004</v>
      </c>
      <c r="AP27" s="104">
        <v>5.28E-2</v>
      </c>
      <c r="AQ27" s="101"/>
      <c r="AR27" s="101"/>
      <c r="AS27" s="102"/>
      <c r="AT27" s="102"/>
      <c r="AV27" s="115"/>
    </row>
    <row r="28" spans="1:48" ht="11" customHeight="1" x14ac:dyDescent="0.2">
      <c r="AK28" s="134"/>
      <c r="AL28" s="134"/>
      <c r="AM28" s="134"/>
      <c r="AO28" s="126"/>
      <c r="AP28" s="126"/>
      <c r="AQ28" s="127"/>
      <c r="AR28" s="127"/>
      <c r="AS28" s="127"/>
      <c r="AT28" s="127"/>
    </row>
    <row r="29" spans="1:48" ht="19" customHeight="1" x14ac:dyDescent="0.2">
      <c r="B29" s="51" t="s">
        <v>103</v>
      </c>
      <c r="C29" s="141">
        <v>83.57</v>
      </c>
      <c r="D29" s="141">
        <v>201.59</v>
      </c>
      <c r="E29" s="75">
        <v>167.75829982058201</v>
      </c>
      <c r="F29" s="56">
        <v>1648</v>
      </c>
      <c r="G29" s="71" t="s">
        <v>92</v>
      </c>
      <c r="H29" s="71" t="s">
        <v>99</v>
      </c>
      <c r="I29" s="55" t="s">
        <v>143</v>
      </c>
      <c r="J29" s="58">
        <v>780428</v>
      </c>
      <c r="K29" s="55" t="s">
        <v>144</v>
      </c>
      <c r="L29" s="125">
        <v>0.17016203703703703</v>
      </c>
      <c r="M29" s="123">
        <v>172</v>
      </c>
      <c r="N29" s="172" t="s">
        <v>141</v>
      </c>
      <c r="P29" s="55" t="s">
        <v>123</v>
      </c>
      <c r="Q29" s="55" t="s">
        <v>126</v>
      </c>
      <c r="S29" s="56" t="s">
        <v>125</v>
      </c>
      <c r="T29" s="56" t="b">
        <v>1</v>
      </c>
      <c r="U29" s="67" t="s">
        <v>113</v>
      </c>
      <c r="V29" s="56" t="b">
        <v>0</v>
      </c>
      <c r="W29" s="56" t="s">
        <v>114</v>
      </c>
      <c r="Y29" s="62" t="b">
        <v>0</v>
      </c>
      <c r="Z29" s="62" t="b">
        <v>1</v>
      </c>
      <c r="AB29" s="179" t="s">
        <v>215</v>
      </c>
      <c r="AC29" s="167">
        <v>-45</v>
      </c>
      <c r="AE29" s="55">
        <v>1.0586</v>
      </c>
      <c r="AF29" s="55">
        <v>1.2966</v>
      </c>
      <c r="AG29" s="55">
        <v>0.1792</v>
      </c>
      <c r="AH29" s="87">
        <v>0.1792</v>
      </c>
      <c r="AI29" s="93">
        <v>8.43E-2</v>
      </c>
      <c r="AJ29" s="88"/>
      <c r="AK29" s="129">
        <v>0.50509999999999999</v>
      </c>
      <c r="AL29" s="130">
        <v>0.98060000000000003</v>
      </c>
      <c r="AM29" s="129">
        <v>0.2296</v>
      </c>
      <c r="AO29" s="103">
        <f>1-AP29</f>
        <v>0.97889999999999999</v>
      </c>
      <c r="AP29" s="104">
        <v>2.1100000000000001E-2</v>
      </c>
      <c r="AQ29" s="101"/>
      <c r="AR29" s="101"/>
      <c r="AS29" s="102"/>
      <c r="AT29" s="102"/>
      <c r="AV29" s="115" t="s">
        <v>197</v>
      </c>
    </row>
    <row r="30" spans="1:48" ht="19" customHeight="1" x14ac:dyDescent="0.2">
      <c r="B30" s="51" t="s">
        <v>103</v>
      </c>
      <c r="C30" s="141">
        <v>83.57</v>
      </c>
      <c r="D30" s="141">
        <v>201.59</v>
      </c>
      <c r="E30" s="75">
        <v>167.75829982058201</v>
      </c>
      <c r="F30" s="56">
        <v>1648</v>
      </c>
      <c r="G30" s="71" t="s">
        <v>92</v>
      </c>
      <c r="H30" s="71" t="s">
        <v>99</v>
      </c>
      <c r="I30" s="55" t="s">
        <v>143</v>
      </c>
      <c r="J30" s="58">
        <v>780428</v>
      </c>
      <c r="K30" s="55" t="s">
        <v>144</v>
      </c>
      <c r="L30" s="125">
        <v>0.17016203703703703</v>
      </c>
      <c r="M30" s="123">
        <v>172</v>
      </c>
      <c r="N30" s="173"/>
      <c r="P30" s="55" t="s">
        <v>123</v>
      </c>
      <c r="Q30" s="55" t="s">
        <v>126</v>
      </c>
      <c r="S30" s="56" t="s">
        <v>125</v>
      </c>
      <c r="T30" s="56" t="b">
        <v>1</v>
      </c>
      <c r="U30" s="67" t="s">
        <v>113</v>
      </c>
      <c r="V30" s="56" t="b">
        <v>0</v>
      </c>
      <c r="W30" s="56" t="s">
        <v>114</v>
      </c>
      <c r="Y30" s="62" t="b">
        <v>0</v>
      </c>
      <c r="Z30" s="62" t="b">
        <v>1</v>
      </c>
      <c r="AB30" s="179" t="s">
        <v>214</v>
      </c>
      <c r="AC30" s="167">
        <v>-23</v>
      </c>
      <c r="AE30" s="55">
        <v>0.40089999999999998</v>
      </c>
      <c r="AF30" s="55">
        <v>0.505</v>
      </c>
      <c r="AG30" s="55">
        <v>0.87480000000000002</v>
      </c>
      <c r="AH30" s="87">
        <v>0.87480000000000002</v>
      </c>
      <c r="AI30" s="93">
        <v>0.66520000000000001</v>
      </c>
      <c r="AJ30" s="88"/>
      <c r="AK30" s="129">
        <v>0.99009999999999998</v>
      </c>
      <c r="AL30" s="130">
        <v>0.99299999999999999</v>
      </c>
      <c r="AM30" s="129">
        <v>0.66539999999999999</v>
      </c>
      <c r="AO30" s="103">
        <f>1-AP30</f>
        <v>0.9798</v>
      </c>
      <c r="AP30" s="104">
        <v>2.0199999999999999E-2</v>
      </c>
      <c r="AQ30" s="101"/>
      <c r="AR30" s="101"/>
      <c r="AS30" s="102"/>
      <c r="AT30" s="102"/>
      <c r="AV30" s="115" t="s">
        <v>196</v>
      </c>
    </row>
    <row r="31" spans="1:48" ht="19" customHeight="1" x14ac:dyDescent="0.2">
      <c r="B31" s="51" t="s">
        <v>103</v>
      </c>
      <c r="C31" s="141">
        <v>83.57</v>
      </c>
      <c r="D31" s="141">
        <v>201.59</v>
      </c>
      <c r="E31" s="75">
        <v>167.75829982058201</v>
      </c>
      <c r="F31" s="56">
        <v>1648</v>
      </c>
      <c r="G31" s="71" t="s">
        <v>92</v>
      </c>
      <c r="H31" s="71" t="s">
        <v>99</v>
      </c>
      <c r="I31" s="55" t="s">
        <v>143</v>
      </c>
      <c r="J31" s="58">
        <v>780428</v>
      </c>
      <c r="K31" s="55" t="s">
        <v>144</v>
      </c>
      <c r="L31" s="125">
        <v>0.17016203703703703</v>
      </c>
      <c r="M31" s="123">
        <v>172</v>
      </c>
      <c r="N31" s="174"/>
      <c r="P31" s="55" t="s">
        <v>123</v>
      </c>
      <c r="Q31" s="55" t="s">
        <v>126</v>
      </c>
      <c r="S31" s="56" t="s">
        <v>125</v>
      </c>
      <c r="T31" s="56" t="b">
        <v>1</v>
      </c>
      <c r="U31" s="56" t="s">
        <v>122</v>
      </c>
      <c r="V31" s="56" t="b">
        <v>1</v>
      </c>
      <c r="W31" s="56" t="s">
        <v>114</v>
      </c>
      <c r="Y31" s="62" t="b">
        <v>1</v>
      </c>
      <c r="Z31" s="62" t="b">
        <v>1</v>
      </c>
      <c r="AB31" s="179" t="s">
        <v>213</v>
      </c>
      <c r="AC31" s="167">
        <v>-16</v>
      </c>
      <c r="AE31" s="55">
        <v>0.19259999999999999</v>
      </c>
      <c r="AF31" s="55">
        <v>0.25469999999999998</v>
      </c>
      <c r="AG31" s="55">
        <v>0.96809999999999996</v>
      </c>
      <c r="AH31" s="87">
        <v>0.96809999999999996</v>
      </c>
      <c r="AI31" s="93">
        <v>0.86260000000000003</v>
      </c>
      <c r="AJ31" s="88"/>
      <c r="AK31" s="129">
        <v>0.99239999999999995</v>
      </c>
      <c r="AL31" s="130">
        <v>0.99250000000000005</v>
      </c>
      <c r="AM31" s="129">
        <v>0.86280000000000001</v>
      </c>
      <c r="AO31" s="103">
        <f>1-AP31</f>
        <v>0.97970000000000002</v>
      </c>
      <c r="AP31" s="104">
        <v>2.0299999999999999E-2</v>
      </c>
      <c r="AQ31" s="101"/>
      <c r="AR31" s="101"/>
      <c r="AS31" s="102"/>
      <c r="AT31" s="102"/>
      <c r="AV31" s="115" t="s">
        <v>56</v>
      </c>
    </row>
    <row r="32" spans="1:48" ht="11" customHeight="1" x14ac:dyDescent="0.2">
      <c r="G32" s="73"/>
      <c r="H32" s="73"/>
      <c r="AK32" s="134"/>
      <c r="AL32" s="134"/>
      <c r="AM32" s="134"/>
      <c r="AO32" s="126"/>
      <c r="AP32" s="126"/>
      <c r="AQ32" s="127"/>
      <c r="AR32" s="127"/>
      <c r="AS32" s="127"/>
      <c r="AT32" s="127"/>
    </row>
    <row r="33" spans="2:48" ht="19" customHeight="1" x14ac:dyDescent="0.2">
      <c r="B33" s="51" t="s">
        <v>104</v>
      </c>
      <c r="C33" s="141">
        <v>90.28</v>
      </c>
      <c r="D33" s="141">
        <v>159.5</v>
      </c>
      <c r="E33" s="75">
        <v>106.74319765862001</v>
      </c>
      <c r="F33" s="56">
        <v>1326</v>
      </c>
      <c r="G33" s="71" t="s">
        <v>108</v>
      </c>
      <c r="H33" s="71" t="s">
        <v>101</v>
      </c>
      <c r="I33" s="55" t="s">
        <v>152</v>
      </c>
      <c r="J33" s="58">
        <v>780431</v>
      </c>
      <c r="K33" s="55" t="s">
        <v>153</v>
      </c>
      <c r="L33" s="125">
        <v>0.10082175925925926</v>
      </c>
      <c r="M33" s="123">
        <v>105</v>
      </c>
      <c r="N33" s="163" t="s">
        <v>163</v>
      </c>
      <c r="P33" s="55" t="s">
        <v>123</v>
      </c>
      <c r="Q33" s="55" t="s">
        <v>126</v>
      </c>
      <c r="S33" s="56" t="s">
        <v>125</v>
      </c>
      <c r="T33" s="56" t="b">
        <v>1</v>
      </c>
      <c r="U33" s="67" t="s">
        <v>113</v>
      </c>
      <c r="V33" s="56" t="b">
        <v>0</v>
      </c>
      <c r="W33" s="56" t="s">
        <v>114</v>
      </c>
      <c r="Y33" s="62" t="b">
        <v>0</v>
      </c>
      <c r="Z33" s="62" t="b">
        <v>1</v>
      </c>
      <c r="AB33" s="179" t="s">
        <v>215</v>
      </c>
      <c r="AC33" s="167"/>
      <c r="AE33" s="55"/>
      <c r="AF33" s="55"/>
      <c r="AG33" s="55"/>
      <c r="AH33" s="87"/>
      <c r="AI33" s="93"/>
      <c r="AJ33" s="88"/>
      <c r="AK33" s="129"/>
      <c r="AL33" s="130"/>
      <c r="AM33" s="129"/>
      <c r="AO33" s="103"/>
      <c r="AP33" s="104"/>
      <c r="AQ33" s="101"/>
      <c r="AR33" s="101"/>
      <c r="AS33" s="102"/>
      <c r="AT33" s="102"/>
      <c r="AV33" s="115"/>
    </row>
    <row r="34" spans="2:48" ht="19" customHeight="1" x14ac:dyDescent="0.2">
      <c r="B34" s="51" t="s">
        <v>104</v>
      </c>
      <c r="C34" s="141">
        <v>90.28</v>
      </c>
      <c r="D34" s="141">
        <v>159.5</v>
      </c>
      <c r="E34" s="75">
        <v>106.74319765862001</v>
      </c>
      <c r="F34" s="56">
        <v>1326</v>
      </c>
      <c r="G34" s="71" t="s">
        <v>108</v>
      </c>
      <c r="H34" s="71" t="s">
        <v>101</v>
      </c>
      <c r="I34" s="55" t="s">
        <v>152</v>
      </c>
      <c r="J34" s="58">
        <v>780431</v>
      </c>
      <c r="K34" s="55" t="s">
        <v>153</v>
      </c>
      <c r="L34" s="125">
        <v>0.10082175925925926</v>
      </c>
      <c r="M34" s="123">
        <v>105</v>
      </c>
      <c r="N34" s="164"/>
      <c r="P34" s="55" t="s">
        <v>123</v>
      </c>
      <c r="Q34" s="55" t="s">
        <v>126</v>
      </c>
      <c r="S34" s="56" t="s">
        <v>125</v>
      </c>
      <c r="T34" s="56" t="b">
        <v>1</v>
      </c>
      <c r="U34" s="67" t="s">
        <v>113</v>
      </c>
      <c r="V34" s="56" t="b">
        <v>0</v>
      </c>
      <c r="W34" s="56" t="s">
        <v>114</v>
      </c>
      <c r="Y34" s="62" t="b">
        <v>0</v>
      </c>
      <c r="Z34" s="62" t="b">
        <v>1</v>
      </c>
      <c r="AB34" s="179" t="s">
        <v>214</v>
      </c>
      <c r="AC34" s="167"/>
      <c r="AE34" s="55" t="s">
        <v>199</v>
      </c>
      <c r="AF34" s="55" t="s">
        <v>200</v>
      </c>
      <c r="AG34" s="55" t="s">
        <v>201</v>
      </c>
      <c r="AH34" s="87" t="s">
        <v>202</v>
      </c>
      <c r="AI34" s="93"/>
      <c r="AJ34" s="88"/>
      <c r="AK34" s="129"/>
      <c r="AL34" s="130"/>
      <c r="AM34" s="129"/>
      <c r="AO34" s="103"/>
      <c r="AP34" s="104"/>
      <c r="AQ34" s="101"/>
      <c r="AR34" s="101"/>
      <c r="AS34" s="102"/>
      <c r="AT34" s="102"/>
      <c r="AV34" s="115"/>
    </row>
    <row r="35" spans="2:48" ht="19" customHeight="1" x14ac:dyDescent="0.2">
      <c r="B35" s="51" t="s">
        <v>104</v>
      </c>
      <c r="C35" s="141">
        <v>90.28</v>
      </c>
      <c r="D35" s="141">
        <v>159.5</v>
      </c>
      <c r="E35" s="75">
        <v>106.74319765862001</v>
      </c>
      <c r="F35" s="56">
        <v>1326</v>
      </c>
      <c r="G35" s="71" t="s">
        <v>108</v>
      </c>
      <c r="H35" s="71" t="s">
        <v>101</v>
      </c>
      <c r="I35" s="55" t="s">
        <v>152</v>
      </c>
      <c r="J35" s="58">
        <v>780431</v>
      </c>
      <c r="K35" s="55" t="s">
        <v>153</v>
      </c>
      <c r="L35" s="125">
        <v>0.10082175925925926</v>
      </c>
      <c r="M35" s="123">
        <v>105</v>
      </c>
      <c r="N35" s="165"/>
      <c r="P35" s="55" t="s">
        <v>123</v>
      </c>
      <c r="Q35" s="55" t="s">
        <v>126</v>
      </c>
      <c r="S35" s="56" t="s">
        <v>125</v>
      </c>
      <c r="T35" s="56" t="b">
        <v>1</v>
      </c>
      <c r="U35" s="56" t="s">
        <v>122</v>
      </c>
      <c r="V35" s="56" t="b">
        <v>1</v>
      </c>
      <c r="W35" s="56" t="s">
        <v>114</v>
      </c>
      <c r="Y35" s="62" t="b">
        <v>1</v>
      </c>
      <c r="Z35" s="62" t="b">
        <v>1</v>
      </c>
      <c r="AB35" s="179" t="s">
        <v>213</v>
      </c>
      <c r="AC35" s="167">
        <v>88</v>
      </c>
      <c r="AE35" s="55"/>
      <c r="AF35" s="55"/>
      <c r="AG35" s="55"/>
      <c r="AH35" s="87"/>
      <c r="AI35" s="93"/>
      <c r="AJ35" s="88"/>
      <c r="AK35" s="129"/>
      <c r="AL35" s="130"/>
      <c r="AM35" s="129"/>
      <c r="AO35" s="103">
        <f>1-AP35</f>
        <v>0.84289999999999998</v>
      </c>
      <c r="AP35" s="104">
        <v>0.15709999999999999</v>
      </c>
      <c r="AQ35" s="101"/>
      <c r="AR35" s="101"/>
      <c r="AS35" s="102"/>
      <c r="AT35" s="102"/>
      <c r="AV35" s="115" t="s">
        <v>198</v>
      </c>
    </row>
    <row r="36" spans="2:48" ht="11" customHeight="1" x14ac:dyDescent="0.2">
      <c r="G36" s="73"/>
      <c r="H36" s="73"/>
      <c r="AK36" s="134"/>
      <c r="AL36" s="134"/>
      <c r="AM36" s="134"/>
      <c r="AO36" s="126"/>
      <c r="AP36" s="126"/>
      <c r="AQ36" s="127"/>
      <c r="AR36" s="127"/>
      <c r="AS36" s="127"/>
      <c r="AT36" s="127"/>
    </row>
    <row r="37" spans="2:48" ht="19" customHeight="1" x14ac:dyDescent="0.2">
      <c r="B37" s="51" t="s">
        <v>105</v>
      </c>
      <c r="C37" s="152" t="s">
        <v>113</v>
      </c>
      <c r="D37" s="152" t="s">
        <v>113</v>
      </c>
      <c r="E37" s="75">
        <v>152.20901579005499</v>
      </c>
      <c r="F37" s="56">
        <v>2594</v>
      </c>
      <c r="G37" s="71" t="s">
        <v>102</v>
      </c>
      <c r="H37" s="71" t="s">
        <v>108</v>
      </c>
      <c r="I37" s="55" t="s">
        <v>154</v>
      </c>
      <c r="J37" s="58">
        <v>780432</v>
      </c>
      <c r="K37" s="55" t="s">
        <v>156</v>
      </c>
      <c r="L37" s="125">
        <v>0.10512731481481481</v>
      </c>
      <c r="M37" s="123">
        <v>108</v>
      </c>
      <c r="N37" s="172" t="s">
        <v>141</v>
      </c>
      <c r="P37" s="55" t="s">
        <v>123</v>
      </c>
      <c r="Q37" s="55" t="s">
        <v>126</v>
      </c>
      <c r="S37" s="56" t="s">
        <v>125</v>
      </c>
      <c r="T37" s="56" t="b">
        <v>1</v>
      </c>
      <c r="U37" s="67" t="s">
        <v>113</v>
      </c>
      <c r="V37" s="56" t="b">
        <v>0</v>
      </c>
      <c r="W37" s="56" t="s">
        <v>114</v>
      </c>
      <c r="Y37" s="62" t="b">
        <v>0</v>
      </c>
      <c r="Z37" s="62" t="b">
        <v>1</v>
      </c>
      <c r="AB37" s="179" t="s">
        <v>215</v>
      </c>
      <c r="AC37" s="167">
        <v>-100</v>
      </c>
      <c r="AE37" s="115">
        <v>0.19989999999999999</v>
      </c>
      <c r="AF37" s="115">
        <v>0.26819999999999999</v>
      </c>
      <c r="AG37" s="115">
        <v>0.51100000000000001</v>
      </c>
      <c r="AH37" s="159">
        <v>0.51100000000000001</v>
      </c>
      <c r="AI37" s="160">
        <v>0.6421</v>
      </c>
      <c r="AJ37" s="88"/>
      <c r="AK37" s="133">
        <v>0.71799999999999997</v>
      </c>
      <c r="AL37" s="162">
        <v>1.0044</v>
      </c>
      <c r="AM37" s="133">
        <v>0.77959999999999996</v>
      </c>
      <c r="AN37" s="161"/>
      <c r="AO37" s="105">
        <f>1-AP37</f>
        <v>0.97160000000000002</v>
      </c>
      <c r="AP37" s="106">
        <v>2.8400000000000002E-2</v>
      </c>
      <c r="AQ37" s="101"/>
      <c r="AR37" s="101"/>
      <c r="AS37" s="102"/>
      <c r="AT37" s="102"/>
      <c r="AV37" s="115"/>
    </row>
    <row r="38" spans="2:48" ht="19" customHeight="1" x14ac:dyDescent="0.2">
      <c r="B38" s="51" t="s">
        <v>105</v>
      </c>
      <c r="C38" s="152" t="s">
        <v>113</v>
      </c>
      <c r="D38" s="152" t="s">
        <v>113</v>
      </c>
      <c r="E38" s="75">
        <v>152.20901579005499</v>
      </c>
      <c r="F38" s="56">
        <v>2594</v>
      </c>
      <c r="G38" s="71" t="s">
        <v>102</v>
      </c>
      <c r="H38" s="71" t="s">
        <v>108</v>
      </c>
      <c r="I38" s="55" t="s">
        <v>154</v>
      </c>
      <c r="J38" s="58">
        <v>780432</v>
      </c>
      <c r="K38" s="55" t="s">
        <v>156</v>
      </c>
      <c r="L38" s="125">
        <v>0.10512731481481481</v>
      </c>
      <c r="M38" s="123">
        <v>108</v>
      </c>
      <c r="N38" s="173"/>
      <c r="P38" s="55" t="s">
        <v>123</v>
      </c>
      <c r="Q38" s="55" t="s">
        <v>126</v>
      </c>
      <c r="S38" s="56" t="s">
        <v>125</v>
      </c>
      <c r="T38" s="56" t="b">
        <v>1</v>
      </c>
      <c r="U38" s="67" t="s">
        <v>113</v>
      </c>
      <c r="V38" s="56" t="b">
        <v>0</v>
      </c>
      <c r="W38" s="56" t="s">
        <v>114</v>
      </c>
      <c r="Y38" s="62" t="b">
        <v>0</v>
      </c>
      <c r="Z38" s="62" t="b">
        <v>1</v>
      </c>
      <c r="AB38" s="179" t="s">
        <v>214</v>
      </c>
      <c r="AC38" s="167">
        <v>-44</v>
      </c>
      <c r="AE38" s="55">
        <v>0.15859999999999999</v>
      </c>
      <c r="AF38" s="55">
        <v>0.19939999999999999</v>
      </c>
      <c r="AG38" s="55">
        <v>0.72770000000000001</v>
      </c>
      <c r="AH38" s="87">
        <v>0.72770000000000001</v>
      </c>
      <c r="AI38" s="93">
        <v>0.69320000000000004</v>
      </c>
      <c r="AJ38" s="88"/>
      <c r="AK38" s="129">
        <v>0.86439999999999995</v>
      </c>
      <c r="AL38" s="130">
        <v>1.002</v>
      </c>
      <c r="AM38" s="129">
        <v>0.7248</v>
      </c>
      <c r="AO38" s="103">
        <f>1-AP38</f>
        <v>0.97140000000000004</v>
      </c>
      <c r="AP38" s="104">
        <v>2.86E-2</v>
      </c>
      <c r="AQ38" s="101"/>
      <c r="AR38" s="101"/>
      <c r="AS38" s="102"/>
      <c r="AT38" s="102"/>
      <c r="AV38" s="115"/>
    </row>
    <row r="39" spans="2:48" ht="19" customHeight="1" x14ac:dyDescent="0.2">
      <c r="B39" s="51" t="s">
        <v>105</v>
      </c>
      <c r="C39" s="152" t="s">
        <v>113</v>
      </c>
      <c r="D39" s="152" t="s">
        <v>113</v>
      </c>
      <c r="E39" s="75">
        <v>152.20901579005499</v>
      </c>
      <c r="F39" s="56">
        <v>2594</v>
      </c>
      <c r="G39" s="71" t="s">
        <v>102</v>
      </c>
      <c r="H39" s="71" t="s">
        <v>108</v>
      </c>
      <c r="I39" s="55" t="s">
        <v>154</v>
      </c>
      <c r="J39" s="58">
        <v>780432</v>
      </c>
      <c r="K39" s="55" t="s">
        <v>156</v>
      </c>
      <c r="L39" s="125">
        <v>0.10512731481481481</v>
      </c>
      <c r="M39" s="123">
        <v>108</v>
      </c>
      <c r="N39" s="174"/>
      <c r="P39" s="55" t="s">
        <v>123</v>
      </c>
      <c r="Q39" s="55" t="s">
        <v>126</v>
      </c>
      <c r="S39" s="56" t="s">
        <v>125</v>
      </c>
      <c r="T39" s="56" t="b">
        <v>1</v>
      </c>
      <c r="U39" s="56" t="s">
        <v>122</v>
      </c>
      <c r="V39" s="56" t="b">
        <v>1</v>
      </c>
      <c r="W39" s="56" t="s">
        <v>114</v>
      </c>
      <c r="Y39" s="62" t="b">
        <v>1</v>
      </c>
      <c r="Z39" s="62" t="b">
        <v>1</v>
      </c>
      <c r="AB39" s="179" t="s">
        <v>213</v>
      </c>
      <c r="AC39" s="167">
        <v>-39</v>
      </c>
      <c r="AE39" s="55">
        <v>0.1477</v>
      </c>
      <c r="AF39" s="55">
        <v>0.1867</v>
      </c>
      <c r="AG39" s="55">
        <v>0.76100000000000001</v>
      </c>
      <c r="AH39" s="87">
        <v>0.76100000000000001</v>
      </c>
      <c r="AI39" s="93">
        <v>0.84770000000000001</v>
      </c>
      <c r="AJ39" s="88"/>
      <c r="AK39" s="129">
        <v>0.87339999999999995</v>
      </c>
      <c r="AL39" s="130">
        <v>1.0025999999999999</v>
      </c>
      <c r="AM39" s="129">
        <v>0.91539999999999999</v>
      </c>
      <c r="AO39" s="103">
        <f>1-AP39</f>
        <v>0.97150000000000003</v>
      </c>
      <c r="AP39" s="104">
        <v>2.8500000000000001E-2</v>
      </c>
      <c r="AQ39" s="101"/>
      <c r="AR39" s="101"/>
      <c r="AS39" s="102"/>
      <c r="AT39" s="102"/>
      <c r="AV39" s="115"/>
    </row>
    <row r="40" spans="2:48" ht="11" customHeight="1" x14ac:dyDescent="0.2">
      <c r="AK40" s="134"/>
      <c r="AL40" s="134"/>
      <c r="AM40" s="134"/>
      <c r="AO40" s="126"/>
      <c r="AP40" s="126"/>
      <c r="AQ40" s="127"/>
      <c r="AR40" s="127"/>
      <c r="AS40" s="127"/>
      <c r="AT40" s="127"/>
    </row>
    <row r="41" spans="2:48" ht="19" customHeight="1" x14ac:dyDescent="0.2">
      <c r="B41" s="51" t="s">
        <v>106</v>
      </c>
      <c r="C41" s="152" t="s">
        <v>113</v>
      </c>
      <c r="D41" s="152" t="s">
        <v>113</v>
      </c>
      <c r="E41" s="75">
        <v>214.73901791258399</v>
      </c>
      <c r="F41" s="56">
        <v>2487</v>
      </c>
      <c r="G41" s="71" t="s">
        <v>101</v>
      </c>
      <c r="H41" s="71" t="s">
        <v>108</v>
      </c>
      <c r="I41" s="55" t="s">
        <v>159</v>
      </c>
      <c r="J41" s="58">
        <v>780443</v>
      </c>
      <c r="K41" s="55" t="s">
        <v>165</v>
      </c>
      <c r="L41" s="125">
        <v>0.10746527777777778</v>
      </c>
      <c r="M41" s="123">
        <v>110</v>
      </c>
      <c r="N41" s="175" t="s">
        <v>206</v>
      </c>
      <c r="P41" s="55" t="s">
        <v>123</v>
      </c>
      <c r="Q41" s="55" t="s">
        <v>126</v>
      </c>
      <c r="S41" s="56" t="s">
        <v>125</v>
      </c>
      <c r="T41" s="56" t="b">
        <v>1</v>
      </c>
      <c r="U41" s="67" t="s">
        <v>113</v>
      </c>
      <c r="V41" s="56" t="b">
        <v>0</v>
      </c>
      <c r="W41" s="56" t="s">
        <v>114</v>
      </c>
      <c r="Y41" s="62" t="b">
        <v>0</v>
      </c>
      <c r="Z41" s="62" t="b">
        <v>1</v>
      </c>
      <c r="AB41" s="179" t="s">
        <v>215</v>
      </c>
      <c r="AC41" s="167">
        <v>-97</v>
      </c>
      <c r="AE41" s="55">
        <v>0.74870000000000003</v>
      </c>
      <c r="AF41" s="55">
        <v>0.89019999999999999</v>
      </c>
      <c r="AG41" s="55">
        <v>0.30980000000000002</v>
      </c>
      <c r="AH41" s="87">
        <v>0.30980000000000002</v>
      </c>
      <c r="AI41" s="93">
        <v>0.2457</v>
      </c>
      <c r="AJ41" s="88"/>
      <c r="AK41" s="129">
        <v>0.61780000000000002</v>
      </c>
      <c r="AL41" s="130">
        <v>0.99409999999999998</v>
      </c>
      <c r="AM41" s="129">
        <v>0.34970000000000001</v>
      </c>
      <c r="AO41" s="103">
        <f>1-AP41</f>
        <v>0.99309999999999998</v>
      </c>
      <c r="AP41" s="104">
        <v>6.8999999999999999E-3</v>
      </c>
      <c r="AQ41" s="101"/>
      <c r="AR41" s="101"/>
      <c r="AS41" s="102"/>
      <c r="AT41" s="102"/>
      <c r="AV41" s="115" t="s">
        <v>205</v>
      </c>
    </row>
    <row r="42" spans="2:48" ht="19" customHeight="1" x14ac:dyDescent="0.2">
      <c r="B42" s="51" t="s">
        <v>106</v>
      </c>
      <c r="C42" s="152" t="s">
        <v>113</v>
      </c>
      <c r="D42" s="152" t="s">
        <v>113</v>
      </c>
      <c r="E42" s="75">
        <v>214.73901791258399</v>
      </c>
      <c r="F42" s="56">
        <v>2487</v>
      </c>
      <c r="G42" s="71" t="s">
        <v>101</v>
      </c>
      <c r="H42" s="71" t="s">
        <v>108</v>
      </c>
      <c r="I42" s="55" t="s">
        <v>159</v>
      </c>
      <c r="J42" s="58">
        <v>780443</v>
      </c>
      <c r="K42" s="55" t="s">
        <v>165</v>
      </c>
      <c r="L42" s="125">
        <v>0.10746527777777778</v>
      </c>
      <c r="M42" s="123">
        <v>110</v>
      </c>
      <c r="N42" s="176"/>
      <c r="P42" s="55" t="s">
        <v>123</v>
      </c>
      <c r="Q42" s="55" t="s">
        <v>126</v>
      </c>
      <c r="S42" s="56" t="s">
        <v>125</v>
      </c>
      <c r="T42" s="56" t="b">
        <v>1</v>
      </c>
      <c r="U42" s="67" t="s">
        <v>113</v>
      </c>
      <c r="V42" s="56" t="b">
        <v>0</v>
      </c>
      <c r="W42" s="56" t="s">
        <v>114</v>
      </c>
      <c r="Y42" s="62" t="b">
        <v>0</v>
      </c>
      <c r="Z42" s="62" t="b">
        <v>1</v>
      </c>
      <c r="AB42" s="179" t="s">
        <v>214</v>
      </c>
      <c r="AC42" s="167">
        <v>-35</v>
      </c>
      <c r="AE42" s="55">
        <v>0.41089999999999999</v>
      </c>
      <c r="AF42" s="55">
        <v>0.51029999999999998</v>
      </c>
      <c r="AG42" s="55">
        <v>0.76970000000000005</v>
      </c>
      <c r="AH42" s="87">
        <v>0.76970000000000005</v>
      </c>
      <c r="AI42" s="93">
        <v>0.56499999999999995</v>
      </c>
      <c r="AJ42" s="88"/>
      <c r="AK42" s="129">
        <v>0.96260000000000001</v>
      </c>
      <c r="AL42" s="130">
        <v>0.997</v>
      </c>
      <c r="AM42" s="129">
        <v>0.56659999999999999</v>
      </c>
      <c r="AO42" s="103">
        <f>1-AP42</f>
        <v>0.99319999999999997</v>
      </c>
      <c r="AP42" s="104">
        <v>6.7999999999999996E-3</v>
      </c>
      <c r="AQ42" s="101"/>
      <c r="AR42" s="101"/>
      <c r="AS42" s="102"/>
      <c r="AT42" s="102"/>
      <c r="AV42" s="115" t="s">
        <v>204</v>
      </c>
    </row>
    <row r="43" spans="2:48" ht="19" customHeight="1" x14ac:dyDescent="0.2">
      <c r="B43" s="51" t="s">
        <v>106</v>
      </c>
      <c r="C43" s="152" t="s">
        <v>113</v>
      </c>
      <c r="D43" s="152" t="s">
        <v>113</v>
      </c>
      <c r="E43" s="75">
        <v>214.73901791258399</v>
      </c>
      <c r="F43" s="56">
        <v>2487</v>
      </c>
      <c r="G43" s="71" t="s">
        <v>101</v>
      </c>
      <c r="H43" s="71" t="s">
        <v>108</v>
      </c>
      <c r="I43" s="55" t="s">
        <v>159</v>
      </c>
      <c r="J43" s="58">
        <v>780443</v>
      </c>
      <c r="K43" s="55" t="s">
        <v>165</v>
      </c>
      <c r="L43" s="125">
        <v>0.10746527777777778</v>
      </c>
      <c r="M43" s="123">
        <v>110</v>
      </c>
      <c r="N43" s="177"/>
      <c r="P43" s="55" t="s">
        <v>123</v>
      </c>
      <c r="Q43" s="55" t="s">
        <v>126</v>
      </c>
      <c r="S43" s="56" t="s">
        <v>125</v>
      </c>
      <c r="T43" s="56" t="b">
        <v>1</v>
      </c>
      <c r="U43" s="56" t="s">
        <v>122</v>
      </c>
      <c r="V43" s="56" t="b">
        <v>1</v>
      </c>
      <c r="W43" s="56" t="s">
        <v>114</v>
      </c>
      <c r="Y43" s="62" t="b">
        <v>1</v>
      </c>
      <c r="Z43" s="62" t="b">
        <v>1</v>
      </c>
      <c r="AB43" s="179" t="s">
        <v>213</v>
      </c>
      <c r="AC43" s="167">
        <v>-28</v>
      </c>
      <c r="AE43" s="55">
        <v>0.25690000000000002</v>
      </c>
      <c r="AF43" s="55">
        <v>0.32500000000000001</v>
      </c>
      <c r="AG43" s="55">
        <v>0.90649999999999997</v>
      </c>
      <c r="AH43" s="87">
        <v>0.90649999999999997</v>
      </c>
      <c r="AI43" s="93">
        <v>0.77310000000000001</v>
      </c>
      <c r="AJ43" s="88"/>
      <c r="AK43" s="129">
        <v>0.97240000000000004</v>
      </c>
      <c r="AL43" s="130">
        <v>0.99650000000000005</v>
      </c>
      <c r="AM43" s="129">
        <v>0.77480000000000004</v>
      </c>
      <c r="AO43" s="103">
        <f>1-AP43</f>
        <v>0.99319999999999997</v>
      </c>
      <c r="AP43" s="104">
        <v>6.7999999999999996E-3</v>
      </c>
      <c r="AQ43" s="101"/>
      <c r="AR43" s="101"/>
      <c r="AS43" s="102"/>
      <c r="AT43" s="102"/>
      <c r="AV43" s="115" t="s">
        <v>203</v>
      </c>
    </row>
    <row r="44" spans="2:48" ht="11" customHeight="1" x14ac:dyDescent="0.2">
      <c r="G44" s="73"/>
      <c r="H44" s="73"/>
      <c r="AK44" s="134"/>
      <c r="AL44" s="134"/>
      <c r="AM44" s="134"/>
      <c r="AO44" s="126"/>
      <c r="AP44" s="126"/>
      <c r="AQ44" s="127"/>
      <c r="AR44" s="127"/>
      <c r="AS44" s="127"/>
      <c r="AT44" s="127"/>
    </row>
    <row r="45" spans="2:48" ht="19" customHeight="1" x14ac:dyDescent="0.2">
      <c r="B45" s="51" t="s">
        <v>107</v>
      </c>
      <c r="C45" s="152" t="s">
        <v>113</v>
      </c>
      <c r="D45" s="152" t="s">
        <v>113</v>
      </c>
      <c r="E45" s="75">
        <v>18.131550071150102</v>
      </c>
      <c r="F45" s="56">
        <v>430</v>
      </c>
      <c r="G45" s="71" t="s">
        <v>92</v>
      </c>
      <c r="H45" s="71" t="s">
        <v>105</v>
      </c>
      <c r="I45" s="55" t="s">
        <v>157</v>
      </c>
      <c r="J45" s="58">
        <v>780444</v>
      </c>
      <c r="K45" s="55" t="s">
        <v>207</v>
      </c>
      <c r="L45" s="125">
        <v>0.11511574074074074</v>
      </c>
      <c r="M45" s="123">
        <v>122</v>
      </c>
      <c r="N45" s="172" t="s">
        <v>141</v>
      </c>
      <c r="P45" s="55" t="s">
        <v>123</v>
      </c>
      <c r="Q45" s="55" t="s">
        <v>126</v>
      </c>
      <c r="S45" s="56" t="s">
        <v>125</v>
      </c>
      <c r="T45" s="56" t="b">
        <v>1</v>
      </c>
      <c r="U45" s="67" t="s">
        <v>113</v>
      </c>
      <c r="V45" s="56" t="b">
        <v>0</v>
      </c>
      <c r="W45" s="56" t="s">
        <v>114</v>
      </c>
      <c r="Y45" s="62" t="b">
        <v>0</v>
      </c>
      <c r="Z45" s="62" t="b">
        <v>1</v>
      </c>
      <c r="AB45" s="179" t="s">
        <v>215</v>
      </c>
      <c r="AC45" s="167">
        <v>-101</v>
      </c>
      <c r="AE45" s="55">
        <v>0.26319999999999999</v>
      </c>
      <c r="AF45" s="55">
        <v>0.32150000000000001</v>
      </c>
      <c r="AG45" s="55">
        <v>0.19389999999999999</v>
      </c>
      <c r="AH45" s="87">
        <v>0.19389999999999999</v>
      </c>
      <c r="AI45" s="93">
        <v>0.62660000000000005</v>
      </c>
      <c r="AJ45" s="88"/>
      <c r="AK45" s="129">
        <v>0.67030000000000001</v>
      </c>
      <c r="AL45" s="130">
        <v>1.0418000000000001</v>
      </c>
      <c r="AM45" s="129">
        <v>1.1756</v>
      </c>
      <c r="AO45" s="103">
        <f>1-AP45</f>
        <v>0.99099999999999999</v>
      </c>
      <c r="AP45" s="104">
        <v>8.9999999999999993E-3</v>
      </c>
      <c r="AQ45" s="101"/>
      <c r="AR45" s="101"/>
      <c r="AS45" s="102"/>
      <c r="AT45" s="102"/>
      <c r="AV45" s="115" t="s">
        <v>210</v>
      </c>
    </row>
    <row r="46" spans="2:48" ht="19" customHeight="1" x14ac:dyDescent="0.2">
      <c r="B46" s="51" t="s">
        <v>107</v>
      </c>
      <c r="C46" s="152" t="s">
        <v>113</v>
      </c>
      <c r="D46" s="152" t="s">
        <v>113</v>
      </c>
      <c r="E46" s="75">
        <v>18.131550071150102</v>
      </c>
      <c r="F46" s="56">
        <v>430</v>
      </c>
      <c r="G46" s="71" t="s">
        <v>92</v>
      </c>
      <c r="H46" s="71" t="s">
        <v>105</v>
      </c>
      <c r="I46" s="55" t="s">
        <v>157</v>
      </c>
      <c r="J46" s="58">
        <v>780444</v>
      </c>
      <c r="K46" s="55" t="s">
        <v>207</v>
      </c>
      <c r="L46" s="125">
        <v>0.11511574074074074</v>
      </c>
      <c r="M46" s="123">
        <v>122</v>
      </c>
      <c r="N46" s="173"/>
      <c r="P46" s="55" t="s">
        <v>123</v>
      </c>
      <c r="Q46" s="55" t="s">
        <v>126</v>
      </c>
      <c r="S46" s="56" t="s">
        <v>125</v>
      </c>
      <c r="T46" s="56" t="b">
        <v>1</v>
      </c>
      <c r="U46" s="67" t="s">
        <v>113</v>
      </c>
      <c r="V46" s="56" t="b">
        <v>0</v>
      </c>
      <c r="W46" s="56" t="s">
        <v>114</v>
      </c>
      <c r="Y46" s="62" t="b">
        <v>0</v>
      </c>
      <c r="Z46" s="62" t="b">
        <v>1</v>
      </c>
      <c r="AB46" s="179" t="s">
        <v>214</v>
      </c>
      <c r="AC46" s="167">
        <v>-40</v>
      </c>
      <c r="AE46" s="55">
        <v>0.1598</v>
      </c>
      <c r="AF46" s="55">
        <v>0.1971</v>
      </c>
      <c r="AG46" s="55">
        <v>0.69289999999999996</v>
      </c>
      <c r="AH46" s="87">
        <v>0.69289999999999996</v>
      </c>
      <c r="AI46" s="93">
        <v>0.83289999999999997</v>
      </c>
      <c r="AJ46" s="88"/>
      <c r="AK46" s="129">
        <v>0.83989999999999998</v>
      </c>
      <c r="AL46" s="130">
        <v>1.016</v>
      </c>
      <c r="AM46" s="129">
        <v>0.95199999999999996</v>
      </c>
      <c r="AO46" s="103">
        <f>1-AP46</f>
        <v>0.99099999999999999</v>
      </c>
      <c r="AP46" s="104">
        <v>8.9999999999999993E-3</v>
      </c>
      <c r="AQ46" s="101"/>
      <c r="AR46" s="101"/>
      <c r="AS46" s="102"/>
      <c r="AT46" s="102"/>
      <c r="AV46" s="115" t="s">
        <v>209</v>
      </c>
    </row>
    <row r="47" spans="2:48" ht="19" customHeight="1" x14ac:dyDescent="0.2">
      <c r="B47" s="51" t="s">
        <v>107</v>
      </c>
      <c r="C47" s="152" t="s">
        <v>113</v>
      </c>
      <c r="D47" s="152" t="s">
        <v>113</v>
      </c>
      <c r="E47" s="75">
        <v>18.131550071150102</v>
      </c>
      <c r="F47" s="56">
        <v>430</v>
      </c>
      <c r="G47" s="71" t="s">
        <v>92</v>
      </c>
      <c r="H47" s="71" t="s">
        <v>105</v>
      </c>
      <c r="I47" s="55" t="s">
        <v>157</v>
      </c>
      <c r="J47" s="58">
        <v>780444</v>
      </c>
      <c r="K47" s="55" t="s">
        <v>207</v>
      </c>
      <c r="L47" s="125">
        <v>0.11511574074074074</v>
      </c>
      <c r="M47" s="123">
        <v>122</v>
      </c>
      <c r="N47" s="174"/>
      <c r="P47" s="55" t="s">
        <v>123</v>
      </c>
      <c r="Q47" s="55" t="s">
        <v>126</v>
      </c>
      <c r="S47" s="56" t="s">
        <v>125</v>
      </c>
      <c r="T47" s="56" t="b">
        <v>1</v>
      </c>
      <c r="U47" s="56" t="s">
        <v>122</v>
      </c>
      <c r="V47" s="56" t="b">
        <v>1</v>
      </c>
      <c r="W47" s="56" t="s">
        <v>114</v>
      </c>
      <c r="Y47" s="62" t="b">
        <v>1</v>
      </c>
      <c r="Z47" s="62" t="b">
        <v>1</v>
      </c>
      <c r="AB47" s="179" t="s">
        <v>213</v>
      </c>
      <c r="AC47" s="167">
        <v>-35</v>
      </c>
      <c r="AE47" s="55">
        <v>0.17330000000000001</v>
      </c>
      <c r="AF47" s="55">
        <v>0.214</v>
      </c>
      <c r="AG47" s="55">
        <v>0.63770000000000004</v>
      </c>
      <c r="AH47" s="55">
        <v>0.63770000000000004</v>
      </c>
      <c r="AI47" s="93">
        <v>0.79630000000000001</v>
      </c>
      <c r="AJ47" s="88"/>
      <c r="AK47" s="129">
        <v>0.8488</v>
      </c>
      <c r="AL47" s="130">
        <v>1.018</v>
      </c>
      <c r="AM47" s="129">
        <v>1.1367</v>
      </c>
      <c r="AO47" s="103">
        <f>1-AP47</f>
        <v>0.99099999999999999</v>
      </c>
      <c r="AP47" s="104">
        <v>8.9999999999999993E-3</v>
      </c>
      <c r="AQ47" s="101"/>
      <c r="AR47" s="101"/>
      <c r="AS47" s="102"/>
      <c r="AT47" s="102"/>
      <c r="AV47" s="115" t="s">
        <v>208</v>
      </c>
    </row>
    <row r="48" spans="2:48" s="61" customFormat="1" ht="11" customHeight="1" x14ac:dyDescent="0.2">
      <c r="B48" s="68"/>
      <c r="C48" s="70"/>
      <c r="D48" s="70"/>
      <c r="E48" s="69"/>
      <c r="F48" s="70"/>
      <c r="H48" s="73"/>
      <c r="J48" s="80"/>
      <c r="L48" s="70"/>
      <c r="M48" s="124"/>
      <c r="N48" s="70"/>
      <c r="S48" s="70"/>
      <c r="T48" s="70"/>
      <c r="U48" s="70"/>
      <c r="V48" s="70"/>
      <c r="W48" s="70"/>
      <c r="AB48" s="179"/>
      <c r="AC48" s="166"/>
      <c r="AD48" s="142"/>
      <c r="AK48" s="135"/>
      <c r="AL48" s="135"/>
      <c r="AM48" s="135"/>
      <c r="AN48" s="89"/>
      <c r="AO48" s="127"/>
      <c r="AP48" s="127"/>
      <c r="AQ48" s="127"/>
      <c r="AR48" s="127"/>
      <c r="AS48" s="127"/>
      <c r="AT48" s="127"/>
      <c r="AV48" s="113"/>
    </row>
    <row r="49" spans="2:48" ht="19" customHeight="1" x14ac:dyDescent="0.2">
      <c r="B49" s="51" t="s">
        <v>108</v>
      </c>
      <c r="C49" s="141">
        <v>100.92</v>
      </c>
      <c r="D49" s="141">
        <v>204.04</v>
      </c>
      <c r="E49" s="75">
        <v>177.683627274689</v>
      </c>
      <c r="F49" s="56">
        <v>1858</v>
      </c>
      <c r="G49" s="71" t="s">
        <v>105</v>
      </c>
      <c r="H49" s="71" t="s">
        <v>109</v>
      </c>
      <c r="I49" s="55" t="s">
        <v>160</v>
      </c>
      <c r="J49" s="58">
        <v>780446</v>
      </c>
      <c r="K49" s="55" t="s">
        <v>175</v>
      </c>
      <c r="L49" s="56"/>
      <c r="M49" s="123"/>
      <c r="N49" s="175" t="s">
        <v>206</v>
      </c>
      <c r="P49" s="55" t="s">
        <v>123</v>
      </c>
      <c r="Q49" s="55" t="s">
        <v>126</v>
      </c>
      <c r="S49" s="56" t="s">
        <v>125</v>
      </c>
      <c r="T49" s="56" t="b">
        <v>1</v>
      </c>
      <c r="U49" s="67" t="s">
        <v>113</v>
      </c>
      <c r="V49" s="56" t="b">
        <v>0</v>
      </c>
      <c r="W49" s="56" t="s">
        <v>114</v>
      </c>
      <c r="Y49" s="62" t="b">
        <v>0</v>
      </c>
      <c r="Z49" s="62" t="b">
        <v>1</v>
      </c>
      <c r="AB49" s="179" t="s">
        <v>215</v>
      </c>
      <c r="AC49" s="167">
        <v>131</v>
      </c>
      <c r="AE49" s="55">
        <f>1.129</f>
        <v>1.129</v>
      </c>
      <c r="AF49" s="55">
        <f>1.3843</f>
        <v>1.3843000000000001</v>
      </c>
      <c r="AG49" s="55">
        <v>-0.1968</v>
      </c>
      <c r="AH49" s="87">
        <v>-0.1968</v>
      </c>
      <c r="AI49" s="93">
        <v>0.34720000000000001</v>
      </c>
      <c r="AJ49" s="88"/>
      <c r="AK49" s="129"/>
      <c r="AL49" s="130"/>
      <c r="AM49" s="129"/>
      <c r="AO49" s="103">
        <f>1-AP49</f>
        <v>0.98499999999999999</v>
      </c>
      <c r="AP49" s="104">
        <v>1.4999999999999999E-2</v>
      </c>
      <c r="AQ49" s="101"/>
      <c r="AR49" s="101"/>
      <c r="AS49" s="102"/>
      <c r="AT49" s="102"/>
      <c r="AV49" s="115"/>
    </row>
    <row r="50" spans="2:48" ht="19" customHeight="1" x14ac:dyDescent="0.2">
      <c r="B50" s="51" t="s">
        <v>108</v>
      </c>
      <c r="C50" s="141">
        <v>100.92</v>
      </c>
      <c r="D50" s="141">
        <v>204.04</v>
      </c>
      <c r="E50" s="75">
        <v>177.683627274689</v>
      </c>
      <c r="F50" s="56">
        <v>1858</v>
      </c>
      <c r="G50" s="71" t="s">
        <v>105</v>
      </c>
      <c r="H50" s="71" t="s">
        <v>109</v>
      </c>
      <c r="I50" s="55" t="s">
        <v>160</v>
      </c>
      <c r="J50" s="58">
        <v>780446</v>
      </c>
      <c r="K50" s="55" t="s">
        <v>175</v>
      </c>
      <c r="L50" s="56"/>
      <c r="M50" s="123"/>
      <c r="N50" s="176"/>
      <c r="P50" s="55" t="s">
        <v>123</v>
      </c>
      <c r="Q50" s="55" t="s">
        <v>126</v>
      </c>
      <c r="S50" s="56" t="s">
        <v>125</v>
      </c>
      <c r="T50" s="56" t="b">
        <v>1</v>
      </c>
      <c r="U50" s="67" t="s">
        <v>113</v>
      </c>
      <c r="V50" s="56" t="b">
        <v>0</v>
      </c>
      <c r="W50" s="56" t="s">
        <v>114</v>
      </c>
      <c r="Y50" s="62" t="b">
        <v>0</v>
      </c>
      <c r="Z50" s="62" t="b">
        <v>1</v>
      </c>
      <c r="AB50" s="179" t="s">
        <v>214</v>
      </c>
      <c r="AC50" s="167">
        <v>34</v>
      </c>
      <c r="AE50" s="55">
        <v>0.7319</v>
      </c>
      <c r="AF50" s="55">
        <v>0.92300000000000004</v>
      </c>
      <c r="AG50" s="55">
        <v>0.52529999999999999</v>
      </c>
      <c r="AH50" s="87">
        <v>0.52529999999999999</v>
      </c>
      <c r="AI50" s="93">
        <v>0.53900000000000003</v>
      </c>
      <c r="AJ50" s="88"/>
      <c r="AK50" s="129">
        <v>0.7329</v>
      </c>
      <c r="AL50" s="130">
        <v>1.0005999999999999</v>
      </c>
      <c r="AM50" s="129">
        <v>0.62429999999999997</v>
      </c>
      <c r="AO50" s="103">
        <f>1-AP50</f>
        <v>0.9849</v>
      </c>
      <c r="AP50" s="104">
        <v>1.5100000000000001E-2</v>
      </c>
      <c r="AQ50" s="101"/>
      <c r="AR50" s="101"/>
      <c r="AS50" s="102"/>
      <c r="AT50" s="102"/>
      <c r="AV50" s="115"/>
    </row>
    <row r="51" spans="2:48" ht="19" customHeight="1" x14ac:dyDescent="0.2">
      <c r="B51" s="51" t="s">
        <v>108</v>
      </c>
      <c r="C51" s="141">
        <v>100.92</v>
      </c>
      <c r="D51" s="141">
        <v>204.04</v>
      </c>
      <c r="E51" s="75">
        <v>177.683627274689</v>
      </c>
      <c r="F51" s="56">
        <v>1858</v>
      </c>
      <c r="G51" s="71" t="s">
        <v>105</v>
      </c>
      <c r="H51" s="71" t="s">
        <v>109</v>
      </c>
      <c r="I51" s="55" t="s">
        <v>160</v>
      </c>
      <c r="J51" s="58">
        <v>780446</v>
      </c>
      <c r="K51" s="55" t="s">
        <v>175</v>
      </c>
      <c r="L51" s="56"/>
      <c r="M51" s="123"/>
      <c r="N51" s="177"/>
      <c r="P51" s="55" t="s">
        <v>123</v>
      </c>
      <c r="Q51" s="55" t="s">
        <v>126</v>
      </c>
      <c r="S51" s="56" t="s">
        <v>125</v>
      </c>
      <c r="T51" s="56" t="b">
        <v>1</v>
      </c>
      <c r="U51" s="56" t="s">
        <v>122</v>
      </c>
      <c r="V51" s="56" t="b">
        <v>1</v>
      </c>
      <c r="W51" s="56" t="s">
        <v>114</v>
      </c>
      <c r="Y51" s="62" t="b">
        <v>1</v>
      </c>
      <c r="Z51" s="62" t="b">
        <v>1</v>
      </c>
      <c r="AB51" s="179" t="s">
        <v>213</v>
      </c>
      <c r="AC51" s="167">
        <v>23</v>
      </c>
      <c r="AE51" s="55">
        <v>0.62939999999999996</v>
      </c>
      <c r="AF51" s="55">
        <v>0.8327</v>
      </c>
      <c r="AG51" s="55">
        <v>0.61409999999999998</v>
      </c>
      <c r="AH51" s="87">
        <v>0.61409999999999998</v>
      </c>
      <c r="AI51" s="55">
        <v>0.73660000000000003</v>
      </c>
      <c r="AJ51" s="88"/>
      <c r="AK51" s="129">
        <v>0.78600000000000003</v>
      </c>
      <c r="AL51" s="130">
        <v>1.0005999999999999</v>
      </c>
      <c r="AM51" s="129">
        <v>0.84650000000000003</v>
      </c>
      <c r="AO51" s="103">
        <f>1-AP51</f>
        <v>0.98499999999999999</v>
      </c>
      <c r="AP51" s="104">
        <v>1.4999999999999999E-2</v>
      </c>
      <c r="AQ51" s="101"/>
      <c r="AR51" s="101"/>
      <c r="AS51" s="102"/>
      <c r="AT51" s="102"/>
      <c r="AV51" s="115"/>
    </row>
    <row r="52" spans="2:48" ht="11" customHeight="1" x14ac:dyDescent="0.2">
      <c r="G52" s="73"/>
      <c r="H52" s="73"/>
      <c r="AK52" s="134"/>
      <c r="AL52" s="134"/>
      <c r="AM52" s="134"/>
      <c r="AO52" s="126"/>
      <c r="AP52" s="126"/>
      <c r="AQ52" s="127"/>
      <c r="AR52" s="127"/>
      <c r="AS52" s="127"/>
      <c r="AT52" s="127"/>
    </row>
    <row r="53" spans="2:48" ht="19" customHeight="1" x14ac:dyDescent="0.2">
      <c r="B53" s="51" t="s">
        <v>109</v>
      </c>
      <c r="C53" s="141">
        <v>78.33</v>
      </c>
      <c r="D53" s="141">
        <v>44.7</v>
      </c>
      <c r="E53" s="75">
        <v>41.1093269995661</v>
      </c>
      <c r="F53" s="56">
        <v>902</v>
      </c>
      <c r="G53" s="71" t="s">
        <v>108</v>
      </c>
      <c r="H53" s="71" t="s">
        <v>102</v>
      </c>
      <c r="I53" s="55" t="s">
        <v>161</v>
      </c>
      <c r="J53" s="58">
        <v>780447</v>
      </c>
      <c r="K53" s="55" t="s">
        <v>211</v>
      </c>
      <c r="L53" s="125">
        <v>7.9537037037037031E-2</v>
      </c>
      <c r="M53" s="123">
        <v>95</v>
      </c>
      <c r="N53" s="175" t="s">
        <v>206</v>
      </c>
      <c r="P53" s="55" t="s">
        <v>123</v>
      </c>
      <c r="Q53" s="55" t="s">
        <v>126</v>
      </c>
      <c r="S53" s="56" t="s">
        <v>125</v>
      </c>
      <c r="T53" s="56" t="b">
        <v>1</v>
      </c>
      <c r="U53" s="67" t="s">
        <v>113</v>
      </c>
      <c r="V53" s="56" t="b">
        <v>0</v>
      </c>
      <c r="W53" s="56" t="s">
        <v>114</v>
      </c>
      <c r="Y53" s="62" t="b">
        <v>0</v>
      </c>
      <c r="Z53" s="62" t="b">
        <v>1</v>
      </c>
      <c r="AB53" s="179" t="s">
        <v>215</v>
      </c>
      <c r="AC53" s="167"/>
      <c r="AE53" s="55"/>
      <c r="AF53" s="55"/>
      <c r="AG53" s="55"/>
      <c r="AH53" s="87"/>
      <c r="AI53" s="93"/>
      <c r="AJ53" s="88"/>
      <c r="AK53" s="129"/>
      <c r="AL53" s="130"/>
      <c r="AM53" s="129"/>
      <c r="AO53" s="103">
        <f>1-AP53</f>
        <v>0.98309999999999997</v>
      </c>
      <c r="AP53" s="104">
        <v>1.6899999999999998E-2</v>
      </c>
      <c r="AQ53" s="101"/>
      <c r="AR53" s="101"/>
      <c r="AS53" s="102"/>
      <c r="AT53" s="102"/>
      <c r="AV53" s="115"/>
    </row>
    <row r="54" spans="2:48" ht="19" customHeight="1" x14ac:dyDescent="0.2">
      <c r="B54" s="51" t="s">
        <v>109</v>
      </c>
      <c r="C54" s="141">
        <v>78.33</v>
      </c>
      <c r="D54" s="141">
        <v>44.7</v>
      </c>
      <c r="E54" s="75">
        <v>41.1093269995661</v>
      </c>
      <c r="F54" s="56">
        <v>902</v>
      </c>
      <c r="G54" s="71" t="s">
        <v>108</v>
      </c>
      <c r="H54" s="71" t="s">
        <v>102</v>
      </c>
      <c r="I54" s="55" t="s">
        <v>161</v>
      </c>
      <c r="J54" s="58">
        <v>780447</v>
      </c>
      <c r="K54" s="55" t="s">
        <v>211</v>
      </c>
      <c r="L54" s="125">
        <v>7.9537037037037031E-2</v>
      </c>
      <c r="M54" s="123">
        <v>95</v>
      </c>
      <c r="N54" s="176"/>
      <c r="P54" s="55" t="s">
        <v>123</v>
      </c>
      <c r="Q54" s="55" t="s">
        <v>126</v>
      </c>
      <c r="S54" s="56" t="s">
        <v>125</v>
      </c>
      <c r="T54" s="56" t="b">
        <v>1</v>
      </c>
      <c r="U54" s="67" t="s">
        <v>113</v>
      </c>
      <c r="V54" s="56" t="b">
        <v>0</v>
      </c>
      <c r="W54" s="56" t="s">
        <v>114</v>
      </c>
      <c r="Y54" s="62" t="b">
        <v>0</v>
      </c>
      <c r="Z54" s="62" t="b">
        <v>1</v>
      </c>
      <c r="AB54" s="179" t="s">
        <v>213</v>
      </c>
      <c r="AC54" s="167">
        <v>0</v>
      </c>
      <c r="AE54" s="55">
        <v>0.27479999999999999</v>
      </c>
      <c r="AF54" s="55">
        <v>0.37609999999999999</v>
      </c>
      <c r="AG54" s="180" t="s">
        <v>216</v>
      </c>
      <c r="AH54" s="180" t="s">
        <v>216</v>
      </c>
      <c r="AI54" s="181" t="s">
        <v>216</v>
      </c>
      <c r="AJ54" s="88"/>
      <c r="AK54" s="129"/>
      <c r="AL54" s="130"/>
      <c r="AM54" s="129"/>
      <c r="AO54" s="103">
        <f>1-AP54</f>
        <v>0.98309999999999997</v>
      </c>
      <c r="AP54" s="104">
        <v>1.6899999999999998E-2</v>
      </c>
      <c r="AQ54" s="101"/>
      <c r="AR54" s="101"/>
      <c r="AS54" s="102"/>
      <c r="AT54" s="102"/>
      <c r="AV54" s="115"/>
    </row>
    <row r="55" spans="2:48" ht="19" customHeight="1" x14ac:dyDescent="0.2">
      <c r="B55" s="51" t="s">
        <v>109</v>
      </c>
      <c r="C55" s="141">
        <v>78.33</v>
      </c>
      <c r="D55" s="141">
        <v>44.7</v>
      </c>
      <c r="E55" s="75">
        <v>41.1093269995661</v>
      </c>
      <c r="F55" s="56">
        <v>902</v>
      </c>
      <c r="G55" s="71" t="s">
        <v>108</v>
      </c>
      <c r="H55" s="71" t="s">
        <v>102</v>
      </c>
      <c r="I55" s="55" t="s">
        <v>161</v>
      </c>
      <c r="J55" s="58">
        <v>780447</v>
      </c>
      <c r="K55" s="55" t="s">
        <v>211</v>
      </c>
      <c r="L55" s="125">
        <v>7.9537037037037031E-2</v>
      </c>
      <c r="M55" s="123">
        <v>95</v>
      </c>
      <c r="N55" s="177"/>
      <c r="P55" s="55" t="s">
        <v>123</v>
      </c>
      <c r="Q55" s="55" t="s">
        <v>126</v>
      </c>
      <c r="S55" s="56" t="s">
        <v>125</v>
      </c>
      <c r="T55" s="56" t="b">
        <v>1</v>
      </c>
      <c r="U55" s="56" t="s">
        <v>122</v>
      </c>
      <c r="V55" s="56" t="b">
        <v>1</v>
      </c>
      <c r="W55" s="56" t="s">
        <v>114</v>
      </c>
      <c r="Y55" s="62" t="b">
        <v>1</v>
      </c>
      <c r="Z55" s="62" t="b">
        <v>1</v>
      </c>
      <c r="AB55" s="179" t="s">
        <v>212</v>
      </c>
      <c r="AC55" s="167">
        <v>0</v>
      </c>
      <c r="AE55" s="55">
        <v>7.6999999999999999E-2</v>
      </c>
      <c r="AF55" s="55">
        <v>0.1008</v>
      </c>
      <c r="AG55" s="55">
        <v>0.77759999999999996</v>
      </c>
      <c r="AH55" s="87">
        <v>0.77759999999999996</v>
      </c>
      <c r="AI55" s="93">
        <v>0.88939999999999997</v>
      </c>
      <c r="AJ55" s="88"/>
      <c r="AK55" s="129">
        <v>0.88959999999999995</v>
      </c>
      <c r="AL55" s="130">
        <v>1.0046999999999999</v>
      </c>
      <c r="AM55" s="129">
        <v>1.0073000000000001</v>
      </c>
      <c r="AO55" s="103">
        <f>1-AP55</f>
        <v>0.98309999999999997</v>
      </c>
      <c r="AP55" s="104">
        <v>1.6899999999999998E-2</v>
      </c>
      <c r="AQ55" s="101"/>
      <c r="AR55" s="101"/>
      <c r="AS55" s="102"/>
      <c r="AT55" s="102"/>
      <c r="AV55" s="115"/>
    </row>
    <row r="56" spans="2:48" ht="11" customHeight="1" x14ac:dyDescent="0.2">
      <c r="AK56" s="134"/>
      <c r="AL56" s="134"/>
      <c r="AM56" s="134"/>
      <c r="AO56" s="126"/>
      <c r="AP56" s="126"/>
      <c r="AQ56" s="127"/>
      <c r="AR56" s="127"/>
      <c r="AS56" s="127"/>
      <c r="AT56" s="127"/>
    </row>
    <row r="57" spans="2:48" ht="19" customHeight="1" x14ac:dyDescent="0.2">
      <c r="B57" s="51" t="s">
        <v>92</v>
      </c>
      <c r="C57" s="141">
        <v>89.62</v>
      </c>
      <c r="D57" s="141">
        <v>133.25</v>
      </c>
      <c r="E57" s="75">
        <v>130.79627974882899</v>
      </c>
      <c r="F57" s="56">
        <v>1983</v>
      </c>
      <c r="G57" s="55" t="s">
        <v>102</v>
      </c>
      <c r="H57" s="55" t="s">
        <v>109</v>
      </c>
      <c r="I57" s="55" t="s">
        <v>162</v>
      </c>
      <c r="J57" s="58">
        <v>780448</v>
      </c>
      <c r="K57" s="55" t="s">
        <v>217</v>
      </c>
      <c r="L57" s="125">
        <v>0.12309027777777778</v>
      </c>
      <c r="M57" s="123">
        <v>130</v>
      </c>
      <c r="N57" s="172" t="s">
        <v>141</v>
      </c>
      <c r="P57" s="55" t="s">
        <v>123</v>
      </c>
      <c r="Q57" s="55" t="s">
        <v>126</v>
      </c>
      <c r="S57" s="56" t="s">
        <v>125</v>
      </c>
      <c r="T57" s="56" t="b">
        <v>1</v>
      </c>
      <c r="U57" s="67" t="s">
        <v>113</v>
      </c>
      <c r="V57" s="56" t="b">
        <v>0</v>
      </c>
      <c r="W57" s="56" t="s">
        <v>114</v>
      </c>
      <c r="Y57" s="62" t="b">
        <v>0</v>
      </c>
      <c r="Z57" s="62" t="b">
        <v>1</v>
      </c>
      <c r="AB57" s="179" t="s">
        <v>215</v>
      </c>
      <c r="AC57" s="167">
        <v>0</v>
      </c>
      <c r="AE57" s="55">
        <v>0.36059999999999998</v>
      </c>
      <c r="AF57" s="55">
        <v>0.46750000000000003</v>
      </c>
      <c r="AG57" s="55">
        <v>2.24E-2</v>
      </c>
      <c r="AH57" s="87">
        <v>2.24E-2</v>
      </c>
      <c r="AI57" s="93">
        <v>0.54590000000000005</v>
      </c>
      <c r="AJ57" s="88"/>
      <c r="AK57" s="129"/>
      <c r="AL57" s="130"/>
      <c r="AM57" s="129"/>
      <c r="AO57" s="103">
        <f>1-AP57</f>
        <v>0.85670000000000002</v>
      </c>
      <c r="AP57" s="104">
        <v>0.14330000000000001</v>
      </c>
      <c r="AQ57" s="101"/>
      <c r="AR57" s="101"/>
      <c r="AS57" s="102"/>
      <c r="AT57" s="102"/>
      <c r="AV57" s="115"/>
    </row>
    <row r="58" spans="2:48" ht="19" customHeight="1" x14ac:dyDescent="0.2">
      <c r="B58" s="51" t="s">
        <v>92</v>
      </c>
      <c r="C58" s="141">
        <v>89.62</v>
      </c>
      <c r="D58" s="141">
        <v>133.25</v>
      </c>
      <c r="E58" s="75">
        <v>130.79627974882899</v>
      </c>
      <c r="F58" s="56">
        <v>1983</v>
      </c>
      <c r="G58" s="55" t="s">
        <v>102</v>
      </c>
      <c r="H58" s="55" t="s">
        <v>109</v>
      </c>
      <c r="I58" s="55" t="s">
        <v>162</v>
      </c>
      <c r="J58" s="58">
        <v>780448</v>
      </c>
      <c r="K58" s="55" t="s">
        <v>217</v>
      </c>
      <c r="L58" s="125">
        <v>0.12309027777777778</v>
      </c>
      <c r="M58" s="123">
        <v>130</v>
      </c>
      <c r="N58" s="173"/>
      <c r="P58" s="55" t="s">
        <v>123</v>
      </c>
      <c r="Q58" s="55" t="s">
        <v>126</v>
      </c>
      <c r="S58" s="56" t="s">
        <v>125</v>
      </c>
      <c r="T58" s="56" t="b">
        <v>1</v>
      </c>
      <c r="U58" s="67" t="s">
        <v>113</v>
      </c>
      <c r="V58" s="56" t="b">
        <v>0</v>
      </c>
      <c r="W58" s="56" t="s">
        <v>114</v>
      </c>
      <c r="Y58" s="62" t="b">
        <v>0</v>
      </c>
      <c r="Z58" s="62" t="b">
        <v>1</v>
      </c>
      <c r="AB58" s="179" t="s">
        <v>214</v>
      </c>
      <c r="AC58" s="167">
        <v>0</v>
      </c>
      <c r="AE58" s="55">
        <v>0.1865</v>
      </c>
      <c r="AF58" s="55">
        <v>0.24390000000000001</v>
      </c>
      <c r="AG58" s="55">
        <v>0.73380000000000001</v>
      </c>
      <c r="AH58" s="87">
        <v>0.73380000000000001</v>
      </c>
      <c r="AI58" s="93">
        <v>0.83899999999999997</v>
      </c>
      <c r="AJ58" s="88"/>
      <c r="AK58" s="129">
        <v>0.8589</v>
      </c>
      <c r="AL58" s="130">
        <v>0.99739999999999995</v>
      </c>
      <c r="AM58" s="129">
        <v>0.92230000000000001</v>
      </c>
      <c r="AO58" s="103">
        <f>1-AP58</f>
        <v>0.86509999999999998</v>
      </c>
      <c r="AP58" s="104">
        <v>0.13489999999999999</v>
      </c>
      <c r="AQ58" s="101"/>
      <c r="AR58" s="101"/>
      <c r="AS58" s="102"/>
      <c r="AT58" s="102"/>
      <c r="AV58" s="115"/>
    </row>
    <row r="59" spans="2:48" ht="19" customHeight="1" x14ac:dyDescent="0.2">
      <c r="B59" s="51" t="s">
        <v>92</v>
      </c>
      <c r="C59" s="141">
        <v>89.62</v>
      </c>
      <c r="D59" s="141">
        <v>133.25</v>
      </c>
      <c r="E59" s="75">
        <v>130.79627974882899</v>
      </c>
      <c r="F59" s="56">
        <v>1983</v>
      </c>
      <c r="G59" s="55" t="s">
        <v>102</v>
      </c>
      <c r="H59" s="55" t="s">
        <v>109</v>
      </c>
      <c r="I59" s="55" t="s">
        <v>162</v>
      </c>
      <c r="J59" s="58">
        <v>780448</v>
      </c>
      <c r="K59" s="55" t="s">
        <v>217</v>
      </c>
      <c r="L59" s="125">
        <v>0.12309027777777778</v>
      </c>
      <c r="M59" s="123">
        <v>130</v>
      </c>
      <c r="N59" s="174"/>
      <c r="P59" s="55" t="s">
        <v>123</v>
      </c>
      <c r="Q59" s="55" t="s">
        <v>126</v>
      </c>
      <c r="S59" s="56" t="s">
        <v>125</v>
      </c>
      <c r="T59" s="56" t="b">
        <v>1</v>
      </c>
      <c r="U59" s="56" t="s">
        <v>122</v>
      </c>
      <c r="V59" s="56" t="b">
        <v>1</v>
      </c>
      <c r="W59" s="56" t="s">
        <v>114</v>
      </c>
      <c r="Y59" s="62" t="b">
        <v>1</v>
      </c>
      <c r="Z59" s="62" t="b">
        <v>1</v>
      </c>
      <c r="AB59" s="179" t="s">
        <v>213</v>
      </c>
      <c r="AC59" s="167">
        <v>-1</v>
      </c>
      <c r="AE59" s="55">
        <v>0.1835</v>
      </c>
      <c r="AF59" s="55">
        <v>0.25209999999999999</v>
      </c>
      <c r="AG59" s="55">
        <v>0.7157</v>
      </c>
      <c r="AH59" s="87">
        <v>0.7157</v>
      </c>
      <c r="AI59" s="93">
        <v>0.79959999999999998</v>
      </c>
      <c r="AJ59" s="88"/>
      <c r="AK59" s="129">
        <v>0.89029999999999998</v>
      </c>
      <c r="AL59" s="130">
        <v>0.99709999999999999</v>
      </c>
      <c r="AM59" s="129">
        <v>1.1677</v>
      </c>
      <c r="AO59" s="103">
        <f>1-AP59</f>
        <v>0.86409999999999998</v>
      </c>
      <c r="AP59" s="104">
        <v>0.13589999999999999</v>
      </c>
      <c r="AQ59" s="101"/>
      <c r="AR59" s="101"/>
      <c r="AS59" s="102"/>
      <c r="AT59" s="102"/>
      <c r="AV59" s="115"/>
    </row>
    <row r="60" spans="2:48" x14ac:dyDescent="0.2">
      <c r="L60" s="178"/>
      <c r="AK60" s="136"/>
      <c r="AL60" s="136"/>
      <c r="AM60" s="136"/>
    </row>
    <row r="61" spans="2:48" ht="22" customHeight="1" x14ac:dyDescent="0.2">
      <c r="L61" s="178"/>
      <c r="N61" s="109" t="s">
        <v>158</v>
      </c>
      <c r="U61" s="82" t="s">
        <v>191</v>
      </c>
      <c r="V61" s="82"/>
      <c r="W61" s="82"/>
      <c r="AE61" s="168">
        <f>AVERAGE(AE5,AE9,AE13,AE17,AE21,AE25,AE29,AE33,AE37,AE41,AE45,AE49,AE53,AE57)</f>
        <v>0.50592222222222227</v>
      </c>
      <c r="AF61" s="168">
        <f>AVERAGE(AF5,AF9,AF13,AF17,AF21,AF25,AF29,AF33,AF37,AF41,AF45,AF49,AF53,AF57)</f>
        <v>0.61946666666666672</v>
      </c>
      <c r="AG61" s="168">
        <f>AVERAGE(AG5,AG9,AG13,AG17,AG21,AG25,AG29,AG33,AG37,AG41,AG45,AG49,AG53,AG57)</f>
        <v>0.12437777777777777</v>
      </c>
      <c r="AH61" s="169">
        <f>AVERAGE(AH5,AH9,AH13,AH17,AH21,AH25,AH29,AH33,AH37,AH41,AH45,AH49,AH53,AH57)</f>
        <v>0.12437777777777777</v>
      </c>
      <c r="AI61" s="170">
        <f>AVERAGE(AI5,AI9,AI13,AI17,AI21,AI25,AI29,AI33,AI37,AI41,AI45,AI49,AI53,AI57)</f>
        <v>0.43707777777777773</v>
      </c>
      <c r="AJ61" s="90"/>
      <c r="AK61" s="138">
        <f t="shared" ref="AK61:AM61" si="0">AVERAGE(AK5,AK9,AK13,AK17,AK21,AK25,AK29,AK33,AK37,AK41,AK45,AK49,AK53,AK57)</f>
        <v>0.59435000000000004</v>
      </c>
      <c r="AL61" s="138">
        <f t="shared" si="0"/>
        <v>1.0042833333333334</v>
      </c>
      <c r="AM61" s="138">
        <f t="shared" si="0"/>
        <v>0.84694999999999998</v>
      </c>
      <c r="AN61" s="90"/>
      <c r="AO61" s="107">
        <f t="shared" ref="AO61:AP61" si="1">AVERAGE(AO5,AO9,AO13,AO17,AO21,AO25,AO29,AO33,AO37,AO41,AO45,AO49,AO53,AO57)</f>
        <v>0.96315999999999991</v>
      </c>
      <c r="AP61" s="107">
        <f t="shared" si="1"/>
        <v>3.6839999999999998E-2</v>
      </c>
      <c r="AQ61" s="151">
        <f t="shared" ref="AQ61:AQ62" si="2">MAX(AQ5,AQ9,AQ13,AQ17,AQ21,AQ25,AQ29,AQ33,AQ37,AQ41,AQ45,AQ49,AQ53,AQ57)</f>
        <v>0</v>
      </c>
      <c r="AR61" s="151">
        <f t="shared" ref="AR61:AR62" si="3">MIN(AR5,AR9,AR13,AR17,AR21,AR25,AR29,AR33,AR37,AR41,AR45,AR49,AR53,AR57)</f>
        <v>0</v>
      </c>
      <c r="AS61" s="151">
        <f t="shared" ref="AS61:AS62" si="4">MAX(AS5,AS9,AS13,AS17,AS21,AS25,AS29,AS33,AS37,AS41,AS45,AS49,AS53,AS57)</f>
        <v>0</v>
      </c>
      <c r="AT61" s="151">
        <f t="shared" ref="AT61:AT62" si="5">MIN(AT5,AT9,AT13,AT17,AT21,AT25,AT29,AT33,AT37,AT41,AT45,AT49,AT53,AT57)</f>
        <v>0</v>
      </c>
    </row>
    <row r="62" spans="2:48" ht="22" customHeight="1" x14ac:dyDescent="0.2">
      <c r="B62" s="153"/>
      <c r="C62" s="154"/>
      <c r="D62" s="154"/>
      <c r="E62" s="155"/>
      <c r="F62" s="154"/>
      <c r="G62" s="156"/>
      <c r="H62" s="156"/>
      <c r="I62" s="156"/>
      <c r="L62" s="178"/>
      <c r="N62" s="108" t="s">
        <v>155</v>
      </c>
      <c r="U62" s="82" t="s">
        <v>190</v>
      </c>
      <c r="V62" s="82"/>
      <c r="W62" s="82"/>
      <c r="AE62" s="168">
        <f>AVERAGE(AE6,AE10,AE14,AE18,AE22,AE26,AE30,AE34,AE38,AE42,AE46,AE50,AE54,AE58)</f>
        <v>0.27875</v>
      </c>
      <c r="AF62" s="168">
        <f>AVERAGE(AF6,AF10,AF14,AF18,AF22,AF26,AF30,AF34,AF38,AF42,AF46,AF50,AF54,AF58)</f>
        <v>0.35222000000000003</v>
      </c>
      <c r="AG62" s="168">
        <f>AVERAGE(AG6,AG10,AG14,AG18,AG22,AG26,AG30,AG34,AG38,AG42,AG46,AG50,AG58)</f>
        <v>0.72378888888888882</v>
      </c>
      <c r="AH62" s="168">
        <f t="shared" ref="AH62:AI62" si="6">AVERAGE(AH6,AH10,AH14,AH18,AH22,AH26,AH30,AH34,AH38,AH42,AH46,AH50,AH58)</f>
        <v>0.72378888888888882</v>
      </c>
      <c r="AI62" s="168">
        <f t="shared" si="6"/>
        <v>0.73822222222222222</v>
      </c>
      <c r="AJ62" s="90"/>
      <c r="AK62" s="138">
        <f t="shared" ref="AK62:AM62" si="7">AVERAGE(AK6,AK10,AK14,AK18,AK22,AK26,AK30,AK34,AK38,AK42,AK46,AK50,AK54,AK58)</f>
        <v>0.86921111111111116</v>
      </c>
      <c r="AL62" s="138">
        <f t="shared" si="7"/>
        <v>1.0008000000000001</v>
      </c>
      <c r="AM62" s="138">
        <f t="shared" si="7"/>
        <v>0.80387777777777769</v>
      </c>
      <c r="AN62" s="90"/>
      <c r="AO62" s="107">
        <f t="shared" ref="AO62:AP62" si="8">AVERAGE(AO6,AO10,AO14,AO18,AO22,AO26,AO30,AO34,AO38,AO42,AO46,AO50,AO54,AO58)</f>
        <v>0.96390999999999993</v>
      </c>
      <c r="AP62" s="107">
        <f t="shared" si="8"/>
        <v>3.6089999999999997E-2</v>
      </c>
      <c r="AQ62" s="151">
        <f t="shared" si="2"/>
        <v>0</v>
      </c>
      <c r="AR62" s="151">
        <f t="shared" si="3"/>
        <v>0</v>
      </c>
      <c r="AS62" s="151">
        <f t="shared" si="4"/>
        <v>0</v>
      </c>
      <c r="AT62" s="151">
        <f t="shared" si="5"/>
        <v>0</v>
      </c>
    </row>
    <row r="63" spans="2:48" ht="22" customHeight="1" x14ac:dyDescent="0.2">
      <c r="L63" s="178"/>
      <c r="N63" s="20" t="s">
        <v>142</v>
      </c>
      <c r="U63" s="82" t="s">
        <v>189</v>
      </c>
      <c r="V63" s="82"/>
      <c r="W63" s="82"/>
      <c r="AE63" s="138">
        <f>AVERAGE(AE7,AE11,AE15,AE19,AE23,AE27,AE31,AE35,AE39,AE43,AE47,AE51,AE55,AE59)</f>
        <v>0.19990000000000002</v>
      </c>
      <c r="AF63" s="138">
        <f>AVERAGE(AF7,AF11,AF15,AF19,AF23,AF27,AF31,AF35,AF39,AF43,AF47,AF51,AF55,AF59)</f>
        <v>0.25817999999999997</v>
      </c>
      <c r="AG63" s="138">
        <f>AVERAGE(AG7,AG11,AG15,AG19,AG23,AG27,AG31,AG35,AG39,AG43,AG47,AG51,AG55,AG59)</f>
        <v>0.78927999999999998</v>
      </c>
      <c r="AH63" s="147">
        <f>AVERAGE(AH7,AH11,AH15,AH19,AH23,AH27,AH31,AH35,AH39,AH43,AH47,AH51,AH55,AH59)</f>
        <v>0.78927999999999998</v>
      </c>
      <c r="AI63" s="148">
        <f>AVERAGE(AI7,AI11,AI15,AI19,AI23,AI27,AI31,AI35,AI39,AI43,AI47,AI51,AI55,AI59)</f>
        <v>0.83279000000000014</v>
      </c>
      <c r="AJ63" s="83"/>
      <c r="AK63" s="138">
        <f>AVERAGE(AK7,AK11,AK15,AK19,AK23,AK27,AK31,AK35,AK39,AK43,AK47,AK51,AK55,AK59)</f>
        <v>0.90008888888888883</v>
      </c>
      <c r="AL63" s="138">
        <f>AVERAGE(AL7,AL11,AL15,AL19,AL23,AL27,AL31,AL35,AL39,AL43,AL47,AL51,AL55,AL59)</f>
        <v>1.001711111111111</v>
      </c>
      <c r="AM63" s="138">
        <f>AVERAGE(AM7,AM11,AM15,AM19,AM23,AM27,AM31,AM35,AM39,AM43,AM47,AM51,AM55,AM59)</f>
        <v>0.98221111111111115</v>
      </c>
      <c r="AN63" s="83"/>
      <c r="AO63" s="107">
        <f>AVERAGE(AO7,AO11,AO15,AO19,AO23,AO27,AO31,AO35,AO39,AO43,AO47,AO51,AO55,AO59)</f>
        <v>0.95281818181818179</v>
      </c>
      <c r="AP63" s="107">
        <f>AVERAGE(AP7,AP11,AP15,AP19,AP23,AP27,AP31,AP35,AP39,AP43,AP47,AP51,AP55,AP59)</f>
        <v>4.7181818181818186E-2</v>
      </c>
      <c r="AQ63" s="151">
        <f>MAX(AQ7,AQ11,AQ15,AQ19,AQ23,AQ27,AQ31,AQ35,AQ39,AQ43,AQ47,AQ51,AQ55,AQ59)</f>
        <v>0</v>
      </c>
      <c r="AR63" s="151">
        <f>MIN(AR7,AR11,AR15,AR19,AR23,AR27,AR31,AR35,AR39,AR43,AR47,AR51,AR55,AR59)</f>
        <v>0</v>
      </c>
      <c r="AS63" s="151">
        <f>MAX(AS7,AS11,AS15,AS19,AS23,AS27,AS31,AS35,AS39,AS43,AS47,AS51,AS55,AS59)</f>
        <v>0</v>
      </c>
      <c r="AT63" s="151">
        <f>MIN(AT7,AT11,AT15,AT19,AT23,AT27,AT31,AT35,AT39,AT43,AT47,AT51,AT55,AT59)</f>
        <v>0</v>
      </c>
    </row>
    <row r="64" spans="2:48" ht="22" customHeight="1" x14ac:dyDescent="0.2">
      <c r="L64" s="178"/>
      <c r="N64" s="111" t="s">
        <v>163</v>
      </c>
      <c r="W64" s="76" t="s">
        <v>134</v>
      </c>
      <c r="X64" s="77"/>
      <c r="Y64" s="77"/>
      <c r="Z64" s="77"/>
      <c r="AA64" s="77"/>
      <c r="AE64" s="78" t="s">
        <v>185</v>
      </c>
      <c r="AF64" s="78" t="s">
        <v>186</v>
      </c>
      <c r="AG64" s="79">
        <v>0.8</v>
      </c>
      <c r="AH64" s="85">
        <v>0.75</v>
      </c>
      <c r="AI64" s="91">
        <v>0.75</v>
      </c>
      <c r="AJ64" s="84"/>
      <c r="AN64" s="84"/>
    </row>
    <row r="65" spans="2:14" ht="22" customHeight="1" x14ac:dyDescent="0.2">
      <c r="N65" s="110" t="s">
        <v>141</v>
      </c>
    </row>
    <row r="66" spans="2:14" x14ac:dyDescent="0.2">
      <c r="B66" s="52" t="s">
        <v>219</v>
      </c>
    </row>
  </sheetData>
  <mergeCells count="24">
    <mergeCell ref="N13:N15"/>
    <mergeCell ref="N9:N11"/>
    <mergeCell ref="N5:N7"/>
    <mergeCell ref="N57:N59"/>
    <mergeCell ref="N53:N55"/>
    <mergeCell ref="N49:N51"/>
    <mergeCell ref="N45:N47"/>
    <mergeCell ref="N41:N43"/>
    <mergeCell ref="A6:A7"/>
    <mergeCell ref="U61:W61"/>
    <mergeCell ref="U62:W62"/>
    <mergeCell ref="U63:W63"/>
    <mergeCell ref="N37:N39"/>
    <mergeCell ref="N33:N35"/>
    <mergeCell ref="N29:N31"/>
    <mergeCell ref="N25:N27"/>
    <mergeCell ref="N21:N23"/>
    <mergeCell ref="N17:N19"/>
    <mergeCell ref="B2:N2"/>
    <mergeCell ref="P2:Q2"/>
    <mergeCell ref="S2:W2"/>
    <mergeCell ref="AE2:AI2"/>
    <mergeCell ref="AK2:AM2"/>
    <mergeCell ref="AO2:AT2"/>
  </mergeCells>
  <conditionalFormatting sqref="AH13">
    <cfRule type="cellIs" dxfId="62" priority="52" operator="greaterThanOrEqual">
      <formula>0.75</formula>
    </cfRule>
    <cfRule type="cellIs" dxfId="61" priority="53" operator="between">
      <formula>0.65</formula>
      <formula>0.75</formula>
    </cfRule>
    <cfRule type="cellIs" dxfId="60" priority="54" operator="lessThan">
      <formula>0.65</formula>
    </cfRule>
  </conditionalFormatting>
  <conditionalFormatting sqref="AH17">
    <cfRule type="cellIs" dxfId="59" priority="49" operator="greaterThanOrEqual">
      <formula>0.75</formula>
    </cfRule>
    <cfRule type="cellIs" dxfId="58" priority="50" operator="between">
      <formula>0.65</formula>
      <formula>0.75</formula>
    </cfRule>
    <cfRule type="cellIs" dxfId="57" priority="51" operator="lessThan">
      <formula>0.65</formula>
    </cfRule>
  </conditionalFormatting>
  <conditionalFormatting sqref="AH21">
    <cfRule type="cellIs" dxfId="56" priority="46" operator="greaterThanOrEqual">
      <formula>0.75</formula>
    </cfRule>
    <cfRule type="cellIs" dxfId="55" priority="47" operator="between">
      <formula>0.65</formula>
      <formula>0.75</formula>
    </cfRule>
    <cfRule type="cellIs" dxfId="54" priority="48" operator="lessThan">
      <formula>0.65</formula>
    </cfRule>
  </conditionalFormatting>
  <conditionalFormatting sqref="AH29">
    <cfRule type="cellIs" dxfId="53" priority="40" operator="greaterThanOrEqual">
      <formula>0.75</formula>
    </cfRule>
    <cfRule type="cellIs" dxfId="52" priority="41" operator="between">
      <formula>0.65</formula>
      <formula>0.75</formula>
    </cfRule>
    <cfRule type="cellIs" dxfId="51" priority="42" operator="lessThan">
      <formula>0.65</formula>
    </cfRule>
  </conditionalFormatting>
  <conditionalFormatting sqref="AH33">
    <cfRule type="cellIs" dxfId="50" priority="37" operator="greaterThanOrEqual">
      <formula>0.75</formula>
    </cfRule>
    <cfRule type="cellIs" dxfId="49" priority="38" operator="between">
      <formula>0.65</formula>
      <formula>0.75</formula>
    </cfRule>
    <cfRule type="cellIs" dxfId="48" priority="39" operator="lessThan">
      <formula>0.65</formula>
    </cfRule>
  </conditionalFormatting>
  <conditionalFormatting sqref="AH41">
    <cfRule type="cellIs" dxfId="47" priority="31" operator="greaterThanOrEqual">
      <formula>0.75</formula>
    </cfRule>
    <cfRule type="cellIs" dxfId="46" priority="32" operator="between">
      <formula>0.65</formula>
      <formula>0.75</formula>
    </cfRule>
    <cfRule type="cellIs" dxfId="45" priority="33" operator="lessThan">
      <formula>0.65</formula>
    </cfRule>
  </conditionalFormatting>
  <conditionalFormatting sqref="AH45">
    <cfRule type="cellIs" dxfId="44" priority="28" operator="greaterThanOrEqual">
      <formula>0.75</formula>
    </cfRule>
    <cfRule type="cellIs" dxfId="43" priority="29" operator="between">
      <formula>0.65</formula>
      <formula>0.75</formula>
    </cfRule>
    <cfRule type="cellIs" dxfId="42" priority="30" operator="lessThan">
      <formula>0.65</formula>
    </cfRule>
  </conditionalFormatting>
  <conditionalFormatting sqref="AH49">
    <cfRule type="cellIs" dxfId="41" priority="25" operator="greaterThanOrEqual">
      <formula>0.75</formula>
    </cfRule>
    <cfRule type="cellIs" dxfId="40" priority="26" operator="between">
      <formula>0.65</formula>
      <formula>0.75</formula>
    </cfRule>
    <cfRule type="cellIs" dxfId="39" priority="27" operator="lessThan">
      <formula>0.65</formula>
    </cfRule>
  </conditionalFormatting>
  <conditionalFormatting sqref="AH53">
    <cfRule type="cellIs" dxfId="38" priority="22" operator="greaterThanOrEqual">
      <formula>0.75</formula>
    </cfRule>
    <cfRule type="cellIs" dxfId="37" priority="23" operator="between">
      <formula>0.65</formula>
      <formula>0.75</formula>
    </cfRule>
    <cfRule type="cellIs" dxfId="36" priority="24" operator="lessThan">
      <formula>0.65</formula>
    </cfRule>
  </conditionalFormatting>
  <conditionalFormatting sqref="AH57">
    <cfRule type="cellIs" dxfId="35" priority="19" operator="greaterThanOrEqual">
      <formula>0.75</formula>
    </cfRule>
    <cfRule type="cellIs" dxfId="34" priority="20" operator="between">
      <formula>0.65</formula>
      <formula>0.75</formula>
    </cfRule>
    <cfRule type="cellIs" dxfId="33" priority="21" operator="lessThan">
      <formula>0.65</formula>
    </cfRule>
  </conditionalFormatting>
  <conditionalFormatting sqref="AH11">
    <cfRule type="cellIs" dxfId="29" priority="10" operator="greaterThanOrEqual">
      <formula>0.8</formula>
    </cfRule>
    <cfRule type="cellIs" dxfId="28" priority="11" operator="between">
      <formula>0.5</formula>
      <formula>0.8</formula>
    </cfRule>
    <cfRule type="cellIs" dxfId="27" priority="12" operator="lessThan">
      <formula>0.5</formula>
    </cfRule>
  </conditionalFormatting>
  <conditionalFormatting sqref="AE13:AE15 AE17:AE19 AE21:AE23 AE29:AE31 AE33:AE35 AE41:AE43 AE45:AE47 AE49:AE51 AE53:AE55 AE57:AE59 AE25:AE27 AE37:AE39 AE61:AE63 AE5:AE7 AE9:AE11">
    <cfRule type="cellIs" dxfId="26" priority="70" operator="lessThan">
      <formula>0.2</formula>
    </cfRule>
    <cfRule type="cellIs" dxfId="25" priority="71" operator="between">
      <formula>0.2</formula>
      <formula>0.5</formula>
    </cfRule>
    <cfRule type="cellIs" dxfId="24" priority="72" operator="greaterThan">
      <formula>0.5</formula>
    </cfRule>
  </conditionalFormatting>
  <conditionalFormatting sqref="AF13:AF15 AF17:AF19 AF21:AF23 AF29:AF31 AF33:AF35 AF41:AF43 AF45:AF47 AF49:AF51 AF53:AF55 AF57:AF59 AF25:AF27 AF37:AF39 AF61:AF63 AF5:AF7 AF9:AF11">
    <cfRule type="cellIs" dxfId="23" priority="73" operator="lessThan">
      <formula>0.25</formula>
    </cfRule>
  </conditionalFormatting>
  <conditionalFormatting sqref="AF61:AF63 AF13:AF15 AF17:AF19 AF21:AF23 AF29:AF31 AF33:AF35 AF41:AF43 AF45:AF47 AF49:AF51 AF53:AF55 AF57:AF59 AF25:AF27 AF37:AF39 AF5:AF7 AF9:AF11">
    <cfRule type="cellIs" dxfId="22" priority="74" operator="between">
      <formula>0.25</formula>
      <formula>0.6</formula>
    </cfRule>
    <cfRule type="cellIs" dxfId="21" priority="75" stopIfTrue="1" operator="greaterThan">
      <formula>0.6</formula>
    </cfRule>
  </conditionalFormatting>
  <conditionalFormatting sqref="AG61:AG63 AG5:AH5 AG13:AG15 AG17:AG19 AG21:AG23 AG26:AG27 AG29:AG31 AG33:AG35 AG41:AG43 AG45:AG47 AG49:AG51 AG53:AG55 AG57:AG59 AG25:AH25 AG38:AG39 AG37:AH37 AH62:AI62 AG6:AG7 AG9:AG11">
    <cfRule type="cellIs" dxfId="20" priority="58" operator="greaterThanOrEqual">
      <formula>0.8</formula>
    </cfRule>
    <cfRule type="cellIs" dxfId="19" priority="68" operator="between">
      <formula>0.5</formula>
      <formula>0.8</formula>
    </cfRule>
    <cfRule type="cellIs" dxfId="18" priority="69" operator="lessThan">
      <formula>0.5</formula>
    </cfRule>
  </conditionalFormatting>
  <conditionalFormatting sqref="AH61 AH58:AH59 AH55 AH50:AH51 AH46 AH42:AH43 AH34:AH35 AH30:AH31 AH26:AH27 AH22:AH23 AH18:AH19 AH14:AH15 AH38:AH39 AH63 AH6:AH7 AH9:AH10">
    <cfRule type="cellIs" dxfId="17" priority="65" operator="greaterThanOrEqual">
      <formula>0.75</formula>
    </cfRule>
    <cfRule type="cellIs" dxfId="16" priority="66" operator="between">
      <formula>0.65</formula>
      <formula>0.75</formula>
    </cfRule>
    <cfRule type="cellIs" dxfId="15" priority="67" operator="lessThan">
      <formula>0.65</formula>
    </cfRule>
  </conditionalFormatting>
  <conditionalFormatting sqref="AI61 AI13:AI15 AI17:AI19 AI21:AI23 AI29:AI31 AI33:AI35 AI41:AI43 AI45:AI47 AI49:AI50 AI53:AI55 AI57:AI59 AI25:AI27 AI37:AI39 AI63 AI5:AI7 AI9:AI11">
    <cfRule type="cellIs" dxfId="14" priority="16" operator="lessThan">
      <formula>0.5</formula>
    </cfRule>
    <cfRule type="cellIs" dxfId="13" priority="17" operator="between">
      <formula>0.5</formula>
      <formula>0.75</formula>
    </cfRule>
    <cfRule type="cellIs" dxfId="12" priority="18" operator="greaterThan">
      <formula>0.75</formula>
    </cfRule>
  </conditionalFormatting>
  <conditionalFormatting sqref="AH47">
    <cfRule type="cellIs" dxfId="11" priority="7" operator="greaterThanOrEqual">
      <formula>0.8</formula>
    </cfRule>
    <cfRule type="cellIs" dxfId="10" priority="8" operator="between">
      <formula>0.5</formula>
      <formula>0.8</formula>
    </cfRule>
    <cfRule type="cellIs" dxfId="9" priority="9" operator="lessThan">
      <formula>0.5</formula>
    </cfRule>
  </conditionalFormatting>
  <conditionalFormatting sqref="AI51">
    <cfRule type="cellIs" dxfId="5" priority="4" operator="greaterThanOrEqual">
      <formula>0.8</formula>
    </cfRule>
    <cfRule type="cellIs" dxfId="4" priority="5" operator="between">
      <formula>0.5</formula>
      <formula>0.8</formula>
    </cfRule>
    <cfRule type="cellIs" dxfId="3" priority="6" operator="lessThan">
      <formula>0.5</formula>
    </cfRule>
  </conditionalFormatting>
  <conditionalFormatting sqref="AH54">
    <cfRule type="cellIs" dxfId="2" priority="1" operator="greaterThanOrEqual">
      <formula>0.8</formula>
    </cfRule>
    <cfRule type="cellIs" dxfId="1" priority="2" operator="between">
      <formula>0.5</formula>
      <formula>0.8</formula>
    </cfRule>
    <cfRule type="cellIs" dxfId="0" priority="3" operator="lessThan">
      <formula>0.5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Model_Param_Tracking</vt:lpstr>
      <vt:lpstr>All Stations Metrics Tracking</vt:lpstr>
      <vt:lpstr>Metrics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Wayment</dc:creator>
  <cp:lastModifiedBy>Charlotte Wayment</cp:lastModifiedBy>
  <dcterms:created xsi:type="dcterms:W3CDTF">2025-08-12T12:22:53Z</dcterms:created>
  <dcterms:modified xsi:type="dcterms:W3CDTF">2025-08-21T09:11:52Z</dcterms:modified>
</cp:coreProperties>
</file>