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urlinklbf\Desktop\"/>
    </mc:Choice>
  </mc:AlternateContent>
  <bookViews>
    <workbookView xWindow="0" yWindow="0" windowWidth="7476" windowHeight="8424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0" i="1" l="1"/>
  <c r="Q3" i="1"/>
  <c r="J8" i="1"/>
  <c r="U3" i="1" s="1"/>
  <c r="S3" i="1" l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O6" i="1"/>
  <c r="W6" i="1" s="1"/>
  <c r="O5" i="1"/>
  <c r="W5" i="1" s="1"/>
  <c r="F6" i="1"/>
  <c r="J6" i="1"/>
  <c r="J4" i="1"/>
  <c r="J3" i="1"/>
  <c r="U2" i="1" l="1"/>
  <c r="Q2" i="1"/>
  <c r="P5" i="1" s="1"/>
  <c r="Q5" i="1" s="1"/>
  <c r="S2" i="1"/>
  <c r="R32" i="1" s="1"/>
  <c r="S32" i="1" s="1"/>
  <c r="P15" i="1"/>
  <c r="Q15" i="1" s="1"/>
  <c r="P26" i="1"/>
  <c r="Q26" i="1" s="1"/>
  <c r="P10" i="1"/>
  <c r="Q10" i="1" s="1"/>
  <c r="P14" i="1" l="1"/>
  <c r="Q14" i="1" s="1"/>
  <c r="P19" i="1"/>
  <c r="Q19" i="1" s="1"/>
  <c r="P16" i="1"/>
  <c r="Q16" i="1" s="1"/>
  <c r="P18" i="1"/>
  <c r="Q18" i="1" s="1"/>
  <c r="P7" i="1"/>
  <c r="Q7" i="1" s="1"/>
  <c r="P23" i="1"/>
  <c r="Q23" i="1" s="1"/>
  <c r="R20" i="1"/>
  <c r="S20" i="1" s="1"/>
  <c r="P24" i="1"/>
  <c r="Q24" i="1" s="1"/>
  <c r="P17" i="1"/>
  <c r="Q17" i="1" s="1"/>
  <c r="R7" i="1"/>
  <c r="S7" i="1" s="1"/>
  <c r="P31" i="1"/>
  <c r="Q31" i="1" s="1"/>
  <c r="P12" i="1"/>
  <c r="Q12" i="1" s="1"/>
  <c r="P32" i="1"/>
  <c r="Q32" i="1" s="1"/>
  <c r="P30" i="1"/>
  <c r="Q30" i="1" s="1"/>
  <c r="P29" i="1"/>
  <c r="Q29" i="1" s="1"/>
  <c r="P13" i="1"/>
  <c r="Q13" i="1" s="1"/>
  <c r="R18" i="1"/>
  <c r="S18" i="1" s="1"/>
  <c r="P22" i="1"/>
  <c r="Q22" i="1" s="1"/>
  <c r="P11" i="1"/>
  <c r="Q11" i="1" s="1"/>
  <c r="P27" i="1"/>
  <c r="Q27" i="1" s="1"/>
  <c r="P8" i="1"/>
  <c r="Q8" i="1" s="1"/>
  <c r="P28" i="1"/>
  <c r="Q28" i="1" s="1"/>
  <c r="P25" i="1"/>
  <c r="Q25" i="1" s="1"/>
  <c r="R10" i="1"/>
  <c r="S10" i="1" s="1"/>
  <c r="R19" i="1"/>
  <c r="S19" i="1" s="1"/>
  <c r="R26" i="1"/>
  <c r="S26" i="1" s="1"/>
  <c r="R11" i="1"/>
  <c r="S11" i="1" s="1"/>
  <c r="R27" i="1"/>
  <c r="S27" i="1" s="1"/>
  <c r="R12" i="1"/>
  <c r="S12" i="1" s="1"/>
  <c r="R28" i="1"/>
  <c r="S28" i="1" s="1"/>
  <c r="R14" i="1"/>
  <c r="S14" i="1" s="1"/>
  <c r="R30" i="1"/>
  <c r="S30" i="1" s="1"/>
  <c r="R15" i="1"/>
  <c r="S15" i="1" s="1"/>
  <c r="R31" i="1"/>
  <c r="S31" i="1" s="1"/>
  <c r="R16" i="1"/>
  <c r="S16" i="1" s="1"/>
  <c r="P20" i="1"/>
  <c r="Q20" i="1" s="1"/>
  <c r="P9" i="1"/>
  <c r="Q9" i="1" s="1"/>
  <c r="R6" i="1"/>
  <c r="S6" i="1" s="1"/>
  <c r="R21" i="1"/>
  <c r="S21" i="1" s="1"/>
  <c r="R9" i="1"/>
  <c r="S9" i="1" s="1"/>
  <c r="R25" i="1"/>
  <c r="S25" i="1" s="1"/>
  <c r="R13" i="1"/>
  <c r="S13" i="1" s="1"/>
  <c r="R29" i="1"/>
  <c r="S29" i="1" s="1"/>
  <c r="R17" i="1"/>
  <c r="S17" i="1" s="1"/>
  <c r="R5" i="1"/>
  <c r="S5" i="1" s="1"/>
  <c r="R22" i="1"/>
  <c r="S22" i="1" s="1"/>
  <c r="R23" i="1"/>
  <c r="S23" i="1" s="1"/>
  <c r="R8" i="1"/>
  <c r="S8" i="1" s="1"/>
  <c r="R24" i="1"/>
  <c r="S24" i="1" s="1"/>
  <c r="P6" i="1"/>
  <c r="Q6" i="1" s="1"/>
  <c r="T7" i="1"/>
  <c r="U7" i="1" s="1"/>
  <c r="T11" i="1"/>
  <c r="U11" i="1" s="1"/>
  <c r="T15" i="1"/>
  <c r="U15" i="1" s="1"/>
  <c r="T19" i="1"/>
  <c r="U19" i="1" s="1"/>
  <c r="T23" i="1"/>
  <c r="U23" i="1" s="1"/>
  <c r="T27" i="1"/>
  <c r="U27" i="1" s="1"/>
  <c r="T31" i="1"/>
  <c r="U31" i="1" s="1"/>
  <c r="T8" i="1"/>
  <c r="U8" i="1" s="1"/>
  <c r="T12" i="1"/>
  <c r="U12" i="1" s="1"/>
  <c r="T16" i="1"/>
  <c r="U16" i="1" s="1"/>
  <c r="T20" i="1"/>
  <c r="U20" i="1" s="1"/>
  <c r="T24" i="1"/>
  <c r="U24" i="1" s="1"/>
  <c r="T28" i="1"/>
  <c r="U28" i="1" s="1"/>
  <c r="T32" i="1"/>
  <c r="U32" i="1" s="1"/>
  <c r="T9" i="1"/>
  <c r="U9" i="1" s="1"/>
  <c r="T13" i="1"/>
  <c r="U13" i="1" s="1"/>
  <c r="T17" i="1"/>
  <c r="U17" i="1" s="1"/>
  <c r="T21" i="1"/>
  <c r="U21" i="1" s="1"/>
  <c r="T25" i="1"/>
  <c r="U25" i="1" s="1"/>
  <c r="T29" i="1"/>
  <c r="U29" i="1" s="1"/>
  <c r="T5" i="1"/>
  <c r="U5" i="1" s="1"/>
  <c r="T6" i="1"/>
  <c r="U6" i="1" s="1"/>
  <c r="T10" i="1"/>
  <c r="U10" i="1" s="1"/>
  <c r="T14" i="1"/>
  <c r="U14" i="1" s="1"/>
  <c r="T18" i="1"/>
  <c r="U18" i="1" s="1"/>
  <c r="T22" i="1"/>
  <c r="U22" i="1" s="1"/>
  <c r="T26" i="1"/>
  <c r="U26" i="1" s="1"/>
  <c r="T30" i="1"/>
  <c r="U30" i="1" s="1"/>
  <c r="P21" i="1"/>
  <c r="Q21" i="1" s="1"/>
</calcChain>
</file>

<file path=xl/sharedStrings.xml><?xml version="1.0" encoding="utf-8"?>
<sst xmlns="http://schemas.openxmlformats.org/spreadsheetml/2006/main" count="54" uniqueCount="38">
  <si>
    <t>K</t>
  </si>
  <si>
    <t>k</t>
  </si>
  <si>
    <t>J/K</t>
  </si>
  <si>
    <t>/mol</t>
  </si>
  <si>
    <r>
      <t>L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(533)</t>
    </r>
  </si>
  <si>
    <r>
      <t>T</t>
    </r>
    <r>
      <rPr>
        <vertAlign val="subscript"/>
        <sz val="11"/>
        <color theme="1"/>
        <rFont val="Calibri"/>
        <family val="2"/>
        <scheme val="minor"/>
      </rPr>
      <t>surf</t>
    </r>
  </si>
  <si>
    <r>
      <t>N</t>
    </r>
    <r>
      <rPr>
        <vertAlign val="subscript"/>
        <sz val="11"/>
        <color theme="1"/>
        <rFont val="Calibri"/>
        <family val="2"/>
        <scheme val="minor"/>
      </rPr>
      <t>avo</t>
    </r>
  </si>
  <si>
    <t>h</t>
  </si>
  <si>
    <t>Js</t>
  </si>
  <si>
    <t xml:space="preserve"> </t>
  </si>
  <si>
    <r>
      <t>t</t>
    </r>
    <r>
      <rPr>
        <vertAlign val="subscript"/>
        <sz val="11"/>
        <color theme="1"/>
        <rFont val="Symbol"/>
        <family val="1"/>
        <charset val="2"/>
      </rPr>
      <t>0</t>
    </r>
  </si>
  <si>
    <t>s</t>
  </si>
  <si>
    <t>E</t>
  </si>
  <si>
    <t>eV</t>
  </si>
  <si>
    <t>J</t>
  </si>
  <si>
    <t>e</t>
  </si>
  <si>
    <t>C</t>
  </si>
  <si>
    <t>M</t>
  </si>
  <si>
    <t>kg</t>
  </si>
  <si>
    <t>R</t>
  </si>
  <si>
    <t>J/molK</t>
  </si>
  <si>
    <t>g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</si>
  <si>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d </t>
    </r>
  </si>
  <si>
    <t>m</t>
  </si>
  <si>
    <t>step density (nm-1)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</si>
  <si>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= S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</si>
  <si>
    <r>
      <t xml:space="preserve">t </t>
    </r>
    <r>
      <rPr>
        <sz val="11"/>
        <color theme="1"/>
        <rFont val="Arial"/>
        <family val="2"/>
      </rPr>
      <t>(s)</t>
    </r>
  </si>
  <si>
    <t>v (m/s)</t>
  </si>
  <si>
    <t>300 K</t>
  </si>
  <si>
    <r>
      <t>E</t>
    </r>
    <r>
      <rPr>
        <vertAlign val="subscript"/>
        <sz val="11"/>
        <color theme="1"/>
        <rFont val="Calibri"/>
        <family val="2"/>
        <scheme val="minor"/>
      </rPr>
      <t>beam</t>
    </r>
  </si>
  <si>
    <r>
      <t>M</t>
    </r>
    <r>
      <rPr>
        <vertAlign val="subscript"/>
        <sz val="11"/>
        <color theme="1"/>
        <rFont val="Calibri"/>
        <family val="2"/>
        <scheme val="minor"/>
      </rPr>
      <t>H2</t>
    </r>
  </si>
  <si>
    <t>kg/mol</t>
  </si>
  <si>
    <t>9.3 meV</t>
  </si>
  <si>
    <r>
      <t xml:space="preserve"> T</t>
    </r>
    <r>
      <rPr>
        <vertAlign val="subscript"/>
        <sz val="11"/>
        <color theme="1"/>
        <rFont val="Calibri"/>
        <family val="2"/>
        <scheme val="minor"/>
      </rPr>
      <t>kin</t>
    </r>
    <r>
      <rPr>
        <sz val="11"/>
        <color theme="1"/>
        <rFont val="Calibri"/>
        <family val="2"/>
        <scheme val="minor"/>
      </rPr>
      <t xml:space="preserve"> = T</t>
    </r>
    <r>
      <rPr>
        <vertAlign val="subscript"/>
        <sz val="11"/>
        <color theme="1"/>
        <rFont val="Calibri"/>
        <family val="2"/>
        <scheme val="minor"/>
      </rPr>
      <t>surf</t>
    </r>
  </si>
  <si>
    <r>
      <t xml:space="preserve"> T</t>
    </r>
    <r>
      <rPr>
        <vertAlign val="subscript"/>
        <sz val="11"/>
        <color theme="1"/>
        <rFont val="Calibri"/>
        <family val="2"/>
        <scheme val="minor"/>
      </rPr>
      <t>kin</t>
    </r>
    <r>
      <rPr>
        <sz val="11"/>
        <color theme="1"/>
        <rFont val="Calibri"/>
        <family val="2"/>
        <scheme val="minor"/>
      </rPr>
      <t xml:space="preserve"> = T</t>
    </r>
    <r>
      <rPr>
        <vertAlign val="subscript"/>
        <sz val="11"/>
        <color theme="1"/>
        <rFont val="Calibri"/>
        <family val="2"/>
        <scheme val="minor"/>
      </rPr>
      <t>inc</t>
    </r>
  </si>
  <si>
    <t>linear</t>
  </si>
  <si>
    <t>slope</t>
  </si>
  <si>
    <t>155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</si>
</sst>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2" borderId="0" xfId="0" applyFill="1"/>
    <xf numFmtId="164" fontId="0" fillId="0" borderId="0" xfId="0" applyNumberFormat="1"/>
    <xf numFmtId="165" fontId="1" fillId="0" borderId="0" xfId="0" applyNumberFormat="1" applyFont="1"/>
    <xf numFmtId="0" fontId="8" fillId="0" borderId="0" xfId="0" applyFont="1"/>
    <xf numFmtId="0" fontId="0" fillId="0" borderId="3" xfId="0" applyBorder="1" applyAlignment="1">
      <alignment horizontal="center"/>
    </xf>
    <xf numFmtId="0" fontId="8" fillId="0" borderId="4" xfId="0" applyFont="1" applyBorder="1"/>
    <xf numFmtId="0" fontId="0" fillId="0" borderId="5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6" xfId="0" applyBorder="1"/>
    <xf numFmtId="0" fontId="3" fillId="0" borderId="9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/>
    <xf numFmtId="0" fontId="0" fillId="0" borderId="14" xfId="0" applyBorder="1" applyAlignment="1">
      <alignment horizontal="right"/>
    </xf>
    <xf numFmtId="0" fontId="3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16" xfId="0" applyFont="1" applyBorder="1"/>
    <xf numFmtId="11" fontId="1" fillId="0" borderId="15" xfId="0" applyNumberFormat="1" applyFont="1" applyBorder="1"/>
    <xf numFmtId="11" fontId="1" fillId="0" borderId="16" xfId="0" applyNumberFormat="1" applyFont="1" applyBorder="1"/>
    <xf numFmtId="0" fontId="0" fillId="0" borderId="14" xfId="0" applyBorder="1"/>
    <xf numFmtId="0" fontId="0" fillId="0" borderId="15" xfId="0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6" xfId="0" applyNumberFormat="1" applyBorder="1"/>
    <xf numFmtId="165" fontId="10" fillId="0" borderId="6" xfId="0" applyNumberFormat="1" applyFont="1" applyBorder="1"/>
    <xf numFmtId="165" fontId="10" fillId="0" borderId="12" xfId="0" applyNumberFormat="1" applyFont="1" applyBorder="1"/>
    <xf numFmtId="11" fontId="11" fillId="0" borderId="1" xfId="0" applyNumberFormat="1" applyFont="1" applyBorder="1"/>
    <xf numFmtId="11" fontId="11" fillId="0" borderId="11" xfId="0" applyNumberFormat="1" applyFont="1" applyBorder="1"/>
    <xf numFmtId="11" fontId="7" fillId="0" borderId="5" xfId="0" applyNumberFormat="1" applyFont="1" applyBorder="1"/>
    <xf numFmtId="11" fontId="7" fillId="0" borderId="9" xfId="0" applyNumberFormat="1" applyFont="1" applyBorder="1"/>
    <xf numFmtId="11" fontId="12" fillId="0" borderId="5" xfId="0" applyNumberFormat="1" applyFont="1" applyBorder="1"/>
    <xf numFmtId="165" fontId="13" fillId="0" borderId="6" xfId="0" applyNumberFormat="1" applyFont="1" applyBorder="1"/>
    <xf numFmtId="11" fontId="12" fillId="0" borderId="9" xfId="0" applyNumberFormat="1" applyFont="1" applyBorder="1"/>
    <xf numFmtId="165" fontId="13" fillId="0" borderId="12" xfId="0" applyNumberFormat="1" applyFont="1" applyBorder="1"/>
    <xf numFmtId="165" fontId="9" fillId="0" borderId="2" xfId="0" applyNumberFormat="1" applyFont="1" applyBorder="1"/>
    <xf numFmtId="165" fontId="9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Poelsema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300 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dPt>
            <c:idx val="0"/>
            <c:bubble3D val="0"/>
            <c:spPr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9DB-4C8B-9EC8-268190F9627B}"/>
              </c:ext>
            </c:extLst>
          </c:dPt>
          <c:xVal>
            <c:numRef>
              <c:f>Sheet1!$O$5:$O$32</c:f>
              <c:numCache>
                <c:formatCode>0.00E+00</c:formatCode>
                <c:ptCount val="28"/>
                <c:pt idx="0">
                  <c:v>0.99999999999999989</c:v>
                </c:pt>
                <c:pt idx="1">
                  <c:v>0.49999999999999994</c:v>
                </c:pt>
                <c:pt idx="2">
                  <c:v>0.33333333333333331</c:v>
                </c:pt>
                <c:pt idx="3">
                  <c:v>0.24999999999999997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0.14285714285714288</c:v>
                </c:pt>
                <c:pt idx="7">
                  <c:v>0.12499999999999999</c:v>
                </c:pt>
                <c:pt idx="8">
                  <c:v>0.11111111111111112</c:v>
                </c:pt>
                <c:pt idx="9">
                  <c:v>0.1</c:v>
                </c:pt>
                <c:pt idx="10">
                  <c:v>0.05</c:v>
                </c:pt>
                <c:pt idx="11">
                  <c:v>3.3333333333333333E-2</c:v>
                </c:pt>
                <c:pt idx="12">
                  <c:v>2.5000000000000001E-2</c:v>
                </c:pt>
                <c:pt idx="13">
                  <c:v>0.02</c:v>
                </c:pt>
                <c:pt idx="14">
                  <c:v>1.6666666666666666E-2</c:v>
                </c:pt>
                <c:pt idx="15">
                  <c:v>1.4285714285714285E-2</c:v>
                </c:pt>
                <c:pt idx="16">
                  <c:v>1.2500000000000001E-2</c:v>
                </c:pt>
                <c:pt idx="17">
                  <c:v>1.1111111111111112E-2</c:v>
                </c:pt>
                <c:pt idx="18">
                  <c:v>0.01</c:v>
                </c:pt>
                <c:pt idx="19">
                  <c:v>5.0000000000000001E-3</c:v>
                </c:pt>
                <c:pt idx="20">
                  <c:v>3.3333333333333335E-3</c:v>
                </c:pt>
                <c:pt idx="21">
                  <c:v>2.5000000000000001E-3</c:v>
                </c:pt>
                <c:pt idx="22">
                  <c:v>2E-3</c:v>
                </c:pt>
                <c:pt idx="23">
                  <c:v>1.6666666666666668E-3</c:v>
                </c:pt>
                <c:pt idx="24">
                  <c:v>1.4285714285714286E-3</c:v>
                </c:pt>
                <c:pt idx="25">
                  <c:v>1.25E-3</c:v>
                </c:pt>
                <c:pt idx="26">
                  <c:v>1.1111111111111113E-3</c:v>
                </c:pt>
                <c:pt idx="27">
                  <c:v>1E-3</c:v>
                </c:pt>
              </c:numCache>
            </c:numRef>
          </c:xVal>
          <c:yVal>
            <c:numRef>
              <c:f>Sheet1!$Q$5:$Q$32</c:f>
              <c:numCache>
                <c:formatCode>0.000</c:formatCode>
                <c:ptCount val="28"/>
                <c:pt idx="0">
                  <c:v>0.81323510312942149</c:v>
                </c:pt>
                <c:pt idx="1">
                  <c:v>0.6714523766049697</c:v>
                </c:pt>
                <c:pt idx="2">
                  <c:v>0.56262828891833394</c:v>
                </c:pt>
                <c:pt idx="3">
                  <c:v>0.47814362468091715</c:v>
                </c:pt>
                <c:pt idx="4">
                  <c:v>0.41178350319866613</c:v>
                </c:pt>
                <c:pt idx="5">
                  <c:v>0.35903874260166913</c:v>
                </c:pt>
                <c:pt idx="6">
                  <c:v>0.31661602916570009</c:v>
                </c:pt>
                <c:pt idx="7">
                  <c:v>0.28209318491451135</c:v>
                </c:pt>
                <c:pt idx="8">
                  <c:v>0.25367557223234372</c:v>
                </c:pt>
                <c:pt idx="9">
                  <c:v>0.23002322329275393</c:v>
                </c:pt>
                <c:pt idx="10">
                  <c:v>0.1165915182348006</c:v>
                </c:pt>
                <c:pt idx="11">
                  <c:v>7.7742147535199202E-2</c:v>
                </c:pt>
                <c:pt idx="12">
                  <c:v>5.830675971817461E-2</c:v>
                </c:pt>
                <c:pt idx="13">
                  <c:v>4.6645409412715708E-2</c:v>
                </c:pt>
                <c:pt idx="14">
                  <c:v>3.887117452934935E-2</c:v>
                </c:pt>
                <c:pt idx="15">
                  <c:v>3.3318149596805964E-2</c:v>
                </c:pt>
                <c:pt idx="16">
                  <c:v>2.9153380897207874E-2</c:v>
                </c:pt>
                <c:pt idx="17">
                  <c:v>2.5914116353073696E-2</c:v>
                </c:pt>
                <c:pt idx="18">
                  <c:v>2.3322704717766329E-2</c:v>
                </c:pt>
                <c:pt idx="19">
                  <c:v>1.1661352358883164E-2</c:v>
                </c:pt>
                <c:pt idx="20">
                  <c:v>7.7742349059221096E-3</c:v>
                </c:pt>
                <c:pt idx="21">
                  <c:v>5.8306761794415822E-3</c:v>
                </c:pt>
                <c:pt idx="22">
                  <c:v>4.664540943553265E-3</c:v>
                </c:pt>
                <c:pt idx="23">
                  <c:v>3.8871174529610548E-3</c:v>
                </c:pt>
                <c:pt idx="24">
                  <c:v>3.3318149596809035E-3</c:v>
                </c:pt>
                <c:pt idx="25">
                  <c:v>2.9153380897207911E-3</c:v>
                </c:pt>
                <c:pt idx="26">
                  <c:v>2.5914116353073697E-3</c:v>
                </c:pt>
                <c:pt idx="27">
                  <c:v>2.3322704717766325E-3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B-4C8B-9EC8-268190F9627B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155 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Sheet1!$O$5:$O$32</c:f>
              <c:numCache>
                <c:formatCode>0.00E+00</c:formatCode>
                <c:ptCount val="28"/>
                <c:pt idx="0">
                  <c:v>0.99999999999999989</c:v>
                </c:pt>
                <c:pt idx="1">
                  <c:v>0.49999999999999994</c:v>
                </c:pt>
                <c:pt idx="2">
                  <c:v>0.33333333333333331</c:v>
                </c:pt>
                <c:pt idx="3">
                  <c:v>0.24999999999999997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0.14285714285714288</c:v>
                </c:pt>
                <c:pt idx="7">
                  <c:v>0.12499999999999999</c:v>
                </c:pt>
                <c:pt idx="8">
                  <c:v>0.11111111111111112</c:v>
                </c:pt>
                <c:pt idx="9">
                  <c:v>0.1</c:v>
                </c:pt>
                <c:pt idx="10">
                  <c:v>0.05</c:v>
                </c:pt>
                <c:pt idx="11">
                  <c:v>3.3333333333333333E-2</c:v>
                </c:pt>
                <c:pt idx="12">
                  <c:v>2.5000000000000001E-2</c:v>
                </c:pt>
                <c:pt idx="13">
                  <c:v>0.02</c:v>
                </c:pt>
                <c:pt idx="14">
                  <c:v>1.6666666666666666E-2</c:v>
                </c:pt>
                <c:pt idx="15">
                  <c:v>1.4285714285714285E-2</c:v>
                </c:pt>
                <c:pt idx="16">
                  <c:v>1.2500000000000001E-2</c:v>
                </c:pt>
                <c:pt idx="17">
                  <c:v>1.1111111111111112E-2</c:v>
                </c:pt>
                <c:pt idx="18">
                  <c:v>0.01</c:v>
                </c:pt>
                <c:pt idx="19">
                  <c:v>5.0000000000000001E-3</c:v>
                </c:pt>
                <c:pt idx="20">
                  <c:v>3.3333333333333335E-3</c:v>
                </c:pt>
                <c:pt idx="21">
                  <c:v>2.5000000000000001E-3</c:v>
                </c:pt>
                <c:pt idx="22">
                  <c:v>2E-3</c:v>
                </c:pt>
                <c:pt idx="23">
                  <c:v>1.6666666666666668E-3</c:v>
                </c:pt>
                <c:pt idx="24">
                  <c:v>1.4285714285714286E-3</c:v>
                </c:pt>
                <c:pt idx="25">
                  <c:v>1.25E-3</c:v>
                </c:pt>
                <c:pt idx="26">
                  <c:v>1.1111111111111113E-3</c:v>
                </c:pt>
                <c:pt idx="27">
                  <c:v>1E-3</c:v>
                </c:pt>
              </c:numCache>
            </c:numRef>
          </c:xVal>
          <c:yVal>
            <c:numRef>
              <c:f>Sheet1!$S$5:$S$32</c:f>
              <c:numCache>
                <c:formatCode>0.000</c:formatCode>
                <c:ptCount val="28"/>
                <c:pt idx="0">
                  <c:v>0.95937807058124369</c:v>
                </c:pt>
                <c:pt idx="1">
                  <c:v>0.92094126922992392</c:v>
                </c:pt>
                <c:pt idx="2">
                  <c:v>0.88455772542593125</c:v>
                </c:pt>
                <c:pt idx="3">
                  <c:v>0.85010404571017539</c:v>
                </c:pt>
                <c:pt idx="4">
                  <c:v>0.81746474649771517</c:v>
                </c:pt>
                <c:pt idx="5">
                  <c:v>0.78653172590527176</c:v>
                </c:pt>
                <c:pt idx="6">
                  <c:v>0.75720377185449239</c:v>
                </c:pt>
                <c:pt idx="7">
                  <c:v>0.72938610390758496</c:v>
                </c:pt>
                <c:pt idx="8">
                  <c:v>0.70298994647308977</c:v>
                </c:pt>
                <c:pt idx="9">
                  <c:v>0.67793213118764895</c:v>
                </c:pt>
                <c:pt idx="10">
                  <c:v>0.48600335184457316</c:v>
                </c:pt>
                <c:pt idx="11">
                  <c:v>0.36652362680548317</c:v>
                </c:pt>
                <c:pt idx="12">
                  <c:v>0.28872647241198296</c:v>
                </c:pt>
                <c:pt idx="13">
                  <c:v>0.23578184113332248</c:v>
                </c:pt>
                <c:pt idx="14">
                  <c:v>0.19822023426804791</c:v>
                </c:pt>
                <c:pt idx="15">
                  <c:v>0.17054828967274441</c:v>
                </c:pt>
                <c:pt idx="16">
                  <c:v>0.14947465698208193</c:v>
                </c:pt>
                <c:pt idx="17">
                  <c:v>0.13296079258126403</c:v>
                </c:pt>
                <c:pt idx="18">
                  <c:v>0.11970157945090353</c:v>
                </c:pt>
                <c:pt idx="19">
                  <c:v>5.9864908026790058E-2</c:v>
                </c:pt>
                <c:pt idx="20">
                  <c:v>3.9909940904786265E-2</c:v>
                </c:pt>
                <c:pt idx="21">
                  <c:v>2.9932455678982509E-2</c:v>
                </c:pt>
                <c:pt idx="22">
                  <c:v>2.394596454318608E-2</c:v>
                </c:pt>
                <c:pt idx="23">
                  <c:v>1.9954970452655065E-2</c:v>
                </c:pt>
                <c:pt idx="24">
                  <c:v>1.710426038799006E-2</c:v>
                </c:pt>
                <c:pt idx="25">
                  <c:v>1.49662278394913E-2</c:v>
                </c:pt>
                <c:pt idx="26">
                  <c:v>1.3303313635103377E-2</c:v>
                </c:pt>
                <c:pt idx="27">
                  <c:v>1.197298227159304E-2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B-4C8B-9EC8-268190F9627B}"/>
            </c:ext>
          </c:extLst>
        </c:ser>
        <c:ser>
          <c:idx val="2"/>
          <c:order val="2"/>
          <c:tx>
            <c:strRef>
              <c:f>Sheet1!$L$7</c:f>
              <c:strCache>
                <c:ptCount val="1"/>
                <c:pt idx="0">
                  <c:v>9.3 meV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Sheet1!$O$5:$O$32</c:f>
              <c:numCache>
                <c:formatCode>0.00E+00</c:formatCode>
                <c:ptCount val="28"/>
                <c:pt idx="0">
                  <c:v>0.99999999999999989</c:v>
                </c:pt>
                <c:pt idx="1">
                  <c:v>0.49999999999999994</c:v>
                </c:pt>
                <c:pt idx="2">
                  <c:v>0.33333333333333331</c:v>
                </c:pt>
                <c:pt idx="3">
                  <c:v>0.24999999999999997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0.14285714285714288</c:v>
                </c:pt>
                <c:pt idx="7">
                  <c:v>0.12499999999999999</c:v>
                </c:pt>
                <c:pt idx="8">
                  <c:v>0.11111111111111112</c:v>
                </c:pt>
                <c:pt idx="9">
                  <c:v>0.1</c:v>
                </c:pt>
                <c:pt idx="10">
                  <c:v>0.05</c:v>
                </c:pt>
                <c:pt idx="11">
                  <c:v>3.3333333333333333E-2</c:v>
                </c:pt>
                <c:pt idx="12">
                  <c:v>2.5000000000000001E-2</c:v>
                </c:pt>
                <c:pt idx="13">
                  <c:v>0.02</c:v>
                </c:pt>
                <c:pt idx="14">
                  <c:v>1.6666666666666666E-2</c:v>
                </c:pt>
                <c:pt idx="15">
                  <c:v>1.4285714285714285E-2</c:v>
                </c:pt>
                <c:pt idx="16">
                  <c:v>1.2500000000000001E-2</c:v>
                </c:pt>
                <c:pt idx="17">
                  <c:v>1.1111111111111112E-2</c:v>
                </c:pt>
                <c:pt idx="18">
                  <c:v>0.01</c:v>
                </c:pt>
                <c:pt idx="19">
                  <c:v>5.0000000000000001E-3</c:v>
                </c:pt>
                <c:pt idx="20">
                  <c:v>3.3333333333333335E-3</c:v>
                </c:pt>
                <c:pt idx="21">
                  <c:v>2.5000000000000001E-3</c:v>
                </c:pt>
                <c:pt idx="22">
                  <c:v>2E-3</c:v>
                </c:pt>
                <c:pt idx="23">
                  <c:v>1.6666666666666668E-3</c:v>
                </c:pt>
                <c:pt idx="24">
                  <c:v>1.4285714285714286E-3</c:v>
                </c:pt>
                <c:pt idx="25">
                  <c:v>1.25E-3</c:v>
                </c:pt>
                <c:pt idx="26">
                  <c:v>1.1111111111111113E-3</c:v>
                </c:pt>
                <c:pt idx="27">
                  <c:v>1E-3</c:v>
                </c:pt>
              </c:numCache>
            </c:numRef>
          </c:xVal>
          <c:yVal>
            <c:numRef>
              <c:f>Sheet1!$U$5:$U$32</c:f>
              <c:numCache>
                <c:formatCode>0.000</c:formatCode>
                <c:ptCount val="28"/>
                <c:pt idx="0">
                  <c:v>0.68692406074684187</c:v>
                </c:pt>
                <c:pt idx="1">
                  <c:v>0.49705933721647899</c:v>
                </c:pt>
                <c:pt idx="2">
                  <c:v>0.37716569258930305</c:v>
                </c:pt>
                <c:pt idx="3">
                  <c:v>0.29823328361576118</c:v>
                </c:pt>
                <c:pt idx="4">
                  <c:v>0.24408150668538883</c:v>
                </c:pt>
                <c:pt idx="5">
                  <c:v>0.20544902859738218</c:v>
                </c:pt>
                <c:pt idx="6">
                  <c:v>0.17688411357834469</c:v>
                </c:pt>
                <c:pt idx="7">
                  <c:v>0.15508075100611179</c:v>
                </c:pt>
                <c:pt idx="8">
                  <c:v>0.13797165349759755</c:v>
                </c:pt>
                <c:pt idx="9">
                  <c:v>0.1242236301153346</c:v>
                </c:pt>
                <c:pt idx="10">
                  <c:v>6.2131686203027697E-2</c:v>
                </c:pt>
                <c:pt idx="11">
                  <c:v>4.1421128373540818E-2</c:v>
                </c:pt>
                <c:pt idx="12">
                  <c:v>3.1065846281172534E-2</c:v>
                </c:pt>
                <c:pt idx="13">
                  <c:v>2.4852677024938291E-2</c:v>
                </c:pt>
                <c:pt idx="14">
                  <c:v>2.0710564187448578E-2</c:v>
                </c:pt>
                <c:pt idx="15">
                  <c:v>1.7751912160670204E-2</c:v>
                </c:pt>
                <c:pt idx="16">
                  <c:v>1.553292314058643E-2</c:v>
                </c:pt>
                <c:pt idx="17">
                  <c:v>1.3807042791632383E-2</c:v>
                </c:pt>
                <c:pt idx="18">
                  <c:v>1.2426338512469146E-2</c:v>
                </c:pt>
                <c:pt idx="19">
                  <c:v>6.2131692562345728E-3</c:v>
                </c:pt>
                <c:pt idx="20">
                  <c:v>4.1421128374897146E-3</c:v>
                </c:pt>
                <c:pt idx="21">
                  <c:v>3.1065846281172864E-3</c:v>
                </c:pt>
                <c:pt idx="22">
                  <c:v>2.4852677024938294E-3</c:v>
                </c:pt>
                <c:pt idx="23">
                  <c:v>2.0710564187448573E-3</c:v>
                </c:pt>
                <c:pt idx="24">
                  <c:v>1.7751912160670208E-3</c:v>
                </c:pt>
                <c:pt idx="25">
                  <c:v>1.5532923140586432E-3</c:v>
                </c:pt>
                <c:pt idx="26">
                  <c:v>1.3807042791632012E-3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DB-4C8B-9EC8-268190F9627B}"/>
            </c:ext>
          </c:extLst>
        </c:ser>
        <c:ser>
          <c:idx val="3"/>
          <c:order val="3"/>
          <c:tx>
            <c:strRef>
              <c:f>Sheet1!$W$4</c:f>
              <c:strCache>
                <c:ptCount val="1"/>
                <c:pt idx="0">
                  <c:v>linear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Sheet1!$O$5:$O$32</c:f>
              <c:numCache>
                <c:formatCode>0.00E+00</c:formatCode>
                <c:ptCount val="28"/>
                <c:pt idx="0">
                  <c:v>0.99999999999999989</c:v>
                </c:pt>
                <c:pt idx="1">
                  <c:v>0.49999999999999994</c:v>
                </c:pt>
                <c:pt idx="2">
                  <c:v>0.33333333333333331</c:v>
                </c:pt>
                <c:pt idx="3">
                  <c:v>0.24999999999999997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0.14285714285714288</c:v>
                </c:pt>
                <c:pt idx="7">
                  <c:v>0.12499999999999999</c:v>
                </c:pt>
                <c:pt idx="8">
                  <c:v>0.11111111111111112</c:v>
                </c:pt>
                <c:pt idx="9">
                  <c:v>0.1</c:v>
                </c:pt>
                <c:pt idx="10">
                  <c:v>0.05</c:v>
                </c:pt>
                <c:pt idx="11">
                  <c:v>3.3333333333333333E-2</c:v>
                </c:pt>
                <c:pt idx="12">
                  <c:v>2.5000000000000001E-2</c:v>
                </c:pt>
                <c:pt idx="13">
                  <c:v>0.02</c:v>
                </c:pt>
                <c:pt idx="14">
                  <c:v>1.6666666666666666E-2</c:v>
                </c:pt>
                <c:pt idx="15">
                  <c:v>1.4285714285714285E-2</c:v>
                </c:pt>
                <c:pt idx="16">
                  <c:v>1.2500000000000001E-2</c:v>
                </c:pt>
                <c:pt idx="17">
                  <c:v>1.1111111111111112E-2</c:v>
                </c:pt>
                <c:pt idx="18">
                  <c:v>0.01</c:v>
                </c:pt>
                <c:pt idx="19">
                  <c:v>5.0000000000000001E-3</c:v>
                </c:pt>
                <c:pt idx="20">
                  <c:v>3.3333333333333335E-3</c:v>
                </c:pt>
                <c:pt idx="21">
                  <c:v>2.5000000000000001E-3</c:v>
                </c:pt>
                <c:pt idx="22">
                  <c:v>2E-3</c:v>
                </c:pt>
                <c:pt idx="23">
                  <c:v>1.6666666666666668E-3</c:v>
                </c:pt>
                <c:pt idx="24">
                  <c:v>1.4285714285714286E-3</c:v>
                </c:pt>
                <c:pt idx="25">
                  <c:v>1.25E-3</c:v>
                </c:pt>
                <c:pt idx="26">
                  <c:v>1.1111111111111113E-3</c:v>
                </c:pt>
                <c:pt idx="27">
                  <c:v>1E-3</c:v>
                </c:pt>
              </c:numCache>
            </c:numRef>
          </c:xVal>
          <c:yVal>
            <c:numRef>
              <c:f>Sheet1!$W$5:$W$32</c:f>
              <c:numCache>
                <c:formatCode>0.00E+00</c:formatCode>
                <c:ptCount val="28"/>
                <c:pt idx="0">
                  <c:v>1.2499999999999998</c:v>
                </c:pt>
                <c:pt idx="1">
                  <c:v>0.62499999999999989</c:v>
                </c:pt>
                <c:pt idx="2">
                  <c:v>0.41666666666666663</c:v>
                </c:pt>
                <c:pt idx="3">
                  <c:v>0.31249999999999994</c:v>
                </c:pt>
                <c:pt idx="4">
                  <c:v>0.25</c:v>
                </c:pt>
                <c:pt idx="5">
                  <c:v>0.20833333333333331</c:v>
                </c:pt>
                <c:pt idx="6">
                  <c:v>0.1785714285714286</c:v>
                </c:pt>
                <c:pt idx="7">
                  <c:v>0.15624999999999997</c:v>
                </c:pt>
                <c:pt idx="8">
                  <c:v>0.1388888888888889</c:v>
                </c:pt>
                <c:pt idx="9">
                  <c:v>0.125</c:v>
                </c:pt>
                <c:pt idx="10">
                  <c:v>6.25E-2</c:v>
                </c:pt>
                <c:pt idx="11">
                  <c:v>4.1666666666666664E-2</c:v>
                </c:pt>
                <c:pt idx="12">
                  <c:v>3.125E-2</c:v>
                </c:pt>
                <c:pt idx="13">
                  <c:v>2.5000000000000001E-2</c:v>
                </c:pt>
                <c:pt idx="14">
                  <c:v>2.0833333333333332E-2</c:v>
                </c:pt>
                <c:pt idx="15">
                  <c:v>1.7857142857142856E-2</c:v>
                </c:pt>
                <c:pt idx="16">
                  <c:v>1.5625E-2</c:v>
                </c:pt>
                <c:pt idx="17">
                  <c:v>1.388888888888889E-2</c:v>
                </c:pt>
                <c:pt idx="18">
                  <c:v>1.2500000000000001E-2</c:v>
                </c:pt>
                <c:pt idx="19">
                  <c:v>6.2500000000000003E-3</c:v>
                </c:pt>
                <c:pt idx="20">
                  <c:v>4.1666666666666666E-3</c:v>
                </c:pt>
                <c:pt idx="21">
                  <c:v>3.1250000000000002E-3</c:v>
                </c:pt>
                <c:pt idx="22">
                  <c:v>2.5000000000000001E-3</c:v>
                </c:pt>
                <c:pt idx="23">
                  <c:v>2.0833333333333333E-3</c:v>
                </c:pt>
                <c:pt idx="24">
                  <c:v>1.7857142857142857E-3</c:v>
                </c:pt>
                <c:pt idx="25">
                  <c:v>1.5625000000000001E-3</c:v>
                </c:pt>
                <c:pt idx="26">
                  <c:v>1.3888888888888892E-3</c:v>
                </c:pt>
                <c:pt idx="27">
                  <c:v>1.25E-3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DB-4C8B-9EC8-268190F9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144"/>
        <c:axId val="171736064"/>
      </c:scatterChart>
      <c:valAx>
        <c:axId val="171734144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nl-NL" sz="1600"/>
                  <a:t>step</a:t>
                </a:r>
                <a:r>
                  <a:rPr lang="nl-NL" sz="1600" baseline="0"/>
                  <a:t> density (nm</a:t>
                </a:r>
                <a:r>
                  <a:rPr lang="nl-NL" sz="1600" baseline="30000"/>
                  <a:t>-1</a:t>
                </a:r>
                <a:r>
                  <a:rPr lang="nl-NL" sz="1600" baseline="0"/>
                  <a:t>)</a:t>
                </a:r>
                <a:endParaRPr lang="nl-NL" sz="1600"/>
              </a:p>
            </c:rich>
          </c:tx>
          <c:layout>
            <c:manualLayout>
              <c:xMode val="edge"/>
              <c:yMode val="edge"/>
              <c:x val="0.39878257906777342"/>
              <c:y val="0.91735836627140976"/>
            </c:manualLayout>
          </c:layout>
          <c:overlay val="0"/>
        </c:title>
        <c:numFmt formatCode="#,##0.00" sourceLinked="0"/>
        <c:majorTickMark val="in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nl-NL"/>
          </a:p>
        </c:txPr>
        <c:crossAx val="171736064"/>
        <c:crosses val="autoZero"/>
        <c:crossBetween val="midCat"/>
      </c:valAx>
      <c:valAx>
        <c:axId val="171736064"/>
        <c:scaling>
          <c:orientation val="minMax"/>
          <c:max val="1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nl-NL" sz="1600"/>
                  <a:t>P</a:t>
                </a:r>
                <a:r>
                  <a:rPr lang="nl-NL" sz="1600" baseline="-25000"/>
                  <a:t>d</a:t>
                </a:r>
                <a:r>
                  <a:rPr lang="nl-NL" sz="1600" baseline="0"/>
                  <a:t> and </a:t>
                </a:r>
                <a:r>
                  <a:rPr lang="nl-NL" sz="1600"/>
                  <a:t>S</a:t>
                </a:r>
                <a:r>
                  <a:rPr lang="nl-NL" sz="1600" baseline="-25000"/>
                  <a:t>0</a:t>
                </a:r>
                <a:r>
                  <a:rPr lang="nl-NL" sz="1600" baseline="0"/>
                  <a:t> (arb. units)</a:t>
                </a:r>
                <a:endParaRPr lang="nl-NL" sz="1600" baseline="-25000"/>
              </a:p>
            </c:rich>
          </c:tx>
          <c:layout>
            <c:manualLayout>
              <c:xMode val="edge"/>
              <c:yMode val="edge"/>
              <c:x val="0"/>
              <c:y val="0.21549103237095363"/>
            </c:manualLayout>
          </c:layout>
          <c:overlay val="0"/>
        </c:title>
        <c:numFmt formatCode="#,##0.0" sourceLinked="0"/>
        <c:majorTickMark val="in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nl-NL"/>
          </a:p>
        </c:txPr>
        <c:crossAx val="17173414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73789189331300187"/>
          <c:y val="0.50297954065902195"/>
          <c:w val="0.23507310960086583"/>
          <c:h val="0.2718739783861536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c:spPr>
      <c:txPr>
        <a:bodyPr/>
        <a:lstStyle/>
        <a:p>
          <a:pPr>
            <a:defRPr sz="1400"/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10</xdr:row>
      <xdr:rowOff>144780</xdr:rowOff>
    </xdr:from>
    <xdr:to>
      <xdr:col>11</xdr:col>
      <xdr:colOff>327660</xdr:colOff>
      <xdr:row>34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D1" zoomScaleNormal="100" workbookViewId="0">
      <selection activeCell="S2" sqref="S2"/>
    </sheetView>
  </sheetViews>
  <sheetFormatPr defaultRowHeight="14.4" x14ac:dyDescent="0.3"/>
  <cols>
    <col min="10" max="10" width="12" bestFit="1" customWidth="1"/>
    <col min="15" max="15" width="16.5546875" bestFit="1" customWidth="1"/>
    <col min="16" max="16" width="13.44140625" customWidth="1"/>
    <col min="20" max="20" width="13.44140625" customWidth="1"/>
  </cols>
  <sheetData>
    <row r="1" spans="1:23" ht="15.6" x14ac:dyDescent="0.35">
      <c r="O1" s="18" t="s">
        <v>5</v>
      </c>
      <c r="P1" s="7">
        <v>300</v>
      </c>
      <c r="Q1" s="8" t="s">
        <v>28</v>
      </c>
      <c r="R1" s="13">
        <v>155</v>
      </c>
      <c r="S1" s="8" t="s">
        <v>37</v>
      </c>
      <c r="T1" s="7">
        <v>300</v>
      </c>
      <c r="U1" s="8" t="s">
        <v>28</v>
      </c>
      <c r="V1" s="6"/>
      <c r="W1" s="24" t="s">
        <v>36</v>
      </c>
    </row>
    <row r="2" spans="1:23" ht="15.6" x14ac:dyDescent="0.35">
      <c r="A2" t="s">
        <v>5</v>
      </c>
      <c r="B2" s="3">
        <v>300</v>
      </c>
      <c r="C2" t="s">
        <v>0</v>
      </c>
      <c r="E2" t="s">
        <v>1</v>
      </c>
      <c r="F2" s="1">
        <v>1.3800000000000001E-23</v>
      </c>
      <c r="G2" t="s">
        <v>2</v>
      </c>
      <c r="I2" t="s">
        <v>4</v>
      </c>
      <c r="J2" s="4">
        <v>3E-9</v>
      </c>
      <c r="K2" t="s">
        <v>23</v>
      </c>
      <c r="O2" s="19" t="s">
        <v>26</v>
      </c>
      <c r="P2" s="9"/>
      <c r="Q2" s="10">
        <f>$J$3*EXP($J$4*$J$6/($F$2*P1))</f>
        <v>1.3090411785151263E-12</v>
      </c>
      <c r="R2" s="9"/>
      <c r="S2" s="10">
        <f>$J$3*EXP($J$4*$J$6/($F$2*R1))</f>
        <v>9.3491367498279994E-12</v>
      </c>
      <c r="T2" s="9"/>
      <c r="U2" s="10">
        <f>$J$3*EXP($J$4*$J$6/($F$2*T1))</f>
        <v>1.3090411785151263E-12</v>
      </c>
      <c r="V2" s="1"/>
      <c r="W2" s="25">
        <v>1.25</v>
      </c>
    </row>
    <row r="3" spans="1:23" ht="16.2" x14ac:dyDescent="0.35">
      <c r="A3" t="s">
        <v>17</v>
      </c>
      <c r="B3">
        <v>2E-3</v>
      </c>
      <c r="C3" t="s">
        <v>18</v>
      </c>
      <c r="E3" t="s">
        <v>7</v>
      </c>
      <c r="F3" s="1">
        <v>6.6259999999999998E-34</v>
      </c>
      <c r="G3" t="s">
        <v>8</v>
      </c>
      <c r="I3" s="2" t="s">
        <v>10</v>
      </c>
      <c r="J3" s="1">
        <f>F3/(F2*B2)</f>
        <v>1.6004830917874395E-13</v>
      </c>
      <c r="K3" t="s">
        <v>11</v>
      </c>
      <c r="O3" s="20" t="s">
        <v>27</v>
      </c>
      <c r="P3" s="11" t="s">
        <v>33</v>
      </c>
      <c r="Q3" s="12">
        <f>SQRT(8/PI()*$F$2*$F$4*P1/$B$3)</f>
        <v>1781.6631822248537</v>
      </c>
      <c r="R3" s="9"/>
      <c r="S3" s="14">
        <f>SQRT(8/PI()*$F$2*$F$4*R1/$B$3)</f>
        <v>1280.651100949327</v>
      </c>
      <c r="T3" s="11" t="s">
        <v>34</v>
      </c>
      <c r="U3" s="12">
        <f>SQRT(2*J8/J10)</f>
        <v>949.27025340521436</v>
      </c>
      <c r="W3" s="25"/>
    </row>
    <row r="4" spans="1:23" ht="16.2" thickBot="1" x14ac:dyDescent="0.4">
      <c r="E4" t="s">
        <v>6</v>
      </c>
      <c r="F4" s="1">
        <v>6.0220000000000003E+23</v>
      </c>
      <c r="G4" t="s">
        <v>3</v>
      </c>
      <c r="I4" s="2" t="s">
        <v>7</v>
      </c>
      <c r="J4">
        <f>1/1.35</f>
        <v>0.7407407407407407</v>
      </c>
      <c r="N4" t="s">
        <v>22</v>
      </c>
      <c r="O4" s="21" t="s">
        <v>24</v>
      </c>
      <c r="P4" s="15" t="s">
        <v>21</v>
      </c>
      <c r="Q4" s="16" t="s">
        <v>25</v>
      </c>
      <c r="R4" s="15" t="s">
        <v>21</v>
      </c>
      <c r="S4" s="17"/>
      <c r="T4" s="15" t="s">
        <v>21</v>
      </c>
      <c r="U4" s="16" t="s">
        <v>25</v>
      </c>
      <c r="W4" s="25" t="s">
        <v>35</v>
      </c>
    </row>
    <row r="5" spans="1:23" x14ac:dyDescent="0.3">
      <c r="A5" t="s">
        <v>9</v>
      </c>
      <c r="E5" t="s">
        <v>15</v>
      </c>
      <c r="F5" s="1">
        <v>1.609E-19</v>
      </c>
      <c r="G5" t="s">
        <v>16</v>
      </c>
      <c r="I5" t="s">
        <v>12</v>
      </c>
      <c r="J5" s="1">
        <v>7.2999999999999995E-2</v>
      </c>
      <c r="K5" t="s">
        <v>13</v>
      </c>
      <c r="N5" s="1">
        <v>1.0000000000000001E-9</v>
      </c>
      <c r="O5" s="22">
        <f>1/N5/1000000000</f>
        <v>0.99999999999999989</v>
      </c>
      <c r="P5" s="33">
        <f>EXP(-$N5/($Q$2*$Q$3))</f>
        <v>0.65131183841215012</v>
      </c>
      <c r="Q5" s="39">
        <f>(P5-1)/LN(P5)</f>
        <v>0.81323510312942149</v>
      </c>
      <c r="R5" s="35">
        <f t="shared" ref="R5:R32" si="0">EXP(-$N5/($S$2*$S$3))</f>
        <v>0.91987141976669817</v>
      </c>
      <c r="S5" s="36">
        <f>(R5-1)/LN(R5)</f>
        <v>0.95937807058124369</v>
      </c>
      <c r="T5" s="31">
        <f>EXP(-$N5/($Q$2*$U$3))</f>
        <v>0.44720316442566599</v>
      </c>
      <c r="U5" s="29">
        <f>(T5-1)/LN(T5)</f>
        <v>0.68692406074684187</v>
      </c>
      <c r="V5" s="5"/>
      <c r="W5" s="26">
        <f>O5*W$2</f>
        <v>1.2499999999999998</v>
      </c>
    </row>
    <row r="6" spans="1:23" x14ac:dyDescent="0.3">
      <c r="E6" t="s">
        <v>19</v>
      </c>
      <c r="F6" s="1">
        <f>F2*F4</f>
        <v>8.3103600000000011</v>
      </c>
      <c r="G6" t="s">
        <v>20</v>
      </c>
      <c r="I6" t="s">
        <v>12</v>
      </c>
      <c r="J6" s="1">
        <f>J5*F5</f>
        <v>1.17457E-20</v>
      </c>
      <c r="K6" t="s">
        <v>14</v>
      </c>
      <c r="N6" s="1">
        <v>2.0000000000000001E-9</v>
      </c>
      <c r="O6" s="22">
        <f>1/N6/1000000000</f>
        <v>0.49999999999999994</v>
      </c>
      <c r="P6" s="33">
        <f t="shared" ref="P6:P32" si="1">EXP(-$N6/($Q$2*$Q$3))</f>
        <v>0.42420711085581475</v>
      </c>
      <c r="Q6" s="39">
        <f t="shared" ref="Q6:Q32" si="2">(P6-1)/LN(P6)</f>
        <v>0.6714523766049697</v>
      </c>
      <c r="R6" s="35">
        <f t="shared" si="0"/>
        <v>0.84616342890360097</v>
      </c>
      <c r="S6" s="36">
        <f t="shared" ref="S6:S32" si="3">(R6-1)/LN(R6)</f>
        <v>0.92094126922992392</v>
      </c>
      <c r="T6" s="31">
        <f t="shared" ref="T6:T32" si="4">EXP(-$N6/($Q$2*$U$3))</f>
        <v>0.19999067027232928</v>
      </c>
      <c r="U6" s="29">
        <f t="shared" ref="U6:U32" si="5">(T6-1)/LN(T6)</f>
        <v>0.49705933721647899</v>
      </c>
      <c r="V6" s="5"/>
      <c r="W6" s="27">
        <f t="shared" ref="W6:W32" si="6">O6*W$2</f>
        <v>0.62499999999999989</v>
      </c>
    </row>
    <row r="7" spans="1:23" ht="15.6" x14ac:dyDescent="0.35">
      <c r="C7" t="s">
        <v>9</v>
      </c>
      <c r="I7" t="s">
        <v>29</v>
      </c>
      <c r="J7" s="1">
        <v>9.2999999999999992E-3</v>
      </c>
      <c r="K7" t="s">
        <v>13</v>
      </c>
      <c r="L7" t="s">
        <v>32</v>
      </c>
      <c r="N7" s="1">
        <v>3E-9</v>
      </c>
      <c r="O7" s="22">
        <f t="shared" ref="O7:O32" si="7">1/N7/1000000000</f>
        <v>0.33333333333333331</v>
      </c>
      <c r="P7" s="33">
        <f t="shared" si="1"/>
        <v>0.27629111323900746</v>
      </c>
      <c r="Q7" s="39">
        <f t="shared" si="2"/>
        <v>0.56262828891833394</v>
      </c>
      <c r="R7" s="35">
        <f t="shared" si="0"/>
        <v>0.77836155470021295</v>
      </c>
      <c r="S7" s="36">
        <f t="shared" si="3"/>
        <v>0.88455772542593125</v>
      </c>
      <c r="T7" s="31">
        <f t="shared" si="4"/>
        <v>8.9436460601395637E-2</v>
      </c>
      <c r="U7" s="29">
        <f t="shared" si="5"/>
        <v>0.37716569258930305</v>
      </c>
      <c r="V7" s="5"/>
      <c r="W7" s="27">
        <f t="shared" si="6"/>
        <v>0.41666666666666663</v>
      </c>
    </row>
    <row r="8" spans="1:23" x14ac:dyDescent="0.3">
      <c r="C8" t="s">
        <v>9</v>
      </c>
      <c r="J8" s="1">
        <f>J7*1.609E-19</f>
        <v>1.4963699999999998E-21</v>
      </c>
      <c r="K8" t="s">
        <v>14</v>
      </c>
      <c r="N8" s="1">
        <v>4.0000000000000002E-9</v>
      </c>
      <c r="O8" s="22">
        <f t="shared" si="7"/>
        <v>0.24999999999999997</v>
      </c>
      <c r="P8" s="33">
        <f t="shared" si="1"/>
        <v>0.17995167290063749</v>
      </c>
      <c r="Q8" s="39">
        <f t="shared" si="2"/>
        <v>0.47814362468091715</v>
      </c>
      <c r="R8" s="35">
        <f t="shared" si="0"/>
        <v>0.71599254841389937</v>
      </c>
      <c r="S8" s="36">
        <f t="shared" si="3"/>
        <v>0.85010404571017539</v>
      </c>
      <c r="T8" s="31">
        <f t="shared" si="4"/>
        <v>3.9996268195975529E-2</v>
      </c>
      <c r="U8" s="29">
        <f t="shared" si="5"/>
        <v>0.29823328361576118</v>
      </c>
      <c r="V8" s="5"/>
      <c r="W8" s="27">
        <f t="shared" si="6"/>
        <v>0.31249999999999994</v>
      </c>
    </row>
    <row r="9" spans="1:23" ht="15.6" x14ac:dyDescent="0.35">
      <c r="A9" s="2" t="s">
        <v>9</v>
      </c>
      <c r="B9" t="s">
        <v>9</v>
      </c>
      <c r="I9" t="s">
        <v>30</v>
      </c>
      <c r="J9">
        <v>2E-3</v>
      </c>
      <c r="K9" t="s">
        <v>31</v>
      </c>
      <c r="N9" s="1">
        <v>5.0000000000000001E-9</v>
      </c>
      <c r="O9" s="22">
        <f t="shared" si="7"/>
        <v>0.2</v>
      </c>
      <c r="P9" s="33">
        <f t="shared" si="1"/>
        <v>0.11720465490225611</v>
      </c>
      <c r="Q9" s="39">
        <f t="shared" si="2"/>
        <v>0.41178350319866613</v>
      </c>
      <c r="R9" s="35">
        <f t="shared" si="0"/>
        <v>0.65862108205186998</v>
      </c>
      <c r="S9" s="36">
        <f t="shared" si="3"/>
        <v>0.81746474649771517</v>
      </c>
      <c r="T9" s="31">
        <f t="shared" si="4"/>
        <v>1.7886457702457885E-2</v>
      </c>
      <c r="U9" s="29">
        <f t="shared" si="5"/>
        <v>0.24408150668538883</v>
      </c>
      <c r="V9" s="5"/>
      <c r="W9" s="27">
        <f t="shared" si="6"/>
        <v>0.25</v>
      </c>
    </row>
    <row r="10" spans="1:23" x14ac:dyDescent="0.3">
      <c r="A10" t="s">
        <v>9</v>
      </c>
      <c r="B10" t="s">
        <v>9</v>
      </c>
      <c r="J10">
        <f>J9/6.022E+23</f>
        <v>3.3211557622052471E-27</v>
      </c>
      <c r="K10" t="s">
        <v>18</v>
      </c>
      <c r="N10" s="1">
        <v>6E-9</v>
      </c>
      <c r="O10" s="22">
        <f t="shared" si="7"/>
        <v>0.16666666666666666</v>
      </c>
      <c r="P10" s="33">
        <f t="shared" si="1"/>
        <v>7.6336779254850037E-2</v>
      </c>
      <c r="Q10" s="39">
        <f t="shared" si="2"/>
        <v>0.35903874260166913</v>
      </c>
      <c r="R10" s="35">
        <f t="shared" si="0"/>
        <v>0.60584670983533262</v>
      </c>
      <c r="S10" s="36">
        <f t="shared" si="3"/>
        <v>0.78653172590527176</v>
      </c>
      <c r="T10" s="31">
        <f t="shared" si="4"/>
        <v>7.9988804849049945E-3</v>
      </c>
      <c r="U10" s="29">
        <f t="shared" si="5"/>
        <v>0.20544902859738218</v>
      </c>
      <c r="V10" s="5"/>
      <c r="W10" s="27">
        <f t="shared" si="6"/>
        <v>0.20833333333333331</v>
      </c>
    </row>
    <row r="11" spans="1:23" x14ac:dyDescent="0.3">
      <c r="N11" s="1">
        <v>6.9999999999999998E-9</v>
      </c>
      <c r="O11" s="22">
        <f t="shared" si="7"/>
        <v>0.14285714285714288</v>
      </c>
      <c r="P11" s="33">
        <f t="shared" si="1"/>
        <v>4.9719048034938859E-2</v>
      </c>
      <c r="Q11" s="39">
        <f t="shared" si="2"/>
        <v>0.31661602916570009</v>
      </c>
      <c r="R11" s="35">
        <f t="shared" si="0"/>
        <v>0.55730107313721022</v>
      </c>
      <c r="S11" s="36">
        <f t="shared" si="3"/>
        <v>0.75720377185449239</v>
      </c>
      <c r="T11" s="31">
        <f t="shared" si="4"/>
        <v>3.5771246647122203E-3</v>
      </c>
      <c r="U11" s="29">
        <f t="shared" si="5"/>
        <v>0.17688411357834469</v>
      </c>
      <c r="V11" s="5"/>
      <c r="W11" s="27">
        <f t="shared" si="6"/>
        <v>0.1785714285714286</v>
      </c>
    </row>
    <row r="12" spans="1:23" x14ac:dyDescent="0.3">
      <c r="N12" s="1">
        <v>8.0000000000000005E-9</v>
      </c>
      <c r="O12" s="22">
        <f t="shared" si="7"/>
        <v>0.12499999999999999</v>
      </c>
      <c r="P12" s="33">
        <f t="shared" si="1"/>
        <v>3.2382604579738024E-2</v>
      </c>
      <c r="Q12" s="39">
        <f t="shared" si="2"/>
        <v>0.28209318491451135</v>
      </c>
      <c r="R12" s="35">
        <f t="shared" si="0"/>
        <v>0.51264532938423002</v>
      </c>
      <c r="S12" s="36">
        <f t="shared" si="3"/>
        <v>0.72938610390758496</v>
      </c>
      <c r="T12" s="31">
        <f t="shared" si="4"/>
        <v>1.5997014696044034E-3</v>
      </c>
      <c r="U12" s="29">
        <f t="shared" si="5"/>
        <v>0.15508075100611179</v>
      </c>
      <c r="V12" s="5"/>
      <c r="W12" s="27">
        <f t="shared" si="6"/>
        <v>0.15624999999999997</v>
      </c>
    </row>
    <row r="13" spans="1:23" x14ac:dyDescent="0.3">
      <c r="N13" s="1">
        <v>8.9999999999999995E-9</v>
      </c>
      <c r="O13" s="22">
        <f t="shared" si="7"/>
        <v>0.11111111111111112</v>
      </c>
      <c r="P13" s="33">
        <f t="shared" si="1"/>
        <v>2.1091173721402894E-2</v>
      </c>
      <c r="Q13" s="39">
        <f t="shared" si="2"/>
        <v>0.25367557223234372</v>
      </c>
      <c r="R13" s="35">
        <f t="shared" si="0"/>
        <v>0.47156778697743829</v>
      </c>
      <c r="S13" s="36">
        <f t="shared" si="3"/>
        <v>0.70298994647308977</v>
      </c>
      <c r="T13" s="31">
        <f t="shared" si="4"/>
        <v>7.1539155934347834E-4</v>
      </c>
      <c r="U13" s="29">
        <f t="shared" si="5"/>
        <v>0.13797165349759755</v>
      </c>
      <c r="V13" s="5"/>
      <c r="W13" s="27">
        <f t="shared" si="6"/>
        <v>0.1388888888888889</v>
      </c>
    </row>
    <row r="14" spans="1:23" x14ac:dyDescent="0.3">
      <c r="N14" s="1">
        <v>1E-8</v>
      </c>
      <c r="O14" s="22">
        <f t="shared" si="7"/>
        <v>0.1</v>
      </c>
      <c r="P14" s="33">
        <f t="shared" si="1"/>
        <v>1.3736931130756948E-2</v>
      </c>
      <c r="Q14" s="39">
        <f t="shared" si="2"/>
        <v>0.23002322329275393</v>
      </c>
      <c r="R14" s="35">
        <f t="shared" si="0"/>
        <v>0.43378172972317602</v>
      </c>
      <c r="S14" s="36">
        <f t="shared" si="3"/>
        <v>0.67793213118764895</v>
      </c>
      <c r="T14" s="31">
        <f t="shared" si="4"/>
        <v>3.1992536914181497E-4</v>
      </c>
      <c r="U14" s="29">
        <f t="shared" si="5"/>
        <v>0.1242236301153346</v>
      </c>
      <c r="V14" s="5"/>
      <c r="W14" s="27">
        <f t="shared" si="6"/>
        <v>0.125</v>
      </c>
    </row>
    <row r="15" spans="1:23" x14ac:dyDescent="0.3">
      <c r="N15" s="1">
        <v>2E-8</v>
      </c>
      <c r="O15" s="22">
        <f t="shared" si="7"/>
        <v>0.05</v>
      </c>
      <c r="P15" s="33">
        <f t="shared" si="1"/>
        <v>1.8870327689115933E-4</v>
      </c>
      <c r="Q15" s="39">
        <f t="shared" si="2"/>
        <v>0.1165915182348006</v>
      </c>
      <c r="R15" s="35">
        <f t="shared" si="0"/>
        <v>0.1881665890416305</v>
      </c>
      <c r="S15" s="36">
        <f t="shared" si="3"/>
        <v>0.48600335184457316</v>
      </c>
      <c r="T15" s="31">
        <f t="shared" si="4"/>
        <v>1.0235224182052656E-7</v>
      </c>
      <c r="U15" s="29">
        <f t="shared" si="5"/>
        <v>6.2131686203027697E-2</v>
      </c>
      <c r="V15" s="5"/>
      <c r="W15" s="27">
        <f t="shared" si="6"/>
        <v>6.25E-2</v>
      </c>
    </row>
    <row r="16" spans="1:23" x14ac:dyDescent="0.3">
      <c r="N16" s="1">
        <v>2.9999999999999997E-8</v>
      </c>
      <c r="O16" s="22">
        <f t="shared" si="7"/>
        <v>3.3333333333333333E-2</v>
      </c>
      <c r="P16" s="33">
        <f t="shared" si="1"/>
        <v>2.5922039188020148E-6</v>
      </c>
      <c r="Q16" s="39">
        <f t="shared" si="2"/>
        <v>7.7742147535199202E-2</v>
      </c>
      <c r="R16" s="35">
        <f t="shared" si="0"/>
        <v>8.1623228470588519E-2</v>
      </c>
      <c r="S16" s="36">
        <f t="shared" si="3"/>
        <v>0.36652362680548317</v>
      </c>
      <c r="T16" s="31">
        <f t="shared" si="4"/>
        <v>3.274507874692444E-11</v>
      </c>
      <c r="U16" s="29">
        <f t="shared" si="5"/>
        <v>4.1421128373540818E-2</v>
      </c>
      <c r="V16" s="5"/>
      <c r="W16" s="27">
        <f t="shared" si="6"/>
        <v>4.1666666666666664E-2</v>
      </c>
    </row>
    <row r="17" spans="14:23" x14ac:dyDescent="0.3">
      <c r="N17" s="1">
        <v>4.0000000000000001E-8</v>
      </c>
      <c r="O17" s="22">
        <f t="shared" si="7"/>
        <v>2.5000000000000001E-2</v>
      </c>
      <c r="P17" s="33">
        <f t="shared" si="1"/>
        <v>3.5608926709461549E-8</v>
      </c>
      <c r="Q17" s="39">
        <f t="shared" si="2"/>
        <v>5.830675971817461E-2</v>
      </c>
      <c r="R17" s="35">
        <f t="shared" si="0"/>
        <v>3.5406665231561864E-2</v>
      </c>
      <c r="S17" s="36">
        <f t="shared" si="3"/>
        <v>0.28872647241198296</v>
      </c>
      <c r="T17" s="31">
        <f t="shared" si="4"/>
        <v>1.0475981405687546E-14</v>
      </c>
      <c r="U17" s="29">
        <f t="shared" si="5"/>
        <v>3.1065846281172534E-2</v>
      </c>
      <c r="V17" s="5"/>
      <c r="W17" s="27">
        <f t="shared" si="6"/>
        <v>3.125E-2</v>
      </c>
    </row>
    <row r="18" spans="14:23" x14ac:dyDescent="0.3">
      <c r="N18" s="1">
        <v>4.9999999999999998E-8</v>
      </c>
      <c r="O18" s="22">
        <f t="shared" si="7"/>
        <v>0.02</v>
      </c>
      <c r="P18" s="33">
        <f t="shared" si="1"/>
        <v>4.891573738480449E-10</v>
      </c>
      <c r="Q18" s="39">
        <f t="shared" si="2"/>
        <v>4.6645409412715708E-2</v>
      </c>
      <c r="R18" s="35">
        <f t="shared" si="0"/>
        <v>1.5358764487876349E-2</v>
      </c>
      <c r="S18" s="36">
        <f t="shared" si="3"/>
        <v>0.23578184113332248</v>
      </c>
      <c r="T18" s="31">
        <f t="shared" si="4"/>
        <v>3.3515322183373954E-18</v>
      </c>
      <c r="U18" s="29">
        <f t="shared" si="5"/>
        <v>2.4852677024938291E-2</v>
      </c>
      <c r="V18" s="5"/>
      <c r="W18" s="27">
        <f t="shared" si="6"/>
        <v>2.5000000000000001E-2</v>
      </c>
    </row>
    <row r="19" spans="14:23" x14ac:dyDescent="0.3">
      <c r="N19" s="1">
        <v>5.9999999999999995E-8</v>
      </c>
      <c r="O19" s="22">
        <f t="shared" si="7"/>
        <v>1.6666666666666666E-2</v>
      </c>
      <c r="P19" s="33">
        <f t="shared" si="1"/>
        <v>6.7195211566525228E-12</v>
      </c>
      <c r="Q19" s="39">
        <f t="shared" si="2"/>
        <v>3.887117452934935E-2</v>
      </c>
      <c r="R19" s="35">
        <f t="shared" si="0"/>
        <v>6.6623514259618929E-3</v>
      </c>
      <c r="S19" s="36">
        <f t="shared" si="3"/>
        <v>0.19822023426804791</v>
      </c>
      <c r="T19" s="31">
        <f t="shared" si="4"/>
        <v>1.0722401821422828E-21</v>
      </c>
      <c r="U19" s="29">
        <f t="shared" si="5"/>
        <v>2.0710564187448578E-2</v>
      </c>
      <c r="V19" s="5"/>
      <c r="W19" s="27">
        <f t="shared" si="6"/>
        <v>2.0833333333333332E-2</v>
      </c>
    </row>
    <row r="20" spans="14:23" x14ac:dyDescent="0.3">
      <c r="N20" s="1">
        <v>7.0000000000000005E-8</v>
      </c>
      <c r="O20" s="22">
        <f t="shared" si="7"/>
        <v>1.4285714285714285E-2</v>
      </c>
      <c r="P20" s="33">
        <f t="shared" si="1"/>
        <v>9.2305599360599645E-14</v>
      </c>
      <c r="Q20" s="39">
        <f t="shared" si="2"/>
        <v>3.3318149596805964E-2</v>
      </c>
      <c r="R20" s="35">
        <f t="shared" si="0"/>
        <v>2.8900063255774158E-3</v>
      </c>
      <c r="S20" s="36">
        <f t="shared" si="3"/>
        <v>0.17054828967274441</v>
      </c>
      <c r="T20" s="31">
        <f t="shared" si="4"/>
        <v>3.430368360805537E-25</v>
      </c>
      <c r="U20" s="29">
        <f t="shared" si="5"/>
        <v>1.7751912160670204E-2</v>
      </c>
      <c r="V20" s="5"/>
      <c r="W20" s="27">
        <f t="shared" si="6"/>
        <v>1.7857142857142856E-2</v>
      </c>
    </row>
    <row r="21" spans="14:23" x14ac:dyDescent="0.3">
      <c r="N21" s="1">
        <v>8.0000000000000002E-8</v>
      </c>
      <c r="O21" s="22">
        <f t="shared" si="7"/>
        <v>1.2500000000000001E-2</v>
      </c>
      <c r="P21" s="33">
        <f t="shared" si="1"/>
        <v>1.2679956613998044E-15</v>
      </c>
      <c r="Q21" s="39">
        <f t="shared" si="2"/>
        <v>2.9153380897207874E-2</v>
      </c>
      <c r="R21" s="35">
        <f t="shared" si="0"/>
        <v>1.2536319428198917E-3</v>
      </c>
      <c r="S21" s="36">
        <f t="shared" si="3"/>
        <v>0.14947465698208193</v>
      </c>
      <c r="T21" s="31">
        <f t="shared" si="4"/>
        <v>1.0974618641231121E-28</v>
      </c>
      <c r="U21" s="29">
        <f t="shared" si="5"/>
        <v>1.553292314058643E-2</v>
      </c>
      <c r="V21" s="5"/>
      <c r="W21" s="27">
        <f t="shared" si="6"/>
        <v>1.5625E-2</v>
      </c>
    </row>
    <row r="22" spans="14:23" x14ac:dyDescent="0.3">
      <c r="N22" s="1">
        <v>8.9999999999999999E-8</v>
      </c>
      <c r="O22" s="22">
        <f t="shared" si="7"/>
        <v>1.1111111111111112E-2</v>
      </c>
      <c r="P22" s="33">
        <f t="shared" si="1"/>
        <v>1.7418369074747656E-17</v>
      </c>
      <c r="Q22" s="39">
        <f t="shared" si="2"/>
        <v>2.5914116353073696E-2</v>
      </c>
      <c r="R22" s="35">
        <f t="shared" si="0"/>
        <v>5.4380263259263878E-4</v>
      </c>
      <c r="S22" s="36">
        <f t="shared" si="3"/>
        <v>0.13296079258126403</v>
      </c>
      <c r="T22" s="31">
        <f t="shared" si="4"/>
        <v>3.5110589199865286E-32</v>
      </c>
      <c r="U22" s="29">
        <f t="shared" si="5"/>
        <v>1.3807042791632383E-2</v>
      </c>
      <c r="V22" s="5"/>
      <c r="W22" s="27">
        <f t="shared" si="6"/>
        <v>1.388888888888889E-2</v>
      </c>
    </row>
    <row r="23" spans="14:23" x14ac:dyDescent="0.3">
      <c r="N23" s="1">
        <v>9.9999999999999995E-8</v>
      </c>
      <c r="O23" s="22">
        <f t="shared" si="7"/>
        <v>0.01</v>
      </c>
      <c r="P23" s="33">
        <f t="shared" si="1"/>
        <v>2.3927493638991599E-19</v>
      </c>
      <c r="Q23" s="39">
        <f t="shared" si="2"/>
        <v>2.3322704717766329E-2</v>
      </c>
      <c r="R23" s="35">
        <f t="shared" si="0"/>
        <v>2.3589164659405167E-4</v>
      </c>
      <c r="S23" s="36">
        <f t="shared" si="3"/>
        <v>0.11970157945090353</v>
      </c>
      <c r="T23" s="31">
        <f t="shared" si="4"/>
        <v>1.1232768210553583E-35</v>
      </c>
      <c r="U23" s="29">
        <f t="shared" si="5"/>
        <v>1.2426338512469146E-2</v>
      </c>
      <c r="V23" s="5"/>
      <c r="W23" s="27">
        <f t="shared" si="6"/>
        <v>1.2500000000000001E-2</v>
      </c>
    </row>
    <row r="24" spans="14:23" x14ac:dyDescent="0.3">
      <c r="N24" s="1">
        <v>1.9999999999999999E-7</v>
      </c>
      <c r="O24" s="22">
        <f t="shared" si="7"/>
        <v>5.0000000000000001E-3</v>
      </c>
      <c r="P24" s="33">
        <f t="shared" si="1"/>
        <v>5.7252495184398346E-38</v>
      </c>
      <c r="Q24" s="39">
        <f t="shared" si="2"/>
        <v>1.1661352358883164E-2</v>
      </c>
      <c r="R24" s="35">
        <f t="shared" si="0"/>
        <v>5.5644868932852966E-8</v>
      </c>
      <c r="S24" s="36">
        <f t="shared" si="3"/>
        <v>5.9864908026790058E-2</v>
      </c>
      <c r="T24" s="31">
        <f t="shared" si="4"/>
        <v>1.2617508167202313E-70</v>
      </c>
      <c r="U24" s="29">
        <f t="shared" si="5"/>
        <v>6.2131692562345728E-3</v>
      </c>
      <c r="V24" s="5"/>
      <c r="W24" s="27">
        <f t="shared" si="6"/>
        <v>6.2500000000000003E-3</v>
      </c>
    </row>
    <row r="25" spans="14:23" x14ac:dyDescent="0.3">
      <c r="N25" s="1">
        <v>2.9999999999999999E-7</v>
      </c>
      <c r="O25" s="22">
        <f t="shared" si="7"/>
        <v>3.3333333333333335E-3</v>
      </c>
      <c r="P25" s="33">
        <f t="shared" si="1"/>
        <v>1.3699087143410985E-56</v>
      </c>
      <c r="Q25" s="39">
        <f t="shared" si="2"/>
        <v>7.7742349059221096E-3</v>
      </c>
      <c r="R25" s="35">
        <f t="shared" si="0"/>
        <v>1.3126159757080852E-11</v>
      </c>
      <c r="S25" s="36">
        <f t="shared" si="3"/>
        <v>3.9909940904786265E-2</v>
      </c>
      <c r="T25" s="31">
        <f t="shared" si="4"/>
        <v>1.4172954463694833E-105</v>
      </c>
      <c r="U25" s="29">
        <f t="shared" si="5"/>
        <v>4.1421128374897146E-3</v>
      </c>
      <c r="V25" s="5"/>
      <c r="W25" s="27">
        <f t="shared" si="6"/>
        <v>4.1666666666666666E-3</v>
      </c>
    </row>
    <row r="26" spans="14:23" x14ac:dyDescent="0.3">
      <c r="N26" s="1">
        <v>3.9999999999999998E-7</v>
      </c>
      <c r="O26" s="22">
        <f t="shared" si="7"/>
        <v>2.5000000000000001E-3</v>
      </c>
      <c r="P26" s="33">
        <f t="shared" si="1"/>
        <v>3.2778482048395562E-75</v>
      </c>
      <c r="Q26" s="39">
        <f t="shared" si="2"/>
        <v>5.8306761794415822E-3</v>
      </c>
      <c r="R26" s="35">
        <f t="shared" si="0"/>
        <v>3.0963514385543848E-15</v>
      </c>
      <c r="S26" s="36">
        <f t="shared" si="3"/>
        <v>2.9932455678982509E-2</v>
      </c>
      <c r="T26" s="31">
        <f t="shared" si="4"/>
        <v>1.5920151234941709E-140</v>
      </c>
      <c r="U26" s="29">
        <f t="shared" si="5"/>
        <v>3.1065846281172864E-3</v>
      </c>
      <c r="V26" s="5"/>
      <c r="W26" s="27">
        <f t="shared" si="6"/>
        <v>3.1250000000000002E-3</v>
      </c>
    </row>
    <row r="27" spans="14:23" x14ac:dyDescent="0.3">
      <c r="N27" s="1">
        <v>4.9999999999999998E-7</v>
      </c>
      <c r="O27" s="22">
        <f t="shared" si="7"/>
        <v>2E-3</v>
      </c>
      <c r="P27" s="33">
        <f t="shared" si="1"/>
        <v>7.8430692070877959E-94</v>
      </c>
      <c r="Q27" s="39">
        <f t="shared" si="2"/>
        <v>4.664540943553265E-3</v>
      </c>
      <c r="R27" s="35">
        <f t="shared" si="0"/>
        <v>7.3040343927445318E-19</v>
      </c>
      <c r="S27" s="36">
        <f t="shared" si="3"/>
        <v>2.394596454318608E-2</v>
      </c>
      <c r="T27" s="31">
        <f t="shared" si="4"/>
        <v>1.7882736869906112E-175</v>
      </c>
      <c r="U27" s="29">
        <f t="shared" si="5"/>
        <v>2.4852677024938294E-3</v>
      </c>
      <c r="V27" s="5"/>
      <c r="W27" s="27">
        <f t="shared" si="6"/>
        <v>2.5000000000000001E-3</v>
      </c>
    </row>
    <row r="28" spans="14:23" x14ac:dyDescent="0.3">
      <c r="N28" s="1">
        <v>5.9999999999999997E-7</v>
      </c>
      <c r="O28" s="22">
        <f t="shared" si="7"/>
        <v>1.6666666666666668E-3</v>
      </c>
      <c r="P28" s="33">
        <f t="shared" si="1"/>
        <v>1.8766498856276814E-112</v>
      </c>
      <c r="Q28" s="39">
        <f t="shared" si="2"/>
        <v>3.8871174529610548E-3</v>
      </c>
      <c r="R28" s="35">
        <f t="shared" si="0"/>
        <v>1.7229606996840887E-22</v>
      </c>
      <c r="S28" s="36">
        <f t="shared" si="3"/>
        <v>1.9954970452655065E-2</v>
      </c>
      <c r="T28" s="31">
        <f t="shared" si="4"/>
        <v>2.008726382299673E-210</v>
      </c>
      <c r="U28" s="29">
        <f t="shared" si="5"/>
        <v>2.0710564187448573E-3</v>
      </c>
      <c r="V28" s="5"/>
      <c r="W28" s="27">
        <f t="shared" si="6"/>
        <v>2.0833333333333333E-3</v>
      </c>
    </row>
    <row r="29" spans="14:23" x14ac:dyDescent="0.3">
      <c r="N29" s="1">
        <v>6.9999999999999997E-7</v>
      </c>
      <c r="O29" s="22">
        <f t="shared" si="7"/>
        <v>1.4285714285714286E-3</v>
      </c>
      <c r="P29" s="33">
        <f t="shared" si="1"/>
        <v>4.4903528200969065E-131</v>
      </c>
      <c r="Q29" s="39">
        <f t="shared" si="2"/>
        <v>3.3318149596809035E-3</v>
      </c>
      <c r="R29" s="35">
        <f t="shared" si="0"/>
        <v>4.0643203646532123E-26</v>
      </c>
      <c r="S29" s="36">
        <f t="shared" si="3"/>
        <v>1.710426038799006E-2</v>
      </c>
      <c r="T29" s="31">
        <f t="shared" si="4"/>
        <v>2.2563557850796391E-245</v>
      </c>
      <c r="U29" s="29">
        <f t="shared" si="5"/>
        <v>1.7751912160670208E-3</v>
      </c>
      <c r="V29" s="5"/>
      <c r="W29" s="27">
        <f t="shared" si="6"/>
        <v>1.7857142857142857E-3</v>
      </c>
    </row>
    <row r="30" spans="14:23" x14ac:dyDescent="0.3">
      <c r="N30" s="1">
        <v>7.9999999999999996E-7</v>
      </c>
      <c r="O30" s="22">
        <f t="shared" si="7"/>
        <v>1.25E-3</v>
      </c>
      <c r="P30" s="33">
        <f t="shared" si="1"/>
        <v>1.0744288853969902E-149</v>
      </c>
      <c r="Q30" s="39">
        <f t="shared" si="2"/>
        <v>2.9153380897207911E-3</v>
      </c>
      <c r="R30" s="35">
        <f t="shared" si="0"/>
        <v>9.587392231037809E-30</v>
      </c>
      <c r="S30" s="36">
        <f t="shared" si="3"/>
        <v>1.49662278394913E-2</v>
      </c>
      <c r="T30" s="31">
        <f t="shared" si="4"/>
        <v>2.5345121534341599E-280</v>
      </c>
      <c r="U30" s="29">
        <f t="shared" si="5"/>
        <v>1.5532923140586432E-3</v>
      </c>
      <c r="V30" s="5"/>
      <c r="W30" s="27">
        <f t="shared" si="6"/>
        <v>1.5625000000000001E-3</v>
      </c>
    </row>
    <row r="31" spans="14:23" x14ac:dyDescent="0.3">
      <c r="N31" s="1">
        <v>8.9999999999999996E-7</v>
      </c>
      <c r="O31" s="22">
        <f t="shared" si="7"/>
        <v>1.1111111111111113E-3</v>
      </c>
      <c r="P31" s="33">
        <f t="shared" si="1"/>
        <v>2.5708390320885867E-168</v>
      </c>
      <c r="Q31" s="39">
        <f t="shared" si="2"/>
        <v>2.5914116353073697E-3</v>
      </c>
      <c r="R31" s="35">
        <f t="shared" si="0"/>
        <v>2.2615857399225073E-33</v>
      </c>
      <c r="S31" s="36">
        <f t="shared" si="3"/>
        <v>1.3303313635103377E-2</v>
      </c>
      <c r="T31" s="31">
        <f t="shared" si="4"/>
        <v>0</v>
      </c>
      <c r="U31" s="29">
        <f t="shared" si="5"/>
        <v>1.3807042791632012E-3</v>
      </c>
      <c r="V31" s="5"/>
      <c r="W31" s="27">
        <f t="shared" si="6"/>
        <v>1.3888888888888892E-3</v>
      </c>
    </row>
    <row r="32" spans="14:23" ht="15" thickBot="1" x14ac:dyDescent="0.35">
      <c r="N32" s="1">
        <v>9.9999999999999995E-7</v>
      </c>
      <c r="O32" s="23">
        <f t="shared" si="7"/>
        <v>1E-3</v>
      </c>
      <c r="P32" s="34">
        <f t="shared" si="1"/>
        <v>6.1513734587168797E-187</v>
      </c>
      <c r="Q32" s="40">
        <f t="shared" si="2"/>
        <v>2.3322704717766325E-3</v>
      </c>
      <c r="R32" s="37">
        <f t="shared" si="0"/>
        <v>5.3348918410394979E-37</v>
      </c>
      <c r="S32" s="38">
        <f t="shared" si="3"/>
        <v>1.197298227159304E-2</v>
      </c>
      <c r="T32" s="32">
        <f t="shared" si="4"/>
        <v>0</v>
      </c>
      <c r="U32" s="30" t="e">
        <f t="shared" si="5"/>
        <v>#NUM!</v>
      </c>
      <c r="V32" s="5"/>
      <c r="W32" s="28">
        <f t="shared" si="6"/>
        <v>1.25E-3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Universiteit Leiden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Juurlink, L.B.F.</dc:creator>
  <cp:lastModifiedBy>Juurlink, L.B.F.</cp:lastModifiedBy>
  <dcterms:created xsi:type="dcterms:W3CDTF">2016-08-18T16:40:19Z</dcterms:created>
  <dcterms:modified xsi:type="dcterms:W3CDTF">2020-07-03T14:30:23Z</dcterms:modified>
</cp:coreProperties>
</file>