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s\Documents\IWM\CMMI\GitHUB\Organización\Procesos\Soporte Organizacional\"/>
    </mc:Choice>
  </mc:AlternateContent>
  <bookViews>
    <workbookView xWindow="0" yWindow="0" windowWidth="10200" windowHeight="6300"/>
  </bookViews>
  <sheets>
    <sheet name="Estimación" sheetId="2" r:id="rId1"/>
  </sheets>
  <externalReferences>
    <externalReference r:id="rId2"/>
    <externalReference r:id="rId3"/>
    <externalReference r:id="rId4"/>
    <externalReference r:id="rId5"/>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4" i="2" l="1"/>
  <c r="L53" i="2"/>
  <c r="L52" i="2"/>
  <c r="L51" i="2"/>
  <c r="L49" i="2"/>
  <c r="L48" i="2"/>
  <c r="L46" i="2"/>
  <c r="L45" i="2"/>
  <c r="L43" i="2"/>
  <c r="L42" i="2"/>
  <c r="L41" i="2"/>
  <c r="L40" i="2"/>
  <c r="L39" i="2"/>
  <c r="L37" i="2"/>
  <c r="L35" i="2"/>
  <c r="L34" i="2"/>
  <c r="L33" i="2"/>
  <c r="L32" i="2"/>
  <c r="L29" i="2"/>
  <c r="L28" i="2"/>
  <c r="L27" i="2"/>
  <c r="L26" i="2"/>
  <c r="L24" i="2"/>
  <c r="L23" i="2"/>
  <c r="L22" i="2"/>
  <c r="L21" i="2"/>
  <c r="L20" i="2"/>
  <c r="L19" i="2"/>
  <c r="L18" i="2"/>
  <c r="L15" i="2"/>
  <c r="L14" i="2"/>
  <c r="L13" i="2"/>
  <c r="L12" i="2"/>
  <c r="L11" i="2"/>
  <c r="L10" i="2"/>
  <c r="I25" i="2"/>
  <c r="J54" i="2"/>
  <c r="J53" i="2"/>
  <c r="J52" i="2"/>
  <c r="J51" i="2"/>
  <c r="J49" i="2"/>
  <c r="J48" i="2"/>
  <c r="J46" i="2"/>
  <c r="J45" i="2"/>
  <c r="J43" i="2"/>
  <c r="J42" i="2"/>
  <c r="J41" i="2"/>
  <c r="J40" i="2"/>
  <c r="J39" i="2"/>
  <c r="J37" i="2"/>
  <c r="J35" i="2"/>
  <c r="J34" i="2"/>
  <c r="J33" i="2"/>
  <c r="J32" i="2"/>
  <c r="J15" i="2"/>
  <c r="J14" i="2"/>
  <c r="J13" i="2"/>
  <c r="J12" i="2"/>
  <c r="J11" i="2"/>
  <c r="J10" i="2"/>
  <c r="G46" i="2"/>
  <c r="G45" i="2"/>
  <c r="G40" i="2"/>
  <c r="G41" i="2"/>
  <c r="G42" i="2"/>
  <c r="G43" i="2"/>
  <c r="G39" i="2"/>
  <c r="G37" i="2"/>
  <c r="G26" i="2"/>
  <c r="F25" i="2"/>
  <c r="I47" i="2" l="1"/>
  <c r="K49" i="2"/>
  <c r="G49" i="2"/>
  <c r="F47" i="2"/>
  <c r="G48" i="2"/>
  <c r="I31" i="2"/>
  <c r="K35" i="2"/>
  <c r="G35" i="2"/>
  <c r="F31" i="2"/>
  <c r="K34" i="2"/>
  <c r="K33" i="2"/>
  <c r="K28" i="2"/>
  <c r="K26" i="2"/>
  <c r="K21" i="2"/>
  <c r="K14" i="2"/>
  <c r="K10" i="2" l="1"/>
  <c r="K11" i="2"/>
  <c r="K12" i="2"/>
  <c r="K13" i="2"/>
  <c r="K15" i="2"/>
  <c r="K18" i="2"/>
  <c r="K19" i="2"/>
  <c r="K20" i="2"/>
  <c r="K22" i="2"/>
  <c r="K23" i="2"/>
  <c r="K24" i="2"/>
  <c r="K27" i="2"/>
  <c r="K29" i="2"/>
  <c r="K32" i="2"/>
  <c r="K31" i="2" s="1"/>
  <c r="K37" i="2"/>
  <c r="K39" i="2"/>
  <c r="K40" i="2"/>
  <c r="K41" i="2"/>
  <c r="K42" i="2"/>
  <c r="K43" i="2"/>
  <c r="K45" i="2"/>
  <c r="K46" i="2"/>
  <c r="K48" i="2"/>
  <c r="K51" i="2"/>
  <c r="K52" i="2"/>
  <c r="K53" i="2"/>
  <c r="K54" i="2"/>
  <c r="I38" i="2"/>
  <c r="F38" i="2"/>
  <c r="I44" i="2"/>
  <c r="K38" i="2" l="1"/>
  <c r="K9" i="2"/>
  <c r="I9" i="2"/>
  <c r="F44" i="2" l="1"/>
  <c r="K44" i="2" s="1"/>
  <c r="F9" i="2" l="1"/>
  <c r="G14" i="2" s="1"/>
  <c r="I17" i="2"/>
  <c r="I36" i="2"/>
  <c r="K47" i="2"/>
  <c r="I50" i="2"/>
  <c r="I30" i="2" l="1"/>
  <c r="I16" i="2"/>
  <c r="J29" i="2" l="1"/>
  <c r="J24" i="2"/>
  <c r="J20" i="2"/>
  <c r="J21" i="2"/>
  <c r="J28" i="2"/>
  <c r="J23" i="2"/>
  <c r="J19" i="2"/>
  <c r="J27" i="2"/>
  <c r="J22" i="2"/>
  <c r="J18" i="2"/>
  <c r="J26" i="2"/>
  <c r="I7" i="2"/>
  <c r="H16" i="2" s="1"/>
  <c r="H38" i="2" l="1"/>
  <c r="H9" i="2"/>
  <c r="H44" i="2"/>
  <c r="H50" i="2"/>
  <c r="H36" i="2"/>
  <c r="H47" i="2"/>
  <c r="H31" i="2"/>
  <c r="H30" i="2" s="1"/>
  <c r="F50" i="2"/>
  <c r="K50" i="2" s="1"/>
  <c r="K25" i="2"/>
  <c r="F17" i="2"/>
  <c r="K17" i="2" s="1"/>
  <c r="F36" i="2"/>
  <c r="K36" i="2" s="1"/>
  <c r="K16" i="2" l="1"/>
  <c r="F16" i="2"/>
  <c r="G10" i="2"/>
  <c r="G11" i="2"/>
  <c r="G12" i="2"/>
  <c r="G13" i="2"/>
  <c r="G15" i="2"/>
  <c r="G51" i="2"/>
  <c r="G21" i="2" l="1"/>
  <c r="G28" i="2"/>
  <c r="G23" i="2"/>
  <c r="G27" i="2"/>
  <c r="G20" i="2"/>
  <c r="G29" i="2"/>
  <c r="G22" i="2"/>
  <c r="G24" i="2"/>
  <c r="G19" i="2"/>
  <c r="G18" i="2"/>
  <c r="G52" i="2"/>
  <c r="G54" i="2"/>
  <c r="G53" i="2"/>
  <c r="F30" i="2"/>
  <c r="G33" i="2" l="1"/>
  <c r="G32" i="2"/>
  <c r="G34" i="2"/>
  <c r="F7" i="2"/>
  <c r="E38" i="2" s="1"/>
  <c r="K30" i="2"/>
  <c r="E31" i="2" l="1"/>
  <c r="E50" i="2"/>
  <c r="E47" i="2"/>
  <c r="E9" i="2"/>
  <c r="E16" i="2"/>
  <c r="E44" i="2"/>
  <c r="E36" i="2"/>
  <c r="E30" i="2" l="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G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<sst xmlns="http://schemas.openxmlformats.org/spreadsheetml/2006/main" count="72" uniqueCount="58">
  <si>
    <t xml:space="preserve"> </t>
  </si>
  <si>
    <t>Observaciones:</t>
  </si>
  <si>
    <t>Diseño gráfico de la página</t>
  </si>
  <si>
    <t>Monitoreo y Control de Proyectos</t>
  </si>
  <si>
    <t>Medición de proyectos</t>
  </si>
  <si>
    <t>Aseguramiento de la Calidad</t>
  </si>
  <si>
    <t xml:space="preserve">Administración de la Configuración (CM) </t>
  </si>
  <si>
    <t>Soporte Organizacional</t>
  </si>
  <si>
    <t>Entrega al Cliente</t>
  </si>
  <si>
    <t>Elaborar el manual del usuario</t>
  </si>
  <si>
    <t>Elaborar el manual técnico</t>
  </si>
  <si>
    <t>Implementación y validación</t>
  </si>
  <si>
    <t>Generación del reporte de pruebas</t>
  </si>
  <si>
    <t>Ejecución de los casos de prueba</t>
  </si>
  <si>
    <t>Elaboración del plan de pruebas</t>
  </si>
  <si>
    <t>Testing</t>
  </si>
  <si>
    <t>Codificación</t>
  </si>
  <si>
    <t xml:space="preserve">Desarrollo </t>
  </si>
  <si>
    <t>Análisis y diseño</t>
  </si>
  <si>
    <t>Ejecución</t>
  </si>
  <si>
    <t>Presentación del proyecto al equipo</t>
  </si>
  <si>
    <t>Elaborar el plan del proyecto</t>
  </si>
  <si>
    <t>Planeación</t>
  </si>
  <si>
    <t>Firmar la propuesta comercial</t>
  </si>
  <si>
    <t>Generar la propuesta comercial</t>
  </si>
  <si>
    <t>Elaborar la estimación</t>
  </si>
  <si>
    <t xml:space="preserve">Estimación  </t>
  </si>
  <si>
    <t>Estimación y Planeación</t>
  </si>
  <si>
    <t>Generación de matriz de rastreabilidad</t>
  </si>
  <si>
    <t>Desarrollo de casos de uso</t>
  </si>
  <si>
    <t>Validación de requerimientos</t>
  </si>
  <si>
    <t>Análisis de requerimientos</t>
  </si>
  <si>
    <t>Levantamiento de requerimientos</t>
  </si>
  <si>
    <t>Requerimientos</t>
  </si>
  <si>
    <t>%</t>
  </si>
  <si>
    <t>UCP</t>
  </si>
  <si>
    <t>Ciclo de Vida del Proyecto</t>
  </si>
  <si>
    <t>Nº</t>
  </si>
  <si>
    <t>Horas</t>
  </si>
  <si>
    <t>CALIBRACIÓN</t>
  </si>
  <si>
    <t xml:space="preserve">Verificación </t>
  </si>
  <si>
    <t>Corrección de los defectos</t>
  </si>
  <si>
    <t>Web Iwm</t>
  </si>
  <si>
    <t>Web Anwarcg</t>
  </si>
  <si>
    <t>Promedio</t>
  </si>
  <si>
    <t>Verifcar casos de uso</t>
  </si>
  <si>
    <t>Identificar riesgos ambientes y tecnicos que afectaran al proyecto</t>
  </si>
  <si>
    <t>Aprobar propuesta comercial</t>
  </si>
  <si>
    <t>Ejectuar el proceso de riesgos</t>
  </si>
  <si>
    <t>Estableer adaptaciones del proyecto</t>
  </si>
  <si>
    <t>Definir el plan de pruebas</t>
  </si>
  <si>
    <t>Aprobación del polan de proyecto</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</si>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</sst>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0"/>
      <name val="Arial"/>
    </font>
    <font>
      <sz val="11"/>
      <name val="Calibri"/>
      <family val="2"/>
      <scheme val="minor"/>
    </font>
    <font>
      <sz val="10"/>
      <name val="Arial"/>
      <family val="2"/>
    </font>
    <font>
      <u/>
      <sz val="11"/>
      <name val="Calibri"/>
      <family val="2"/>
      <scheme val="minor"/>
    </font>
    <font>
      <i/>
      <sz val="11"/>
      <name val="Calibri"/>
      <family val="2"/>
      <scheme val="minor"/>
    </font>
    <font>
      <b/>
      <sz val="11"/>
      <color indexed="9"/>
      <name val="Calibri"/>
      <family val="2"/>
      <scheme val="minor"/>
    </font>
    <font>
      <sz val="12"/>
      <color theme="0" tint="-4.9989318521683403E-2"/>
      <name val="Calibri"/>
      <family val="2"/>
      <scheme val="minor"/>
    </font>
    <font>
      <sz val="11"/>
      <color theme="0" tint="-4.9989318521683403E-2"/>
      <name val="Calibri"/>
      <family val="2"/>
      <scheme val="minor"/>
    </font>
    <font>
      <b/>
      <sz val="12"/>
      <color theme="0" tint="-4.9989318521683403E-2"/>
      <name val="Calibri"/>
      <family val="2"/>
      <scheme val="minor"/>
    </font>
    <font>
      <sz val="12"/>
      <name val="Calibri"/>
      <family val="2"/>
      <scheme val="minor"/>
    </font>
    <font>
      <b/>
      <sz val="12"/>
      <name val="Calibri"/>
      <family val="2"/>
      <scheme val="minor"/>
    </font>
    <font>
      <u/>
      <sz val="12"/>
      <color theme="0" tint="-4.9989318521683403E-2"/>
      <name val="Calibri"/>
      <family val="2"/>
      <scheme val="minor"/>
    </font>
    <font>
      <u/>
      <sz val="12"/>
      <name val="Calibri"/>
      <family val="2"/>
      <scheme val="minor"/>
    </font>
    <font>
      <b/>
      <sz val="16"/>
      <name val="Calibri"/>
      <family val="2"/>
      <scheme val="minor"/>
    </font>
    <font>
      <b/>
      <sz val="16"/>
      <color indexed="9"/>
      <name val="Calibri"/>
      <family val="2"/>
      <scheme val="minor"/>
    </font>
    <font>
      <b/>
      <sz val="20"/>
      <color indexed="9"/>
      <name val="Calibri"/>
      <family val="2"/>
      <scheme val="minor"/>
    </font>
    <font>
      <b/>
      <sz val="11"/>
      <name val="Calibri"/>
      <family val="2"/>
      <scheme val="minor"/>
    </font>
    <font>
      <b/>
      <sz val="12"/>
      <color indexed="81"/>
      <name val="Tahoma"/>
      <family val="2"/>
    </font>
    <font>
      <sz val="12"/>
      <color indexed="81"/>
      <name val="Tahoma"/>
      <family val="2"/>
    </font>
    <font>
      <b/>
      <sz val="8"/>
      <color indexed="81"/>
      <name val="Tahoma"/>
      <family val="2"/>
    </font>
    <font>
      <sz val="8"/>
      <color indexed="81"/>
      <name val="Tahoma"/>
      <family val="2"/>
    </font>
    <font>
      <b/>
      <sz val="14"/>
      <color indexed="9"/>
      <name val="Calibri"/>
      <family val="2"/>
      <scheme val="minor"/>
    </font>
    <font>
      <b/>
      <sz val="16"/>
      <color theme="0"/>
      <name val="Calibri"/>
      <family val="2"/>
      <scheme val="minor"/>
    </font>
    <font>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63776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5" tint="-0.249977111117893"/>
        <bgColor indexed="64"/>
      </patternFill>
    </fill>
  </fills>
  <borders count="11">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9" fontId="3" fillId="0" borderId="0" applyFont="0" applyFill="0" applyBorder="0" applyAlignment="0" applyProtection="0"/>
    <xf numFmtId="9" fontId="24" fillId="0" borderId="0" applyFont="0" applyFill="0" applyBorder="0" applyAlignment="0" applyProtection="0"/>
  </cellStyleXfs>
  <cellXfs count="94">
    <xf numFmtId="0" fontId="0" fillId="0" borderId="0" xfId="0"/>
    <xf numFmtId="0" fontId="2" fillId="0" borderId="0" xfId="1" applyFont="1"/>
    <xf numFmtId="0" fontId="2" fillId="0" borderId="0" xfId="1" applyFont="1" applyAlignment="1">
      <alignment horizontal="center"/>
    </xf>
    <xf numFmtId="2" fontId="2" fillId="0" borderId="0" xfId="1" applyNumberFormat="1" applyFont="1" applyAlignment="1">
      <alignment horizontal="center"/>
    </xf>
    <xf numFmtId="0" fontId="4" fillId="0" borderId="0" xfId="1" applyFont="1"/>
    <xf numFmtId="0" fontId="6" fillId="2" borderId="0" xfId="1" applyFont="1" applyFill="1" applyAlignment="1">
      <alignment horizontal="center"/>
    </xf>
    <xf numFmtId="0" fontId="2" fillId="2" borderId="0" xfId="1" applyFont="1" applyFill="1" applyAlignment="1">
      <alignment horizontal="right"/>
    </xf>
    <xf numFmtId="0" fontId="2" fillId="0" borderId="0" xfId="1" applyFont="1" applyFill="1" applyAlignment="1">
      <alignment horizontal="center"/>
    </xf>
    <xf numFmtId="0" fontId="2" fillId="0" borderId="0" xfId="1" applyFont="1" applyBorder="1" applyAlignment="1">
      <alignment horizontal="center"/>
    </xf>
    <xf numFmtId="2" fontId="2" fillId="0" borderId="0" xfId="1" applyNumberFormat="1" applyFont="1" applyBorder="1" applyAlignment="1">
      <alignment horizontal="center"/>
    </xf>
    <xf numFmtId="0" fontId="2" fillId="0" borderId="0" xfId="1" applyFont="1" applyBorder="1"/>
    <xf numFmtId="9" fontId="7" fillId="3" borderId="2" xfId="2" applyFont="1" applyFill="1" applyBorder="1" applyAlignment="1">
      <alignment horizontal="center"/>
    </xf>
    <xf numFmtId="1" fontId="7" fillId="3" borderId="3" xfId="1" applyNumberFormat="1" applyFont="1" applyFill="1" applyBorder="1" applyAlignment="1">
      <alignment horizontal="center"/>
    </xf>
    <xf numFmtId="0" fontId="7" fillId="3" borderId="3" xfId="1" applyFont="1" applyFill="1" applyBorder="1" applyAlignment="1">
      <alignment horizontal="center"/>
    </xf>
    <xf numFmtId="0" fontId="9" fillId="3" borderId="4" xfId="1" applyFont="1" applyFill="1" applyBorder="1"/>
    <xf numFmtId="0" fontId="9" fillId="3" borderId="3" xfId="1" applyFont="1" applyFill="1" applyBorder="1" applyAlignment="1">
      <alignment horizontal="center"/>
    </xf>
    <xf numFmtId="0" fontId="2" fillId="0" borderId="5" xfId="1" applyFont="1" applyBorder="1"/>
    <xf numFmtId="9" fontId="10" fillId="4" borderId="6" xfId="2" applyNumberFormat="1" applyFont="1" applyFill="1" applyBorder="1" applyAlignment="1">
      <alignment horizontal="center"/>
    </xf>
    <xf numFmtId="1" fontId="10" fillId="4" borderId="6" xfId="1" applyNumberFormat="1" applyFont="1" applyFill="1" applyBorder="1" applyAlignment="1">
      <alignment horizontal="center"/>
    </xf>
    <xf numFmtId="0" fontId="10" fillId="4" borderId="1" xfId="1" applyFont="1" applyFill="1" applyBorder="1" applyAlignment="1">
      <alignment horizontal="center"/>
    </xf>
    <xf numFmtId="0" fontId="11" fillId="4" borderId="5" xfId="1" applyFont="1" applyFill="1" applyBorder="1"/>
    <xf numFmtId="0" fontId="11" fillId="2" borderId="6" xfId="1" applyFont="1" applyFill="1" applyBorder="1" applyAlignment="1">
      <alignment horizontal="center"/>
    </xf>
    <xf numFmtId="1" fontId="10" fillId="4" borderId="1" xfId="1" applyNumberFormat="1" applyFont="1" applyFill="1" applyBorder="1" applyAlignment="1">
      <alignment horizontal="center"/>
    </xf>
    <xf numFmtId="0" fontId="11" fillId="4" borderId="6" xfId="1" applyFont="1" applyFill="1" applyBorder="1"/>
    <xf numFmtId="0" fontId="11" fillId="2" borderId="1" xfId="1" applyFont="1" applyFill="1" applyBorder="1" applyAlignment="1">
      <alignment horizontal="center"/>
    </xf>
    <xf numFmtId="0" fontId="2" fillId="0" borderId="6" xfId="1" applyFont="1" applyBorder="1"/>
    <xf numFmtId="9" fontId="12" fillId="3" borderId="1" xfId="2" applyFont="1" applyFill="1" applyBorder="1" applyAlignment="1">
      <alignment horizontal="center"/>
    </xf>
    <xf numFmtId="2" fontId="7" fillId="3" borderId="0" xfId="1" applyNumberFormat="1" applyFont="1" applyFill="1" applyBorder="1" applyAlignment="1">
      <alignment horizontal="center"/>
    </xf>
    <xf numFmtId="0" fontId="7" fillId="3" borderId="1" xfId="1" applyFont="1" applyFill="1" applyBorder="1" applyAlignment="1">
      <alignment horizontal="center"/>
    </xf>
    <xf numFmtId="0" fontId="9" fillId="3" borderId="6" xfId="1" applyFont="1" applyFill="1" applyBorder="1"/>
    <xf numFmtId="0" fontId="9" fillId="3" borderId="1" xfId="1" applyFont="1" applyFill="1" applyBorder="1" applyAlignment="1">
      <alignment horizontal="center"/>
    </xf>
    <xf numFmtId="9" fontId="10" fillId="2" borderId="1" xfId="2" applyFont="1" applyFill="1" applyBorder="1" applyAlignment="1">
      <alignment horizontal="center"/>
    </xf>
    <xf numFmtId="1" fontId="10" fillId="2" borderId="1" xfId="1" applyNumberFormat="1" applyFont="1" applyFill="1" applyBorder="1" applyAlignment="1">
      <alignment horizontal="center"/>
    </xf>
    <xf numFmtId="0" fontId="10" fillId="2" borderId="1" xfId="1" applyFont="1" applyFill="1" applyBorder="1" applyAlignment="1">
      <alignment horizontal="center"/>
    </xf>
    <xf numFmtId="0" fontId="10" fillId="2" borderId="6" xfId="1" applyFont="1" applyFill="1" applyBorder="1"/>
    <xf numFmtId="9" fontId="13" fillId="2" borderId="1" xfId="2" applyFont="1" applyFill="1" applyBorder="1" applyAlignment="1">
      <alignment horizontal="center"/>
    </xf>
    <xf numFmtId="9" fontId="13" fillId="5" borderId="1" xfId="2" applyFont="1" applyFill="1" applyBorder="1" applyAlignment="1">
      <alignment horizontal="center"/>
    </xf>
    <xf numFmtId="2" fontId="10" fillId="5" borderId="0" xfId="1" applyNumberFormat="1" applyFont="1" applyFill="1" applyBorder="1" applyAlignment="1">
      <alignment horizontal="center"/>
    </xf>
    <xf numFmtId="0" fontId="10" fillId="5" borderId="1" xfId="1" applyFont="1" applyFill="1" applyBorder="1" applyAlignment="1">
      <alignment horizontal="center"/>
    </xf>
    <xf numFmtId="0" fontId="11" fillId="5" borderId="6" xfId="1" applyFont="1" applyFill="1" applyBorder="1"/>
    <xf numFmtId="2" fontId="10" fillId="2" borderId="1" xfId="1" applyNumberFormat="1" applyFont="1" applyFill="1" applyBorder="1" applyAlignment="1">
      <alignment horizontal="center"/>
    </xf>
    <xf numFmtId="164" fontId="13" fillId="5" borderId="1" xfId="1" applyNumberFormat="1" applyFont="1" applyFill="1" applyBorder="1" applyAlignment="1">
      <alignment horizontal="center"/>
    </xf>
    <xf numFmtId="1" fontId="10" fillId="5" borderId="0" xfId="1" applyNumberFormat="1" applyFont="1" applyFill="1" applyBorder="1" applyAlignment="1">
      <alignment horizontal="center"/>
    </xf>
    <xf numFmtId="2" fontId="10" fillId="5" borderId="1" xfId="1" applyNumberFormat="1" applyFont="1" applyFill="1" applyBorder="1" applyAlignment="1">
      <alignment horizontal="center"/>
    </xf>
    <xf numFmtId="3" fontId="10" fillId="2" borderId="1" xfId="1" applyNumberFormat="1" applyFont="1" applyFill="1" applyBorder="1" applyAlignment="1">
      <alignment horizontal="center"/>
    </xf>
    <xf numFmtId="3" fontId="10" fillId="5" borderId="1" xfId="1" applyNumberFormat="1" applyFont="1" applyFill="1" applyBorder="1" applyAlignment="1">
      <alignment horizontal="center"/>
    </xf>
    <xf numFmtId="0" fontId="2" fillId="5" borderId="6" xfId="1" applyFont="1" applyFill="1" applyBorder="1" applyAlignment="1">
      <alignment horizontal="center"/>
    </xf>
    <xf numFmtId="1" fontId="7" fillId="3" borderId="0" xfId="1" applyNumberFormat="1" applyFont="1" applyFill="1" applyBorder="1" applyAlignment="1">
      <alignment horizontal="center"/>
    </xf>
    <xf numFmtId="3" fontId="7" fillId="3" borderId="1" xfId="1" applyNumberFormat="1" applyFont="1" applyFill="1" applyBorder="1" applyAlignment="1">
      <alignment horizontal="center"/>
    </xf>
    <xf numFmtId="164" fontId="13" fillId="6" borderId="1" xfId="1" applyNumberFormat="1" applyFont="1" applyFill="1" applyBorder="1" applyAlignment="1">
      <alignment horizontal="center"/>
    </xf>
    <xf numFmtId="0" fontId="10" fillId="6" borderId="1" xfId="1" applyFont="1" applyFill="1" applyBorder="1" applyAlignment="1">
      <alignment horizontal="center"/>
    </xf>
    <xf numFmtId="0" fontId="11" fillId="6" borderId="6" xfId="1" applyFont="1" applyFill="1" applyBorder="1"/>
    <xf numFmtId="164" fontId="12" fillId="3" borderId="1" xfId="1" applyNumberFormat="1" applyFont="1" applyFill="1" applyBorder="1" applyAlignment="1">
      <alignment horizontal="center"/>
    </xf>
    <xf numFmtId="0" fontId="11" fillId="7" borderId="8" xfId="1" applyFont="1" applyFill="1" applyBorder="1" applyAlignment="1">
      <alignment horizontal="center"/>
    </xf>
    <xf numFmtId="0" fontId="11" fillId="7" borderId="9" xfId="1" applyFont="1" applyFill="1" applyBorder="1" applyAlignment="1">
      <alignment horizontal="left"/>
    </xf>
    <xf numFmtId="0" fontId="14" fillId="8" borderId="10" xfId="1" applyFont="1" applyFill="1" applyBorder="1" applyAlignment="1">
      <alignment horizontal="center"/>
    </xf>
    <xf numFmtId="0" fontId="15" fillId="8" borderId="7" xfId="1" applyFont="1" applyFill="1" applyBorder="1" applyAlignment="1">
      <alignment horizontal="right"/>
    </xf>
    <xf numFmtId="0" fontId="2" fillId="0" borderId="0" xfId="1" applyFont="1" applyFill="1" applyBorder="1" applyAlignment="1"/>
    <xf numFmtId="0" fontId="6" fillId="0" borderId="0" xfId="1" applyFont="1" applyFill="1" applyBorder="1" applyAlignment="1">
      <alignment horizontal="left"/>
    </xf>
    <xf numFmtId="49" fontId="17" fillId="0" borderId="0" xfId="1" applyNumberFormat="1" applyFont="1" applyFill="1" applyBorder="1" applyAlignment="1">
      <alignment horizontal="left"/>
    </xf>
    <xf numFmtId="0" fontId="17" fillId="0" borderId="0" xfId="1" applyFont="1" applyFill="1" applyBorder="1" applyAlignment="1">
      <alignment horizontal="right"/>
    </xf>
    <xf numFmtId="1" fontId="17" fillId="0" borderId="0" xfId="1" applyNumberFormat="1" applyFont="1" applyFill="1" applyBorder="1" applyAlignment="1">
      <alignment horizontal="left"/>
    </xf>
    <xf numFmtId="0" fontId="22" fillId="8" borderId="7" xfId="1" applyFont="1" applyFill="1" applyBorder="1" applyAlignment="1">
      <alignment horizontal="right"/>
    </xf>
    <xf numFmtId="0" fontId="11" fillId="8" borderId="8" xfId="1" applyFont="1" applyFill="1" applyBorder="1" applyAlignment="1">
      <alignment horizontal="center"/>
    </xf>
    <xf numFmtId="9" fontId="7" fillId="8" borderId="1" xfId="2" applyFont="1" applyFill="1" applyBorder="1" applyAlignment="1">
      <alignment horizontal="center"/>
    </xf>
    <xf numFmtId="0" fontId="2" fillId="8" borderId="6" xfId="1" applyFont="1" applyFill="1" applyBorder="1" applyAlignment="1">
      <alignment horizontal="center"/>
    </xf>
    <xf numFmtId="9" fontId="7" fillId="8" borderId="1" xfId="1" applyNumberFormat="1" applyFont="1" applyFill="1" applyBorder="1" applyAlignment="1">
      <alignment horizontal="center"/>
    </xf>
    <xf numFmtId="9" fontId="10" fillId="8" borderId="6" xfId="2" applyFont="1" applyFill="1" applyBorder="1" applyAlignment="1">
      <alignment horizontal="center"/>
    </xf>
    <xf numFmtId="9" fontId="7" fillId="8" borderId="7" xfId="1" applyNumberFormat="1" applyFont="1" applyFill="1" applyBorder="1" applyAlignment="1">
      <alignment horizontal="center"/>
    </xf>
    <xf numFmtId="0" fontId="8" fillId="8" borderId="3" xfId="1" applyFont="1" applyFill="1" applyBorder="1" applyAlignment="1">
      <alignment horizontal="center"/>
    </xf>
    <xf numFmtId="0" fontId="11" fillId="6" borderId="1" xfId="1" applyNumberFormat="1" applyFont="1" applyFill="1" applyBorder="1" applyAlignment="1">
      <alignment horizontal="center"/>
    </xf>
    <xf numFmtId="1" fontId="17" fillId="6" borderId="1" xfId="1" applyNumberFormat="1" applyFont="1" applyFill="1" applyBorder="1" applyAlignment="1">
      <alignment horizontal="center"/>
    </xf>
    <xf numFmtId="2" fontId="15" fillId="8" borderId="7" xfId="1" applyNumberFormat="1" applyFont="1" applyFill="1" applyBorder="1" applyAlignment="1">
      <alignment horizontal="right"/>
    </xf>
    <xf numFmtId="2" fontId="11" fillId="6" borderId="1" xfId="1" applyNumberFormat="1" applyFont="1" applyFill="1" applyBorder="1" applyAlignment="1">
      <alignment horizontal="center"/>
    </xf>
    <xf numFmtId="2" fontId="17" fillId="6" borderId="1" xfId="1" applyNumberFormat="1" applyFont="1" applyFill="1" applyBorder="1" applyAlignment="1">
      <alignment horizontal="center"/>
    </xf>
    <xf numFmtId="2" fontId="10" fillId="4" borderId="1" xfId="1" applyNumberFormat="1" applyFont="1" applyFill="1" applyBorder="1" applyAlignment="1">
      <alignment horizontal="center"/>
    </xf>
    <xf numFmtId="2" fontId="10" fillId="4" borderId="6" xfId="1" applyNumberFormat="1" applyFont="1" applyFill="1" applyBorder="1" applyAlignment="1">
      <alignment horizontal="center"/>
    </xf>
    <xf numFmtId="2" fontId="7" fillId="3" borderId="3" xfId="1" applyNumberFormat="1" applyFont="1" applyFill="1" applyBorder="1" applyAlignment="1">
      <alignment horizontal="center"/>
    </xf>
    <xf numFmtId="0" fontId="23" fillId="10" borderId="10" xfId="1" applyFont="1" applyFill="1" applyBorder="1"/>
    <xf numFmtId="0" fontId="2" fillId="10" borderId="7" xfId="1" applyFont="1" applyFill="1" applyBorder="1"/>
    <xf numFmtId="0" fontId="11" fillId="10" borderId="9" xfId="1" applyFont="1" applyFill="1" applyBorder="1" applyAlignment="1">
      <alignment horizontal="center"/>
    </xf>
    <xf numFmtId="0" fontId="10" fillId="0" borderId="6" xfId="1" applyFont="1" applyBorder="1"/>
    <xf numFmtId="1" fontId="10" fillId="2" borderId="0" xfId="1" applyNumberFormat="1" applyFont="1" applyFill="1" applyBorder="1" applyAlignment="1">
      <alignment horizontal="center"/>
    </xf>
    <xf numFmtId="2" fontId="10" fillId="2" borderId="0" xfId="1" applyNumberFormat="1" applyFont="1" applyFill="1" applyBorder="1" applyAlignment="1">
      <alignment horizontal="center"/>
    </xf>
    <xf numFmtId="9" fontId="13" fillId="2" borderId="6" xfId="2" applyFont="1" applyFill="1" applyBorder="1" applyAlignment="1">
      <alignment horizontal="center"/>
    </xf>
    <xf numFmtId="0" fontId="2" fillId="8" borderId="0" xfId="1" applyFont="1" applyFill="1" applyBorder="1" applyAlignment="1">
      <alignment horizontal="center"/>
    </xf>
    <xf numFmtId="0" fontId="5" fillId="2" borderId="0" xfId="1" applyFont="1" applyFill="1" applyAlignment="1">
      <alignment horizontal="right"/>
    </xf>
    <xf numFmtId="0" fontId="16" fillId="9" borderId="1" xfId="1" applyFont="1" applyFill="1" applyBorder="1" applyAlignment="1">
      <alignment horizontal="center"/>
    </xf>
    <xf numFmtId="0" fontId="16" fillId="9" borderId="0" xfId="1" applyFont="1" applyFill="1" applyBorder="1" applyAlignment="1">
      <alignment horizontal="center"/>
    </xf>
    <xf numFmtId="9" fontId="12" fillId="3" borderId="1" xfId="3" applyFont="1" applyFill="1" applyBorder="1" applyAlignment="1">
      <alignment horizontal="center"/>
    </xf>
    <xf numFmtId="1" fontId="11" fillId="6" borderId="1" xfId="1" applyNumberFormat="1" applyFont="1" applyFill="1" applyBorder="1" applyAlignment="1">
      <alignment horizontal="center"/>
    </xf>
    <xf numFmtId="9" fontId="6" fillId="2" borderId="0" xfId="1" applyNumberFormat="1" applyFont="1" applyFill="1" applyBorder="1" applyAlignment="1">
      <alignment horizontal="left"/>
    </xf>
    <xf numFmtId="9" fontId="2" fillId="8" borderId="6" xfId="1" applyNumberFormat="1" applyFont="1" applyFill="1" applyBorder="1" applyAlignment="1">
      <alignment horizontal="center"/>
    </xf>
    <xf numFmtId="9" fontId="8" fillId="3" borderId="6" xfId="1" applyNumberFormat="1" applyFont="1" applyFill="1" applyBorder="1" applyAlignment="1">
      <alignment horizontal="center"/>
    </xf>
  </cellXfs>
  <cellStyles count="4">
    <cellStyle name="Normal" xfId="0" builtinId="0"/>
    <cellStyle name="Normal 2" xfId="1"/>
    <cellStyle name="Porcentaje" xfId="3" builtinId="5"/>
    <cellStyle name="Porcentaje 2" xfId="2"/>
  </cellStyles>
  <dxfs count="0"/>
  <tableStyles count="0" defaultTableStyle="TableStyleMedium2" defaultPivotStyle="PivotStyleLight16"/>
  <colors>
    <mruColors>
      <color rgb="FF6377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5"/>
  <sheetViews>
    <sheetView showGridLines="0" tabSelected="1" zoomScale="85" zoomScaleNormal="85" workbookViewId="0">
      <selection activeCell="H56" sqref="H56"/>
    </sheetView>
  </sheetViews>
  <sheetFormatPr baseColWidth="10" defaultRowHeight="15" x14ac:dyDescent="0.25"/>
  <cols>
    <col min="1" max="1" width="3.140625" style="1" customWidth="1"/>
    <col min="2" max="2" width="7" style="2" bestFit="1" customWidth="1"/>
    <col min="3" max="3" width="73.140625" style="1" customWidth="1"/>
    <col min="4" max="4" width="11.7109375" style="1" hidden="1" customWidth="1"/>
    <col min="5" max="5" width="16.85546875" style="2" customWidth="1"/>
    <col min="6" max="6" width="26.28515625" style="2" bestFit="1" customWidth="1"/>
    <col min="7" max="7" width="9" style="2" bestFit="1" customWidth="1"/>
    <col min="8" max="8" width="18.42578125" style="1" customWidth="1"/>
    <col min="9" max="9" width="27.5703125" style="1" customWidth="1"/>
    <col min="10" max="10" width="11.42578125" style="1"/>
    <col min="11" max="11" width="13.5703125" style="1" bestFit="1" customWidth="1"/>
    <col min="12" max="16384" width="11.42578125" style="1"/>
  </cols>
  <sheetData>
    <row r="1" spans="2:12" s="57" customFormat="1" x14ac:dyDescent="0.25">
      <c r="B1" s="58"/>
      <c r="C1" s="58"/>
      <c r="D1" s="58"/>
      <c r="E1" s="91"/>
      <c r="F1" s="58"/>
      <c r="G1" s="58"/>
      <c r="H1" s="58"/>
      <c r="I1" s="58"/>
      <c r="J1" s="58"/>
    </row>
    <row r="2" spans="2:12" s="57" customFormat="1" x14ac:dyDescent="0.25">
      <c r="B2" s="58"/>
      <c r="C2" s="60"/>
      <c r="D2" s="61"/>
      <c r="E2" s="61"/>
      <c r="G2" s="58"/>
      <c r="H2" s="58"/>
      <c r="I2" s="58"/>
      <c r="J2" s="58"/>
    </row>
    <row r="3" spans="2:12" s="57" customFormat="1" x14ac:dyDescent="0.25">
      <c r="B3" s="58"/>
      <c r="C3" s="60"/>
      <c r="D3" s="59"/>
      <c r="E3" s="59"/>
      <c r="F3" s="58"/>
      <c r="G3" s="58"/>
      <c r="H3" s="58"/>
      <c r="I3" s="58"/>
      <c r="J3" s="58"/>
    </row>
    <row r="4" spans="2:12" s="57" customFormat="1" x14ac:dyDescent="0.25">
      <c r="B4" s="58"/>
      <c r="C4" s="58"/>
      <c r="D4" s="59"/>
      <c r="E4" s="59"/>
      <c r="F4" s="58"/>
      <c r="G4" s="58"/>
      <c r="H4" s="58"/>
      <c r="I4" s="58"/>
      <c r="J4" s="58"/>
    </row>
    <row r="5" spans="2:12" s="57" customFormat="1" x14ac:dyDescent="0.25">
      <c r="B5" s="58"/>
      <c r="C5" s="58"/>
      <c r="D5" s="58"/>
      <c r="E5" s="58"/>
      <c r="F5" s="58"/>
      <c r="G5" s="58"/>
      <c r="H5" s="58"/>
      <c r="I5" s="58"/>
      <c r="J5" s="58"/>
    </row>
    <row r="6" spans="2:12" ht="26.25" x14ac:dyDescent="0.4">
      <c r="B6" s="87" t="s">
        <v>39</v>
      </c>
      <c r="C6" s="88"/>
      <c r="D6" s="88"/>
      <c r="E6" s="88"/>
      <c r="F6" s="88"/>
      <c r="G6" s="88"/>
    </row>
    <row r="7" spans="2:12" ht="21" x14ac:dyDescent="0.35">
      <c r="B7" s="55"/>
      <c r="C7" s="56"/>
      <c r="D7" s="56"/>
      <c r="E7" s="62" t="s">
        <v>43</v>
      </c>
      <c r="F7" s="72">
        <f>SUM(F9+F16+F30+F47+F50)</f>
        <v>292</v>
      </c>
      <c r="G7" s="56"/>
      <c r="H7" s="62" t="s">
        <v>42</v>
      </c>
      <c r="I7" s="72">
        <f>SUM(I9+I16+I30+I47+I50)</f>
        <v>222</v>
      </c>
      <c r="J7" s="56"/>
      <c r="K7" s="78" t="s">
        <v>44</v>
      </c>
      <c r="L7" s="79"/>
    </row>
    <row r="8" spans="2:12" ht="15.75" x14ac:dyDescent="0.25">
      <c r="B8" s="53" t="s">
        <v>37</v>
      </c>
      <c r="C8" s="54" t="s">
        <v>36</v>
      </c>
      <c r="D8" s="53" t="s">
        <v>35</v>
      </c>
      <c r="E8" s="63" t="s">
        <v>34</v>
      </c>
      <c r="F8" s="53" t="s">
        <v>38</v>
      </c>
      <c r="G8" s="53" t="s">
        <v>34</v>
      </c>
      <c r="H8" s="63" t="s">
        <v>34</v>
      </c>
      <c r="I8" s="53" t="s">
        <v>38</v>
      </c>
      <c r="J8" s="53" t="s">
        <v>34</v>
      </c>
      <c r="K8" s="80" t="s">
        <v>38</v>
      </c>
      <c r="L8" s="53" t="s">
        <v>34</v>
      </c>
    </row>
    <row r="9" spans="2:12" ht="15.75" x14ac:dyDescent="0.25">
      <c r="B9" s="30">
        <v>1</v>
      </c>
      <c r="C9" s="29" t="s">
        <v>33</v>
      </c>
      <c r="D9" s="28"/>
      <c r="E9" s="64">
        <f>(F9/F7)</f>
        <v>0.14383561643835616</v>
      </c>
      <c r="F9" s="47">
        <f>SUM(F10:F15)</f>
        <v>42</v>
      </c>
      <c r="G9" s="52"/>
      <c r="H9" s="64">
        <f>(I9/I7)</f>
        <v>0.13513513513513514</v>
      </c>
      <c r="I9" s="47">
        <f>SUM(I10:I15)</f>
        <v>30</v>
      </c>
      <c r="J9" s="89"/>
      <c r="K9" s="47">
        <f>SUM(K10:K15)</f>
        <v>36</v>
      </c>
      <c r="L9" s="52"/>
    </row>
    <row r="10" spans="2:12" ht="15.75" x14ac:dyDescent="0.25">
      <c r="B10" s="33"/>
      <c r="C10" s="34" t="s">
        <v>32</v>
      </c>
      <c r="D10" s="33"/>
      <c r="E10" s="65"/>
      <c r="F10" s="32">
        <v>8</v>
      </c>
      <c r="G10" s="35">
        <f>(F10/F9)</f>
        <v>0.19047619047619047</v>
      </c>
      <c r="H10" s="65"/>
      <c r="I10" s="32">
        <v>5</v>
      </c>
      <c r="J10" s="35">
        <f>(I10/I9)</f>
        <v>0.16666666666666666</v>
      </c>
      <c r="K10" s="40">
        <f>AVERAGE(F10,I10)</f>
        <v>6.5</v>
      </c>
      <c r="L10" s="35">
        <f>(K10/K9)</f>
        <v>0.18055555555555555</v>
      </c>
    </row>
    <row r="11" spans="2:12" ht="15.75" x14ac:dyDescent="0.25">
      <c r="B11" s="33"/>
      <c r="C11" s="34" t="s">
        <v>31</v>
      </c>
      <c r="D11" s="33"/>
      <c r="E11" s="65"/>
      <c r="F11" s="32">
        <v>11</v>
      </c>
      <c r="G11" s="35">
        <f>(F11/F9)</f>
        <v>0.26190476190476192</v>
      </c>
      <c r="H11" s="65"/>
      <c r="I11" s="32">
        <v>8</v>
      </c>
      <c r="J11" s="35">
        <f>(I11/I9)</f>
        <v>0.26666666666666666</v>
      </c>
      <c r="K11" s="40">
        <f t="shared" ref="K11:K54" si="0">AVERAGE(F11,I11)</f>
        <v>9.5</v>
      </c>
      <c r="L11" s="35">
        <f>(K11/K9)</f>
        <v>0.2638888888888889</v>
      </c>
    </row>
    <row r="12" spans="2:12" ht="15.75" x14ac:dyDescent="0.25">
      <c r="B12" s="33"/>
      <c r="C12" s="34" t="s">
        <v>30</v>
      </c>
      <c r="D12" s="33"/>
      <c r="E12" s="92"/>
      <c r="F12" s="32">
        <v>1</v>
      </c>
      <c r="G12" s="35">
        <f>(F12/F9)</f>
        <v>2.3809523809523808E-2</v>
      </c>
      <c r="H12" s="65"/>
      <c r="I12" s="32">
        <v>3</v>
      </c>
      <c r="J12" s="35">
        <f>(I12/I9)</f>
        <v>0.1</v>
      </c>
      <c r="K12" s="40">
        <f t="shared" si="0"/>
        <v>2</v>
      </c>
      <c r="L12" s="35">
        <f>(K12/K9)</f>
        <v>5.5555555555555552E-2</v>
      </c>
    </row>
    <row r="13" spans="2:12" ht="15.75" x14ac:dyDescent="0.25">
      <c r="B13" s="33"/>
      <c r="C13" s="34" t="s">
        <v>29</v>
      </c>
      <c r="D13" s="33"/>
      <c r="E13" s="65"/>
      <c r="F13" s="32">
        <v>13</v>
      </c>
      <c r="G13" s="35">
        <f>(F13/F9)</f>
        <v>0.30952380952380953</v>
      </c>
      <c r="H13" s="65"/>
      <c r="I13" s="32">
        <v>10</v>
      </c>
      <c r="J13" s="35">
        <f>(I13/I9)</f>
        <v>0.33333333333333331</v>
      </c>
      <c r="K13" s="40">
        <f t="shared" si="0"/>
        <v>11.5</v>
      </c>
      <c r="L13" s="35">
        <f>(K13/K9)</f>
        <v>0.31944444444444442</v>
      </c>
    </row>
    <row r="14" spans="2:12" ht="15.75" x14ac:dyDescent="0.25">
      <c r="B14" s="33"/>
      <c r="C14" s="34" t="s">
        <v>45</v>
      </c>
      <c r="D14" s="33"/>
      <c r="E14" s="65"/>
      <c r="F14" s="32">
        <v>1</v>
      </c>
      <c r="G14" s="35">
        <f>F14/F9</f>
        <v>2.3809523809523808E-2</v>
      </c>
      <c r="H14" s="65"/>
      <c r="I14" s="32">
        <v>1</v>
      </c>
      <c r="J14" s="35">
        <f>I14/I9</f>
        <v>3.3333333333333333E-2</v>
      </c>
      <c r="K14" s="40">
        <f t="shared" si="0"/>
        <v>1</v>
      </c>
      <c r="L14" s="35">
        <f>K14/K9</f>
        <v>2.7777777777777776E-2</v>
      </c>
    </row>
    <row r="15" spans="2:12" ht="15.75" x14ac:dyDescent="0.25">
      <c r="B15" s="33"/>
      <c r="C15" s="34" t="s">
        <v>28</v>
      </c>
      <c r="D15" s="33"/>
      <c r="E15" s="65"/>
      <c r="F15" s="32">
        <v>8</v>
      </c>
      <c r="G15" s="35">
        <f>(F15/F9)</f>
        <v>0.19047619047619047</v>
      </c>
      <c r="H15" s="65"/>
      <c r="I15" s="32">
        <v>3</v>
      </c>
      <c r="J15" s="35">
        <f>(I15/I9)</f>
        <v>0.1</v>
      </c>
      <c r="K15" s="40">
        <f t="shared" si="0"/>
        <v>5.5</v>
      </c>
      <c r="L15" s="35">
        <f>(K15/K9)</f>
        <v>0.15277777777777779</v>
      </c>
    </row>
    <row r="16" spans="2:12" ht="36" customHeight="1" x14ac:dyDescent="0.25">
      <c r="B16" s="30">
        <v>2</v>
      </c>
      <c r="C16" s="29" t="s">
        <v>27</v>
      </c>
      <c r="D16" s="28"/>
      <c r="E16" s="64">
        <f>(F16/F7)</f>
        <v>0.19178082191780821</v>
      </c>
      <c r="F16" s="47">
        <f>F17+F25</f>
        <v>56</v>
      </c>
      <c r="G16" s="89"/>
      <c r="H16" s="64">
        <f>(I16/I7)</f>
        <v>0.16216216216216217</v>
      </c>
      <c r="I16" s="47">
        <f>I17+I25</f>
        <v>36</v>
      </c>
      <c r="J16" s="89"/>
      <c r="K16" s="27">
        <f>SUM(K17,K25)</f>
        <v>46</v>
      </c>
      <c r="L16" s="89"/>
    </row>
    <row r="17" spans="2:12" ht="15.75" x14ac:dyDescent="0.25">
      <c r="B17" s="33"/>
      <c r="C17" s="51" t="s">
        <v>26</v>
      </c>
      <c r="D17" s="50"/>
      <c r="E17" s="65"/>
      <c r="F17" s="70">
        <f>SUM(F18:F24)</f>
        <v>23</v>
      </c>
      <c r="G17" s="49"/>
      <c r="H17" s="65"/>
      <c r="I17" s="70">
        <f>SUM(I18:I24)</f>
        <v>17</v>
      </c>
      <c r="J17" s="49"/>
      <c r="K17" s="73">
        <f t="shared" si="0"/>
        <v>20</v>
      </c>
      <c r="L17" s="49"/>
    </row>
    <row r="18" spans="2:12" ht="15.75" x14ac:dyDescent="0.25">
      <c r="B18" s="33"/>
      <c r="C18" s="34" t="s">
        <v>46</v>
      </c>
      <c r="D18" s="50"/>
      <c r="E18" s="65"/>
      <c r="F18" s="32">
        <v>3</v>
      </c>
      <c r="G18" s="35">
        <f>(F18/F16)</f>
        <v>5.3571428571428568E-2</v>
      </c>
      <c r="H18" s="65"/>
      <c r="I18" s="32">
        <v>1</v>
      </c>
      <c r="J18" s="35">
        <f>(I18/I16)</f>
        <v>2.7777777777777776E-2</v>
      </c>
      <c r="K18" s="40">
        <f t="shared" si="0"/>
        <v>2</v>
      </c>
      <c r="L18" s="35">
        <f>(K18/K16)</f>
        <v>4.3478260869565216E-2</v>
      </c>
    </row>
    <row r="19" spans="2:12" ht="15.75" x14ac:dyDescent="0.25">
      <c r="B19" s="33"/>
      <c r="C19" s="34" t="s">
        <v>25</v>
      </c>
      <c r="D19" s="33"/>
      <c r="E19" s="65"/>
      <c r="F19" s="32">
        <v>5</v>
      </c>
      <c r="G19" s="35">
        <f>(F19/F16)</f>
        <v>8.9285714285714288E-2</v>
      </c>
      <c r="H19" s="65"/>
      <c r="I19" s="32">
        <v>4</v>
      </c>
      <c r="J19" s="35">
        <f>(I19/I16)</f>
        <v>0.1111111111111111</v>
      </c>
      <c r="K19" s="40">
        <f>AVERAGE(F19,I19)</f>
        <v>4.5</v>
      </c>
      <c r="L19" s="35">
        <f>(K19/K16)</f>
        <v>9.7826086956521743E-2</v>
      </c>
    </row>
    <row r="20" spans="2:12" ht="15.75" x14ac:dyDescent="0.25">
      <c r="B20" s="33"/>
      <c r="C20" s="34" t="s">
        <v>24</v>
      </c>
      <c r="D20" s="33"/>
      <c r="E20" s="65"/>
      <c r="F20" s="32">
        <v>8</v>
      </c>
      <c r="G20" s="35">
        <f>(F20/F16)</f>
        <v>0.14285714285714285</v>
      </c>
      <c r="H20" s="65"/>
      <c r="I20" s="32">
        <v>6</v>
      </c>
      <c r="J20" s="35">
        <f>(I20/I16)</f>
        <v>0.16666666666666666</v>
      </c>
      <c r="K20" s="40">
        <f t="shared" si="0"/>
        <v>7</v>
      </c>
      <c r="L20" s="35">
        <f>(K20/K16)</f>
        <v>0.15217391304347827</v>
      </c>
    </row>
    <row r="21" spans="2:12" ht="15.75" x14ac:dyDescent="0.25">
      <c r="B21" s="33"/>
      <c r="C21" s="34" t="s">
        <v>47</v>
      </c>
      <c r="D21" s="33"/>
      <c r="E21" s="65"/>
      <c r="F21" s="32">
        <v>1</v>
      </c>
      <c r="G21" s="35">
        <f>F21/F16</f>
        <v>1.7857142857142856E-2</v>
      </c>
      <c r="H21" s="65"/>
      <c r="I21" s="32">
        <v>1</v>
      </c>
      <c r="J21" s="35">
        <f>I21/I16</f>
        <v>2.7777777777777776E-2</v>
      </c>
      <c r="K21" s="40">
        <f t="shared" si="0"/>
        <v>1</v>
      </c>
      <c r="L21" s="35">
        <f>K21/K16</f>
        <v>2.1739130434782608E-2</v>
      </c>
    </row>
    <row r="22" spans="2:12" ht="15.75" x14ac:dyDescent="0.25">
      <c r="B22" s="33"/>
      <c r="C22" s="34" t="s">
        <v>23</v>
      </c>
      <c r="D22" s="33"/>
      <c r="E22" s="65"/>
      <c r="F22" s="32">
        <v>1</v>
      </c>
      <c r="G22" s="35">
        <f>(F22/F16)</f>
        <v>1.7857142857142856E-2</v>
      </c>
      <c r="H22" s="65"/>
      <c r="I22" s="32">
        <v>1</v>
      </c>
      <c r="J22" s="35">
        <f>(I22/I16)</f>
        <v>2.7777777777777776E-2</v>
      </c>
      <c r="K22" s="40">
        <f t="shared" si="0"/>
        <v>1</v>
      </c>
      <c r="L22" s="35">
        <f>(K22/K16)</f>
        <v>2.1739130434782608E-2</v>
      </c>
    </row>
    <row r="23" spans="2:12" ht="15.75" x14ac:dyDescent="0.25">
      <c r="B23" s="33"/>
      <c r="C23" s="34" t="s">
        <v>48</v>
      </c>
      <c r="D23" s="33"/>
      <c r="E23" s="65"/>
      <c r="F23" s="32">
        <v>1</v>
      </c>
      <c r="G23" s="35">
        <f>(F23/F16)</f>
        <v>1.7857142857142856E-2</v>
      </c>
      <c r="H23" s="65"/>
      <c r="I23" s="32">
        <v>1</v>
      </c>
      <c r="J23" s="35">
        <f>(I23/I16)</f>
        <v>2.7777777777777776E-2</v>
      </c>
      <c r="K23" s="40">
        <f t="shared" si="0"/>
        <v>1</v>
      </c>
      <c r="L23" s="35">
        <f>(K23/K16)</f>
        <v>2.1739130434782608E-2</v>
      </c>
    </row>
    <row r="24" spans="2:12" ht="15.75" x14ac:dyDescent="0.25">
      <c r="B24" s="33"/>
      <c r="C24" s="81" t="s">
        <v>49</v>
      </c>
      <c r="D24" s="33"/>
      <c r="E24" s="65"/>
      <c r="F24" s="32">
        <v>4</v>
      </c>
      <c r="G24" s="35">
        <f>(F24/F16)</f>
        <v>7.1428571428571425E-2</v>
      </c>
      <c r="H24" s="65"/>
      <c r="I24" s="32">
        <v>3</v>
      </c>
      <c r="J24" s="35">
        <f>(I24/I16)</f>
        <v>8.3333333333333329E-2</v>
      </c>
      <c r="K24" s="40">
        <f t="shared" si="0"/>
        <v>3.5</v>
      </c>
      <c r="L24" s="35">
        <f>(K24/K16)</f>
        <v>7.6086956521739135E-2</v>
      </c>
    </row>
    <row r="25" spans="2:12" ht="15.75" x14ac:dyDescent="0.25">
      <c r="B25" s="33"/>
      <c r="C25" s="51" t="s">
        <v>22</v>
      </c>
      <c r="D25" s="50"/>
      <c r="E25" s="65"/>
      <c r="F25" s="90">
        <f>SUM(F26:F29)</f>
        <v>33</v>
      </c>
      <c r="G25" s="49"/>
      <c r="H25" s="65"/>
      <c r="I25" s="71">
        <f>SUM(I26:I29)</f>
        <v>19</v>
      </c>
      <c r="J25" s="49"/>
      <c r="K25" s="74">
        <f t="shared" si="0"/>
        <v>26</v>
      </c>
      <c r="L25" s="49"/>
    </row>
    <row r="26" spans="2:12" ht="15.75" x14ac:dyDescent="0.25">
      <c r="B26" s="33"/>
      <c r="C26" s="34" t="s">
        <v>50</v>
      </c>
      <c r="D26" s="33"/>
      <c r="E26" s="65"/>
      <c r="F26" s="32">
        <v>15</v>
      </c>
      <c r="G26" s="35">
        <f>(F26/F16)</f>
        <v>0.26785714285714285</v>
      </c>
      <c r="H26" s="65"/>
      <c r="I26" s="32">
        <v>8</v>
      </c>
      <c r="J26" s="35">
        <f>(I26/I16)</f>
        <v>0.22222222222222221</v>
      </c>
      <c r="K26" s="40">
        <f t="shared" ref="K26" si="1">AVERAGE(F26,I26)</f>
        <v>11.5</v>
      </c>
      <c r="L26" s="35">
        <f>(K26/K16)</f>
        <v>0.25</v>
      </c>
    </row>
    <row r="27" spans="2:12" ht="15.75" x14ac:dyDescent="0.25">
      <c r="B27" s="33"/>
      <c r="C27" s="34" t="s">
        <v>21</v>
      </c>
      <c r="D27" s="33"/>
      <c r="E27" s="65"/>
      <c r="F27" s="32">
        <v>15</v>
      </c>
      <c r="G27" s="35">
        <f>(F27/F16)</f>
        <v>0.26785714285714285</v>
      </c>
      <c r="H27" s="65"/>
      <c r="I27" s="32">
        <v>8</v>
      </c>
      <c r="J27" s="35">
        <f>(I27/I16)</f>
        <v>0.22222222222222221</v>
      </c>
      <c r="K27" s="40">
        <f t="shared" si="0"/>
        <v>11.5</v>
      </c>
      <c r="L27" s="35">
        <f>(K27/K16)</f>
        <v>0.25</v>
      </c>
    </row>
    <row r="28" spans="2:12" ht="15.75" x14ac:dyDescent="0.25">
      <c r="B28" s="33"/>
      <c r="C28" s="34" t="s">
        <v>51</v>
      </c>
      <c r="D28" s="33"/>
      <c r="E28" s="65"/>
      <c r="F28" s="32">
        <v>1</v>
      </c>
      <c r="G28" s="35">
        <f>F28/F16</f>
        <v>1.7857142857142856E-2</v>
      </c>
      <c r="H28" s="65"/>
      <c r="I28" s="32">
        <v>1</v>
      </c>
      <c r="J28" s="35">
        <f>I28/I16</f>
        <v>2.7777777777777776E-2</v>
      </c>
      <c r="K28" s="40">
        <f t="shared" si="0"/>
        <v>1</v>
      </c>
      <c r="L28" s="35">
        <f>K28/K16</f>
        <v>2.1739130434782608E-2</v>
      </c>
    </row>
    <row r="29" spans="2:12" ht="15.75" x14ac:dyDescent="0.25">
      <c r="B29" s="33"/>
      <c r="C29" s="34" t="s">
        <v>20</v>
      </c>
      <c r="D29" s="33"/>
      <c r="E29" s="65"/>
      <c r="F29" s="32">
        <v>2</v>
      </c>
      <c r="G29" s="35">
        <f>(F29/F16)</f>
        <v>3.5714285714285712E-2</v>
      </c>
      <c r="H29" s="65"/>
      <c r="I29" s="32">
        <v>2</v>
      </c>
      <c r="J29" s="35">
        <f>(I29/I16)</f>
        <v>5.5555555555555552E-2</v>
      </c>
      <c r="K29" s="40">
        <f t="shared" si="0"/>
        <v>2</v>
      </c>
      <c r="L29" s="35">
        <f>(K29/K16)</f>
        <v>4.3478260869565216E-2</v>
      </c>
    </row>
    <row r="30" spans="2:12" ht="15.75" x14ac:dyDescent="0.25">
      <c r="B30" s="30">
        <v>3</v>
      </c>
      <c r="C30" s="29" t="s">
        <v>19</v>
      </c>
      <c r="D30" s="48"/>
      <c r="E30" s="66">
        <f>SUM(E31+E36+E38+E44)</f>
        <v>0.47945205479452058</v>
      </c>
      <c r="F30" s="47">
        <f>F31+F36+F38+F44</f>
        <v>140</v>
      </c>
      <c r="G30" s="93"/>
      <c r="H30" s="66">
        <f>SUM(H31+H36+H38+H44)</f>
        <v>0.45945945945945954</v>
      </c>
      <c r="I30" s="47">
        <f>I31+I36+I38+I44</f>
        <v>102</v>
      </c>
      <c r="J30" s="93"/>
      <c r="K30" s="27">
        <f t="shared" si="0"/>
        <v>121</v>
      </c>
      <c r="L30" s="93"/>
    </row>
    <row r="31" spans="2:12" ht="15.75" x14ac:dyDescent="0.25">
      <c r="B31" s="24">
        <v>3.1</v>
      </c>
      <c r="C31" s="39" t="s">
        <v>18</v>
      </c>
      <c r="D31" s="45"/>
      <c r="E31" s="67">
        <f>(F31/F7)</f>
        <v>5.1369863013698627E-2</v>
      </c>
      <c r="F31" s="37">
        <f>SUM(F32:F34)</f>
        <v>15</v>
      </c>
      <c r="G31" s="46"/>
      <c r="H31" s="67">
        <f>(I31/I7)</f>
        <v>3.6036036036036036E-2</v>
      </c>
      <c r="I31" s="37">
        <f>SUM(I32:I35)</f>
        <v>8</v>
      </c>
      <c r="J31" s="46"/>
      <c r="K31" s="37">
        <f>SUM(K32:K35)</f>
        <v>12.5</v>
      </c>
      <c r="L31" s="46"/>
    </row>
    <row r="32" spans="2:12" ht="15.75" x14ac:dyDescent="0.25">
      <c r="B32" s="24"/>
      <c r="C32" s="34" t="s">
        <v>52</v>
      </c>
      <c r="D32" s="44"/>
      <c r="E32" s="65"/>
      <c r="F32" s="32">
        <v>5</v>
      </c>
      <c r="G32" s="35">
        <f>F32/F30</f>
        <v>3.5714285714285712E-2</v>
      </c>
      <c r="H32" s="65"/>
      <c r="I32" s="32">
        <v>2</v>
      </c>
      <c r="J32" s="35">
        <f>I32/I30</f>
        <v>1.9607843137254902E-2</v>
      </c>
      <c r="K32" s="40">
        <f t="shared" si="0"/>
        <v>3.5</v>
      </c>
      <c r="L32" s="35">
        <f>K32/K30</f>
        <v>2.8925619834710745E-2</v>
      </c>
    </row>
    <row r="33" spans="2:12" ht="15.75" x14ac:dyDescent="0.25">
      <c r="B33" s="24"/>
      <c r="C33" s="34" t="s">
        <v>53</v>
      </c>
      <c r="D33" s="44"/>
      <c r="E33" s="65"/>
      <c r="F33" s="82">
        <v>5</v>
      </c>
      <c r="G33" s="35">
        <f>F33/F30</f>
        <v>3.5714285714285712E-2</v>
      </c>
      <c r="H33" s="65"/>
      <c r="I33" s="82">
        <v>2</v>
      </c>
      <c r="J33" s="84">
        <f>I33/I30</f>
        <v>1.9607843137254902E-2</v>
      </c>
      <c r="K33" s="83">
        <f t="shared" si="0"/>
        <v>3.5</v>
      </c>
      <c r="L33" s="84">
        <f>K33/K30</f>
        <v>2.8925619834710745E-2</v>
      </c>
    </row>
    <row r="34" spans="2:12" ht="15.75" x14ac:dyDescent="0.25">
      <c r="B34" s="24"/>
      <c r="C34" s="34" t="s">
        <v>54</v>
      </c>
      <c r="D34" s="44"/>
      <c r="E34" s="65"/>
      <c r="F34" s="82">
        <v>5</v>
      </c>
      <c r="G34" s="35">
        <f>F34/F30</f>
        <v>3.5714285714285712E-2</v>
      </c>
      <c r="H34" s="65"/>
      <c r="I34" s="82">
        <v>2</v>
      </c>
      <c r="J34" s="84">
        <f>I34/I30</f>
        <v>1.9607843137254902E-2</v>
      </c>
      <c r="K34" s="83">
        <f t="shared" si="0"/>
        <v>3.5</v>
      </c>
      <c r="L34" s="84">
        <f>K34/K30</f>
        <v>2.8925619834710745E-2</v>
      </c>
    </row>
    <row r="35" spans="2:12" ht="15.75" x14ac:dyDescent="0.25">
      <c r="B35" s="24"/>
      <c r="C35" s="34" t="s">
        <v>55</v>
      </c>
      <c r="D35" s="44"/>
      <c r="E35" s="65"/>
      <c r="F35" s="82">
        <v>2</v>
      </c>
      <c r="G35" s="35">
        <f>F35/F30</f>
        <v>1.4285714285714285E-2</v>
      </c>
      <c r="H35" s="65"/>
      <c r="I35" s="82">
        <v>2</v>
      </c>
      <c r="J35" s="35">
        <f>I35/I30</f>
        <v>1.9607843137254902E-2</v>
      </c>
      <c r="K35" s="83">
        <f t="shared" si="0"/>
        <v>2</v>
      </c>
      <c r="L35" s="35">
        <f>K35/K30</f>
        <v>1.6528925619834711E-2</v>
      </c>
    </row>
    <row r="36" spans="2:12" ht="15.75" x14ac:dyDescent="0.25">
      <c r="B36" s="24">
        <v>3.2</v>
      </c>
      <c r="C36" s="39" t="s">
        <v>17</v>
      </c>
      <c r="D36" s="45"/>
      <c r="E36" s="67">
        <f>(F36/F7)</f>
        <v>0.32191780821917809</v>
      </c>
      <c r="F36" s="37">
        <f>F37</f>
        <v>94</v>
      </c>
      <c r="G36" s="41"/>
      <c r="H36" s="67">
        <f>(I36/I7)</f>
        <v>0.30180180180180183</v>
      </c>
      <c r="I36" s="37">
        <f>I37</f>
        <v>67</v>
      </c>
      <c r="J36" s="41"/>
      <c r="K36" s="37">
        <f t="shared" si="0"/>
        <v>80.5</v>
      </c>
      <c r="L36" s="41"/>
    </row>
    <row r="37" spans="2:12" ht="15.75" x14ac:dyDescent="0.25">
      <c r="B37" s="24"/>
      <c r="C37" s="34" t="s">
        <v>16</v>
      </c>
      <c r="D37" s="44"/>
      <c r="E37" s="65"/>
      <c r="F37" s="32">
        <v>94</v>
      </c>
      <c r="G37" s="35">
        <f>F37/F30</f>
        <v>0.67142857142857137</v>
      </c>
      <c r="H37" s="65"/>
      <c r="I37" s="32">
        <v>67</v>
      </c>
      <c r="J37" s="35">
        <f>I37/I30</f>
        <v>0.65686274509803921</v>
      </c>
      <c r="K37" s="40">
        <f t="shared" si="0"/>
        <v>80.5</v>
      </c>
      <c r="L37" s="35">
        <f>K37/K30</f>
        <v>0.66528925619834711</v>
      </c>
    </row>
    <row r="38" spans="2:12" ht="15.75" x14ac:dyDescent="0.25">
      <c r="B38" s="24">
        <v>3.3</v>
      </c>
      <c r="C38" s="39" t="s">
        <v>15</v>
      </c>
      <c r="D38" s="43"/>
      <c r="E38" s="67">
        <f>(F38/F7)</f>
        <v>4.4520547945205477E-2</v>
      </c>
      <c r="F38" s="42">
        <f>SUM(F39:F43)</f>
        <v>13</v>
      </c>
      <c r="G38" s="41"/>
      <c r="H38" s="67">
        <f>(I38/I7)</f>
        <v>5.8558558558558557E-2</v>
      </c>
      <c r="I38" s="42">
        <f>SUM(I39:I43)</f>
        <v>13</v>
      </c>
      <c r="J38" s="41"/>
      <c r="K38" s="37">
        <f t="shared" si="0"/>
        <v>13</v>
      </c>
      <c r="L38" s="41"/>
    </row>
    <row r="39" spans="2:12" ht="15.75" x14ac:dyDescent="0.25">
      <c r="B39" s="24"/>
      <c r="C39" s="34" t="s">
        <v>14</v>
      </c>
      <c r="D39" s="40"/>
      <c r="E39" s="65"/>
      <c r="F39" s="32">
        <v>2</v>
      </c>
      <c r="G39" s="35">
        <f>F39/F30</f>
        <v>1.4285714285714285E-2</v>
      </c>
      <c r="H39" s="65"/>
      <c r="I39" s="32">
        <v>2</v>
      </c>
      <c r="J39" s="35">
        <f>I39/I30</f>
        <v>1.9607843137254902E-2</v>
      </c>
      <c r="K39" s="40">
        <f t="shared" si="0"/>
        <v>2</v>
      </c>
      <c r="L39" s="35">
        <f>K39/K30</f>
        <v>1.6528925619834711E-2</v>
      </c>
    </row>
    <row r="40" spans="2:12" ht="15.75" x14ac:dyDescent="0.25">
      <c r="B40" s="24"/>
      <c r="C40" s="34" t="s">
        <v>13</v>
      </c>
      <c r="D40" s="40"/>
      <c r="E40" s="65"/>
      <c r="F40" s="32">
        <v>4</v>
      </c>
      <c r="G40" s="35">
        <f>F40/F30</f>
        <v>2.8571428571428571E-2</v>
      </c>
      <c r="H40" s="65"/>
      <c r="I40" s="32">
        <v>4</v>
      </c>
      <c r="J40" s="35">
        <f>I40/I30</f>
        <v>3.9215686274509803E-2</v>
      </c>
      <c r="K40" s="40">
        <f t="shared" si="0"/>
        <v>4</v>
      </c>
      <c r="L40" s="35">
        <f>K40/K30</f>
        <v>3.3057851239669422E-2</v>
      </c>
    </row>
    <row r="41" spans="2:12" ht="15.75" x14ac:dyDescent="0.25">
      <c r="B41" s="24"/>
      <c r="C41" s="34" t="s">
        <v>12</v>
      </c>
      <c r="D41" s="40"/>
      <c r="E41" s="65"/>
      <c r="F41" s="32">
        <v>3</v>
      </c>
      <c r="G41" s="35">
        <f>F41/F30</f>
        <v>2.1428571428571429E-2</v>
      </c>
      <c r="H41" s="65"/>
      <c r="I41" s="32">
        <v>3</v>
      </c>
      <c r="J41" s="35">
        <f>I41/I30</f>
        <v>2.9411764705882353E-2</v>
      </c>
      <c r="K41" s="40">
        <f t="shared" si="0"/>
        <v>3</v>
      </c>
      <c r="L41" s="35">
        <f>K41/K30</f>
        <v>2.4793388429752067E-2</v>
      </c>
    </row>
    <row r="42" spans="2:12" ht="15.75" x14ac:dyDescent="0.25">
      <c r="B42" s="24"/>
      <c r="C42" s="34" t="s">
        <v>41</v>
      </c>
      <c r="D42" s="40"/>
      <c r="E42" s="65"/>
      <c r="F42" s="32">
        <v>3</v>
      </c>
      <c r="G42" s="35">
        <f>F42/F30</f>
        <v>2.1428571428571429E-2</v>
      </c>
      <c r="H42" s="65"/>
      <c r="I42" s="32">
        <v>3</v>
      </c>
      <c r="J42" s="35">
        <f>I42/I30</f>
        <v>2.9411764705882353E-2</v>
      </c>
      <c r="K42" s="40">
        <f t="shared" si="0"/>
        <v>3</v>
      </c>
      <c r="L42" s="35">
        <f>K42/K30</f>
        <v>2.4793388429752067E-2</v>
      </c>
    </row>
    <row r="43" spans="2:12" ht="15.75" x14ac:dyDescent="0.25">
      <c r="B43" s="24"/>
      <c r="C43" s="34" t="s">
        <v>40</v>
      </c>
      <c r="D43" s="40"/>
      <c r="E43" s="65"/>
      <c r="F43" s="32">
        <v>1</v>
      </c>
      <c r="G43" s="35">
        <f>F43/F30</f>
        <v>7.1428571428571426E-3</v>
      </c>
      <c r="H43" s="65"/>
      <c r="I43" s="32">
        <v>1</v>
      </c>
      <c r="J43" s="35">
        <f>I43/I30</f>
        <v>9.8039215686274508E-3</v>
      </c>
      <c r="K43" s="40">
        <f t="shared" si="0"/>
        <v>1</v>
      </c>
      <c r="L43" s="35">
        <f>K43/K30</f>
        <v>8.2644628099173556E-3</v>
      </c>
    </row>
    <row r="44" spans="2:12" ht="15.75" x14ac:dyDescent="0.25">
      <c r="B44" s="24">
        <v>3.4</v>
      </c>
      <c r="C44" s="39" t="s">
        <v>11</v>
      </c>
      <c r="D44" s="38"/>
      <c r="E44" s="67">
        <f>(F44/F7)</f>
        <v>6.1643835616438353E-2</v>
      </c>
      <c r="F44" s="37">
        <f>F45+F46</f>
        <v>18</v>
      </c>
      <c r="G44" s="36"/>
      <c r="H44" s="67">
        <f>(I44/I7)</f>
        <v>6.3063063063063057E-2</v>
      </c>
      <c r="I44" s="37">
        <f>I45+I46</f>
        <v>14</v>
      </c>
      <c r="J44" s="36"/>
      <c r="K44" s="37">
        <f t="shared" si="0"/>
        <v>16</v>
      </c>
      <c r="L44" s="36"/>
    </row>
    <row r="45" spans="2:12" ht="15.75" x14ac:dyDescent="0.25">
      <c r="B45" s="24"/>
      <c r="C45" s="34" t="s">
        <v>10</v>
      </c>
      <c r="D45" s="33"/>
      <c r="E45" s="65"/>
      <c r="F45" s="32">
        <v>9</v>
      </c>
      <c r="G45" s="35">
        <f>F45/F30</f>
        <v>6.4285714285714279E-2</v>
      </c>
      <c r="H45" s="65"/>
      <c r="I45" s="32">
        <v>7</v>
      </c>
      <c r="J45" s="35">
        <f>I45/I30</f>
        <v>6.8627450980392163E-2</v>
      </c>
      <c r="K45" s="40">
        <f t="shared" si="0"/>
        <v>8</v>
      </c>
      <c r="L45" s="35">
        <f>K45/K30</f>
        <v>6.6115702479338845E-2</v>
      </c>
    </row>
    <row r="46" spans="2:12" ht="15.75" x14ac:dyDescent="0.25">
      <c r="B46" s="24"/>
      <c r="C46" s="34" t="s">
        <v>9</v>
      </c>
      <c r="D46" s="33"/>
      <c r="E46" s="65"/>
      <c r="F46" s="32">
        <v>9</v>
      </c>
      <c r="G46" s="35">
        <f>F46/F30</f>
        <v>6.4285714285714279E-2</v>
      </c>
      <c r="H46" s="65"/>
      <c r="I46" s="32">
        <v>7</v>
      </c>
      <c r="J46" s="35">
        <f>I46/I30</f>
        <v>6.8627450980392163E-2</v>
      </c>
      <c r="K46" s="40">
        <f t="shared" si="0"/>
        <v>8</v>
      </c>
      <c r="L46" s="35">
        <f>K46/K30</f>
        <v>6.6115702479338845E-2</v>
      </c>
    </row>
    <row r="47" spans="2:12" ht="15.75" x14ac:dyDescent="0.25">
      <c r="B47" s="30">
        <v>4</v>
      </c>
      <c r="C47" s="29" t="s">
        <v>8</v>
      </c>
      <c r="D47" s="28"/>
      <c r="E47" s="64">
        <f>(F47/F7)</f>
        <v>2.7397260273972601E-2</v>
      </c>
      <c r="F47" s="27">
        <f>SUM(F48:F49)</f>
        <v>8</v>
      </c>
      <c r="G47" s="26"/>
      <c r="H47" s="64">
        <f>(I47/I7)</f>
        <v>3.6036036036036036E-2</v>
      </c>
      <c r="I47" s="27">
        <f>SUM(I48:I49)</f>
        <v>8</v>
      </c>
      <c r="J47" s="26"/>
      <c r="K47" s="27">
        <f t="shared" si="0"/>
        <v>8</v>
      </c>
      <c r="L47" s="26"/>
    </row>
    <row r="48" spans="2:12" ht="15.75" x14ac:dyDescent="0.25">
      <c r="B48" s="33" t="s">
        <v>0</v>
      </c>
      <c r="C48" s="34" t="s">
        <v>56</v>
      </c>
      <c r="D48" s="33"/>
      <c r="E48" s="65"/>
      <c r="F48" s="32">
        <v>4</v>
      </c>
      <c r="G48" s="31">
        <f>F48/F47</f>
        <v>0.5</v>
      </c>
      <c r="H48" s="65"/>
      <c r="I48" s="32">
        <v>4</v>
      </c>
      <c r="J48" s="31">
        <f>I48/I47</f>
        <v>0.5</v>
      </c>
      <c r="K48" s="40">
        <f t="shared" si="0"/>
        <v>4</v>
      </c>
      <c r="L48" s="31">
        <f>K48/K47</f>
        <v>0.5</v>
      </c>
    </row>
    <row r="49" spans="1:12" ht="15.75" x14ac:dyDescent="0.25">
      <c r="B49" s="33"/>
      <c r="C49" s="34" t="s">
        <v>57</v>
      </c>
      <c r="D49" s="33"/>
      <c r="E49" s="85"/>
      <c r="F49" s="82">
        <v>4</v>
      </c>
      <c r="G49" s="31">
        <f>F49/F47</f>
        <v>0.5</v>
      </c>
      <c r="H49" s="85"/>
      <c r="I49" s="82">
        <v>4</v>
      </c>
      <c r="J49" s="31">
        <f>I49/I47</f>
        <v>0.5</v>
      </c>
      <c r="K49" s="40">
        <f t="shared" si="0"/>
        <v>4</v>
      </c>
      <c r="L49" s="31">
        <f>K49/K47</f>
        <v>0.5</v>
      </c>
    </row>
    <row r="50" spans="1:12" ht="15.75" x14ac:dyDescent="0.25">
      <c r="B50" s="30">
        <v>5</v>
      </c>
      <c r="C50" s="29" t="s">
        <v>7</v>
      </c>
      <c r="D50" s="28"/>
      <c r="E50" s="68">
        <f>(F50/F7)</f>
        <v>0.15753424657534246</v>
      </c>
      <c r="F50" s="27">
        <f>SUM(F51:F54)</f>
        <v>46</v>
      </c>
      <c r="G50" s="26"/>
      <c r="H50" s="68">
        <f>(I50/I7)</f>
        <v>0.2072072072072072</v>
      </c>
      <c r="I50" s="27">
        <f>SUM(I51:I54)</f>
        <v>46</v>
      </c>
      <c r="J50" s="26"/>
      <c r="K50" s="27">
        <f t="shared" si="0"/>
        <v>46</v>
      </c>
      <c r="L50" s="26"/>
    </row>
    <row r="51" spans="1:12" ht="15.75" x14ac:dyDescent="0.25">
      <c r="B51" s="25"/>
      <c r="C51" s="23" t="s">
        <v>6</v>
      </c>
      <c r="D51" s="19"/>
      <c r="E51" s="65"/>
      <c r="F51" s="22">
        <v>12</v>
      </c>
      <c r="G51" s="17">
        <f>(F51/F50)</f>
        <v>0.2608695652173913</v>
      </c>
      <c r="H51" s="65"/>
      <c r="I51" s="22">
        <v>12</v>
      </c>
      <c r="J51" s="17">
        <f>(I51/I50)</f>
        <v>0.2608695652173913</v>
      </c>
      <c r="K51" s="75">
        <f t="shared" si="0"/>
        <v>12</v>
      </c>
      <c r="L51" s="17">
        <f>(K51/K50)</f>
        <v>0.2608695652173913</v>
      </c>
    </row>
    <row r="52" spans="1:12" ht="15.75" x14ac:dyDescent="0.25">
      <c r="B52" s="24" t="s">
        <v>0</v>
      </c>
      <c r="C52" s="23" t="s">
        <v>5</v>
      </c>
      <c r="D52" s="19"/>
      <c r="E52" s="65"/>
      <c r="F52" s="22">
        <v>24</v>
      </c>
      <c r="G52" s="17">
        <f>(F52/F50)</f>
        <v>0.52173913043478259</v>
      </c>
      <c r="H52" s="65"/>
      <c r="I52" s="22">
        <v>24</v>
      </c>
      <c r="J52" s="17">
        <f>(I52/I50)</f>
        <v>0.52173913043478259</v>
      </c>
      <c r="K52" s="75">
        <f t="shared" si="0"/>
        <v>24</v>
      </c>
      <c r="L52" s="17">
        <f>(K52/K50)</f>
        <v>0.52173913043478259</v>
      </c>
    </row>
    <row r="53" spans="1:12" ht="15.75" x14ac:dyDescent="0.25">
      <c r="B53" s="24" t="s">
        <v>0</v>
      </c>
      <c r="C53" s="23" t="s">
        <v>4</v>
      </c>
      <c r="D53" s="19"/>
      <c r="E53" s="65"/>
      <c r="F53" s="22">
        <v>4</v>
      </c>
      <c r="G53" s="17">
        <f>(F53/F50)</f>
        <v>8.6956521739130432E-2</v>
      </c>
      <c r="H53" s="65"/>
      <c r="I53" s="22">
        <v>4</v>
      </c>
      <c r="J53" s="17">
        <f>(I53/I50)</f>
        <v>8.6956521739130432E-2</v>
      </c>
      <c r="K53" s="75">
        <f t="shared" si="0"/>
        <v>4</v>
      </c>
      <c r="L53" s="17">
        <f>(K53/K50)</f>
        <v>8.6956521739130432E-2</v>
      </c>
    </row>
    <row r="54" spans="1:12" ht="15.75" x14ac:dyDescent="0.25">
      <c r="B54" s="21" t="s">
        <v>0</v>
      </c>
      <c r="C54" s="20" t="s">
        <v>3</v>
      </c>
      <c r="D54" s="19"/>
      <c r="E54" s="65"/>
      <c r="F54" s="18">
        <v>6</v>
      </c>
      <c r="G54" s="17">
        <f>(F54/F50)</f>
        <v>0.13043478260869565</v>
      </c>
      <c r="H54" s="65"/>
      <c r="I54" s="18">
        <v>6</v>
      </c>
      <c r="J54" s="17">
        <f>(I54/I50)</f>
        <v>0.13043478260869565</v>
      </c>
      <c r="K54" s="76">
        <f t="shared" si="0"/>
        <v>6</v>
      </c>
      <c r="L54" s="17">
        <f>(K54/K50)</f>
        <v>0.13043478260869565</v>
      </c>
    </row>
    <row r="55" spans="1:12" ht="15.75" x14ac:dyDescent="0.25">
      <c r="A55" s="16"/>
      <c r="B55" s="15">
        <v>6</v>
      </c>
      <c r="C55" s="14" t="s">
        <v>2</v>
      </c>
      <c r="D55" s="13"/>
      <c r="E55" s="69"/>
      <c r="F55" s="12" t="s">
        <v>0</v>
      </c>
      <c r="G55" s="11" t="s">
        <v>0</v>
      </c>
      <c r="H55" s="69"/>
      <c r="I55" s="12"/>
      <c r="J55" s="11" t="s">
        <v>0</v>
      </c>
      <c r="K55" s="77"/>
      <c r="L55" s="11" t="s">
        <v>0</v>
      </c>
    </row>
    <row r="56" spans="1:12" ht="63" customHeight="1" x14ac:dyDescent="0.25">
      <c r="B56" s="8"/>
      <c r="C56" s="10"/>
      <c r="D56" s="10"/>
      <c r="E56" s="9"/>
      <c r="F56" s="8"/>
      <c r="G56" s="8"/>
    </row>
    <row r="57" spans="1:12" x14ac:dyDescent="0.25">
      <c r="B57" s="7"/>
      <c r="C57" s="6"/>
      <c r="D57" s="5"/>
    </row>
    <row r="58" spans="1:12" x14ac:dyDescent="0.25">
      <c r="C58" s="6"/>
      <c r="D58" s="5"/>
    </row>
    <row r="59" spans="1:12" x14ac:dyDescent="0.25">
      <c r="C59" s="6"/>
      <c r="D59" s="5"/>
    </row>
    <row r="60" spans="1:12" x14ac:dyDescent="0.25">
      <c r="C60" s="6"/>
      <c r="D60" s="5"/>
    </row>
    <row r="61" spans="1:12" x14ac:dyDescent="0.25">
      <c r="C61" s="6"/>
      <c r="D61" s="5"/>
    </row>
    <row r="62" spans="1:12" x14ac:dyDescent="0.25">
      <c r="C62" s="6"/>
      <c r="D62" s="5"/>
    </row>
    <row r="63" spans="1:12" x14ac:dyDescent="0.25">
      <c r="C63" s="6"/>
      <c r="D63" s="5"/>
    </row>
    <row r="64" spans="1:12" x14ac:dyDescent="0.25">
      <c r="C64" s="86"/>
      <c r="D64" s="86"/>
    </row>
    <row r="65" spans="3:3" ht="21" customHeight="1" x14ac:dyDescent="0.25"/>
    <row r="66" spans="3:3" x14ac:dyDescent="0.25">
      <c r="C66" s="4" t="s">
        <v>1</v>
      </c>
    </row>
    <row r="95" spans="2:2" x14ac:dyDescent="0.25">
      <c r="B95" s="3" t="s">
        <v>0</v>
      </c>
    </row>
  </sheetData>
  <mergeCells count="2">
    <mergeCell ref="C64:D64"/>
    <mergeCell ref="B6:G6"/>
  </mergeCells>
  <pageMargins left="0.78740157480314965" right="0.78740157480314965" top="0.39370078740157483" bottom="0.39370078740157483" header="0" footer="0"/>
  <pageSetup paperSize="9"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Estimación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dc:creator>
  <cp:lastModifiedBy>Gus</cp:lastModifiedBy>
  <dcterms:created xsi:type="dcterms:W3CDTF">2015-05-08T13:38:28Z</dcterms:created>
  <dcterms:modified xsi:type="dcterms:W3CDTF">2015-07-15T16:27:54Z</dcterms:modified>
</cp:coreProperties>
</file>