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DFADF7A5-AEA2-4202-9E70-12A0378D44A6}" xr6:coauthVersionLast="47" xr6:coauthVersionMax="47" xr10:uidLastSave="{00000000-0000-0000-0000-000000000000}"/>
  <bookViews>
    <workbookView xWindow="-108" yWindow="-108" windowWidth="23256" windowHeight="12576" activeTab="2" xr2:uid="{2E03CF55-9FC4-4708-8FD4-54D46504D1D5}"/>
  </bookViews>
  <sheets>
    <sheet name="Ejercicio1" sheetId="1" r:id="rId1"/>
    <sheet name="Ejercicio2" sheetId="2" r:id="rId2"/>
    <sheet name="Ejercicio3" sheetId="3" r:id="rId3"/>
    <sheet name="Ejercicio4" sheetId="4" r:id="rId4"/>
    <sheet name="Ejercicio5" sheetId="5" r:id="rId5"/>
    <sheet name="Ejercicio6" sheetId="6" r:id="rId6"/>
    <sheet name="Ejercicio7" sheetId="7" r:id="rId7"/>
    <sheet name="Ejercicio8" sheetId="8" r:id="rId8"/>
    <sheet name="Ejercicio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8" l="1"/>
  <c r="K24" i="8"/>
  <c r="K23" i="8"/>
  <c r="K26" i="8" s="1"/>
  <c r="K28" i="8" s="1"/>
  <c r="H25" i="8"/>
  <c r="H24" i="8"/>
  <c r="H23" i="8"/>
  <c r="H26" i="8" s="1"/>
  <c r="H28" i="8" s="1"/>
  <c r="E26" i="8"/>
  <c r="E28" i="8"/>
  <c r="E25" i="8"/>
  <c r="E24" i="8"/>
  <c r="E23" i="8"/>
  <c r="B28" i="8"/>
  <c r="B26" i="8"/>
  <c r="B25" i="8"/>
  <c r="B24" i="8"/>
  <c r="B23" i="8"/>
  <c r="K21" i="8"/>
  <c r="H21" i="8"/>
  <c r="E21" i="8"/>
  <c r="B21" i="8"/>
  <c r="F35" i="7"/>
  <c r="F37" i="7"/>
  <c r="F34" i="7"/>
  <c r="F33" i="7"/>
  <c r="F32" i="7"/>
  <c r="B37" i="7"/>
  <c r="B35" i="7"/>
  <c r="B34" i="7"/>
  <c r="B33" i="7"/>
  <c r="B32" i="7"/>
  <c r="F25" i="7"/>
  <c r="B25" i="7"/>
  <c r="B32" i="6"/>
  <c r="B30" i="6"/>
  <c r="B31" i="6"/>
  <c r="B29" i="6"/>
  <c r="E27" i="6"/>
  <c r="B22" i="6"/>
  <c r="B25" i="5"/>
  <c r="B24" i="5"/>
  <c r="B23" i="5"/>
  <c r="B22" i="5"/>
  <c r="B20" i="5"/>
  <c r="B31" i="4"/>
  <c r="B29" i="4"/>
  <c r="B27" i="4"/>
  <c r="B26" i="4"/>
  <c r="B25" i="4"/>
  <c r="B24" i="4"/>
  <c r="B23" i="4"/>
  <c r="B22" i="4"/>
  <c r="B20" i="4"/>
  <c r="B30" i="3"/>
  <c r="B28" i="3"/>
  <c r="B27" i="3"/>
  <c r="B26" i="3"/>
  <c r="B24" i="3"/>
  <c r="C22" i="2"/>
  <c r="C19" i="2"/>
  <c r="C20" i="2" s="1"/>
  <c r="C33" i="1"/>
  <c r="C37" i="1"/>
  <c r="C32" i="1"/>
  <c r="B35" i="6" l="1"/>
  <c r="B37" i="6" s="1"/>
  <c r="B29" i="5"/>
  <c r="B31" i="5" s="1"/>
</calcChain>
</file>

<file path=xl/sharedStrings.xml><?xml version="1.0" encoding="utf-8"?>
<sst xmlns="http://schemas.openxmlformats.org/spreadsheetml/2006/main" count="121" uniqueCount="42">
  <si>
    <t>i anual</t>
  </si>
  <si>
    <t>i mensual</t>
  </si>
  <si>
    <t>VP</t>
  </si>
  <si>
    <t>Periodos</t>
  </si>
  <si>
    <t>VF</t>
  </si>
  <si>
    <t xml:space="preserve">i </t>
  </si>
  <si>
    <t>i trimestral</t>
  </si>
  <si>
    <t>n</t>
  </si>
  <si>
    <t>i</t>
  </si>
  <si>
    <t>i %</t>
  </si>
  <si>
    <t>periodos</t>
  </si>
  <si>
    <t>Año1</t>
  </si>
  <si>
    <t>Año2</t>
  </si>
  <si>
    <t>Año3</t>
  </si>
  <si>
    <t>i%</t>
  </si>
  <si>
    <t>VP1</t>
  </si>
  <si>
    <t>VP2</t>
  </si>
  <si>
    <t>VP3</t>
  </si>
  <si>
    <t>VP5</t>
  </si>
  <si>
    <t>Año5</t>
  </si>
  <si>
    <t>A</t>
  </si>
  <si>
    <t>Ft</t>
  </si>
  <si>
    <t>k %</t>
  </si>
  <si>
    <t>k</t>
  </si>
  <si>
    <t>Año4</t>
  </si>
  <si>
    <t>Año6</t>
  </si>
  <si>
    <t>Sumatoria</t>
  </si>
  <si>
    <t>VPN</t>
  </si>
  <si>
    <t>F1</t>
  </si>
  <si>
    <t>F2</t>
  </si>
  <si>
    <t>F3</t>
  </si>
  <si>
    <t>F4</t>
  </si>
  <si>
    <t>+</t>
  </si>
  <si>
    <t>Proyecto X</t>
  </si>
  <si>
    <t>Proyecto Y</t>
  </si>
  <si>
    <t>k%</t>
  </si>
  <si>
    <t>SUMA</t>
  </si>
  <si>
    <t>k 8%</t>
  </si>
  <si>
    <t>k 15%</t>
  </si>
  <si>
    <t>k 20%</t>
  </si>
  <si>
    <t>k 25%</t>
  </si>
  <si>
    <t>FCN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</si>
</sst>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/>
    <xf numFmtId="0" fontId="1" fillId="4" borderId="1" xfId="0" applyFont="1" applyFill="1" applyBorder="1"/>
    <xf numFmtId="0" fontId="1" fillId="6" borderId="1" xfId="0" applyFont="1" applyFill="1" applyBorder="1"/>
    <xf numFmtId="0" fontId="1" fillId="5" borderId="1" xfId="0" applyFont="1" applyFill="1" applyBorder="1"/>
    <xf numFmtId="0" fontId="1" fillId="7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1</xdr:row>
      <xdr:rowOff>76201</xdr:rowOff>
    </xdr:from>
    <xdr:to>
      <xdr:col>10</xdr:col>
      <xdr:colOff>38100</xdr:colOff>
      <xdr:row>13</xdr:row>
      <xdr:rowOff>164026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3D16D9-8815-704C-4C23-3869C58C4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1" y="266701"/>
          <a:ext cx="6877049" cy="23738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9526</xdr:colOff>
      <xdr:row>15</xdr:row>
      <xdr:rowOff>19050</xdr:rowOff>
    </xdr:from>
    <xdr:to>
      <xdr:col>12</xdr:col>
      <xdr:colOff>409576</xdr:colOff>
      <xdr:row>27</xdr:row>
      <xdr:rowOff>49458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0A4F46D-6832-E3B2-F74A-02BC7A281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526" y="2876550"/>
          <a:ext cx="8782050" cy="2316408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4</xdr:row>
      <xdr:rowOff>66675</xdr:rowOff>
    </xdr:from>
    <xdr:to>
      <xdr:col>17</xdr:col>
      <xdr:colOff>104775</xdr:colOff>
      <xdr:row>13</xdr:row>
      <xdr:rowOff>65604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D76442D-3B9A-3672-436D-AB261399A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29625" y="828675"/>
          <a:ext cx="4629150" cy="1713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0</xdr:rowOff>
    </xdr:from>
    <xdr:to>
      <xdr:col>10</xdr:col>
      <xdr:colOff>723677</xdr:colOff>
      <xdr:row>13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69D817-B3ED-503D-2E90-3F75EE843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190500"/>
          <a:ext cx="7543577" cy="2409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161925</xdr:rowOff>
    </xdr:from>
    <xdr:to>
      <xdr:col>10</xdr:col>
      <xdr:colOff>345594</xdr:colOff>
      <xdr:row>17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342CF9C-A14D-AD03-789A-11B0CB9F9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161925"/>
          <a:ext cx="7260744" cy="3171825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66676</xdr:colOff>
      <xdr:row>2</xdr:row>
      <xdr:rowOff>85725</xdr:rowOff>
    </xdr:from>
    <xdr:to>
      <xdr:col>14</xdr:col>
      <xdr:colOff>276226</xdr:colOff>
      <xdr:row>8</xdr:row>
      <xdr:rowOff>108946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98ACB8-982A-EA60-2E58-68ED171AA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48676" y="466725"/>
          <a:ext cx="2495550" cy="11662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19052</xdr:rowOff>
    </xdr:from>
    <xdr:to>
      <xdr:col>7</xdr:col>
      <xdr:colOff>704851</xdr:colOff>
      <xdr:row>14</xdr:row>
      <xdr:rowOff>103746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332215-A3F6-89DD-A5CE-AE36161F0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1" y="209552"/>
          <a:ext cx="5276850" cy="2561194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1</xdr:row>
      <xdr:rowOff>0</xdr:rowOff>
    </xdr:from>
    <xdr:to>
      <xdr:col>16</xdr:col>
      <xdr:colOff>57150</xdr:colOff>
      <xdr:row>14</xdr:row>
      <xdr:rowOff>31707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558E69-585B-A148-FCD5-73E3CEBBD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8400" y="190500"/>
          <a:ext cx="6000750" cy="25082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1</xdr:row>
      <xdr:rowOff>38100</xdr:rowOff>
    </xdr:from>
    <xdr:to>
      <xdr:col>9</xdr:col>
      <xdr:colOff>295276</xdr:colOff>
      <xdr:row>14</xdr:row>
      <xdr:rowOff>13573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2C398B-C3F1-AA07-31B5-D51972459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6" y="228600"/>
          <a:ext cx="6324600" cy="245197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190499</xdr:rowOff>
    </xdr:from>
    <xdr:to>
      <xdr:col>11</xdr:col>
      <xdr:colOff>312671</xdr:colOff>
      <xdr:row>16</xdr:row>
      <xdr:rowOff>142874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A6A164-EA28-55CC-0861-9792F7F09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190499"/>
          <a:ext cx="7904096" cy="30003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29696</xdr:colOff>
      <xdr:row>1</xdr:row>
      <xdr:rowOff>1680</xdr:rowOff>
    </xdr:from>
    <xdr:to>
      <xdr:col>10</xdr:col>
      <xdr:colOff>440330</xdr:colOff>
      <xdr:row>19</xdr:row>
      <xdr:rowOff>152399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906BA9-7A42-4951-F5EB-BEDAA2B2C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696" y="192180"/>
          <a:ext cx="7268634" cy="357971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76201</xdr:rowOff>
    </xdr:from>
    <xdr:to>
      <xdr:col>9</xdr:col>
      <xdr:colOff>619125</xdr:colOff>
      <xdr:row>14</xdr:row>
      <xdr:rowOff>106600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21B860A-ED3F-889A-7482-4E64502F1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266701"/>
          <a:ext cx="6686550" cy="25068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33618</xdr:rowOff>
    </xdr:from>
    <xdr:to>
      <xdr:col>9</xdr:col>
      <xdr:colOff>257735</xdr:colOff>
      <xdr:row>18</xdr:row>
      <xdr:rowOff>178011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739EA5-DB19-E5CD-E899-9BE5EF65C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24118"/>
          <a:ext cx="6353735" cy="3382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F5CA-1F26-4541-811E-E08A0B5EE7E2}">
  <dimension ref="B31:C37"/>
  <sheetViews>
    <sheetView topLeftCell="A4" workbookViewId="0">
      <selection activeCell="G36" sqref="G36"/>
    </sheetView>
  </sheetViews>
  <sheetFormatPr baseColWidth="10" defaultRowHeight="14.4" x14ac:dyDescent="0.3"/>
  <sheetData>
    <row r="31" spans="2:3" x14ac:dyDescent="0.3">
      <c r="B31" s="1" t="s">
        <v>0</v>
      </c>
      <c r="C31" s="1">
        <v>7.5</v>
      </c>
    </row>
    <row r="32" spans="2:3" x14ac:dyDescent="0.3">
      <c r="B32" s="1" t="s">
        <v>5</v>
      </c>
      <c r="C32" s="1">
        <f>C31/100</f>
        <v>7.4999999999999997E-2</v>
      </c>
    </row>
    <row r="33" spans="2:3" x14ac:dyDescent="0.3">
      <c r="B33" s="1" t="s">
        <v>6</v>
      </c>
      <c r="C33" s="1">
        <f>C32/4</f>
        <v>1.8749999999999999E-2</v>
      </c>
    </row>
    <row r="34" spans="2:3" x14ac:dyDescent="0.3">
      <c r="B34" s="1" t="s">
        <v>2</v>
      </c>
      <c r="C34" s="1">
        <v>45000</v>
      </c>
    </row>
    <row r="35" spans="2:3" x14ac:dyDescent="0.3">
      <c r="B35" s="1" t="s">
        <v>3</v>
      </c>
      <c r="C35" s="1">
        <v>22</v>
      </c>
    </row>
    <row r="37" spans="2:3" x14ac:dyDescent="0.3">
      <c r="B37" s="2" t="s">
        <v>4</v>
      </c>
      <c r="C37" s="3">
        <f>C34*(1+C33)^C35</f>
        <v>67717.387081656663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7BA6-7A75-4FFD-B61B-52692FD70595}">
  <dimension ref="B16:C22"/>
  <sheetViews>
    <sheetView workbookViewId="0">
      <selection activeCell="D37" sqref="D37"/>
    </sheetView>
  </sheetViews>
  <sheetFormatPr baseColWidth="10" defaultRowHeight="14.4" x14ac:dyDescent="0.3"/>
  <sheetData>
    <row r="16" spans="2:3" x14ac:dyDescent="0.3">
      <c r="B16" s="1" t="s">
        <v>4</v>
      </c>
      <c r="C16" s="1">
        <v>125000</v>
      </c>
    </row>
    <row r="17" spans="2:3" x14ac:dyDescent="0.3">
      <c r="B17" s="1" t="s">
        <v>7</v>
      </c>
      <c r="C17" s="1">
        <v>48</v>
      </c>
    </row>
    <row r="18" spans="2:3" x14ac:dyDescent="0.3">
      <c r="B18" s="1" t="s">
        <v>9</v>
      </c>
      <c r="C18" s="1">
        <v>12</v>
      </c>
    </row>
    <row r="19" spans="2:3" x14ac:dyDescent="0.3">
      <c r="B19" s="1" t="s">
        <v>8</v>
      </c>
      <c r="C19" s="1">
        <f>C18/100</f>
        <v>0.12</v>
      </c>
    </row>
    <row r="20" spans="2:3" x14ac:dyDescent="0.3">
      <c r="B20" s="1" t="s">
        <v>1</v>
      </c>
      <c r="C20" s="1">
        <f>C19/12</f>
        <v>0.01</v>
      </c>
    </row>
    <row r="21" spans="2:3" x14ac:dyDescent="0.3">
      <c r="B21" s="1" t="s">
        <v>10</v>
      </c>
      <c r="C21" s="1">
        <v>48</v>
      </c>
    </row>
    <row r="22" spans="2:3" x14ac:dyDescent="0.3">
      <c r="B22" s="5" t="s">
        <v>2</v>
      </c>
      <c r="C22" s="4">
        <f>C16/(1+C20)^C21</f>
        <v>77532.550633149644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EE51C-9A7D-4402-9583-9505879176E2}">
  <dimension ref="A20:B30"/>
  <sheetViews>
    <sheetView tabSelected="1" workbookViewId="0">
      <selection activeCell="B24" sqref="B24"/>
    </sheetView>
  </sheetViews>
  <sheetFormatPr baseColWidth="10" defaultRowHeight="14.4" x14ac:dyDescent="0.3"/>
  <sheetData>
    <row r="20" spans="1:2" x14ac:dyDescent="0.3">
      <c r="A20" s="1" t="s">
        <v>11</v>
      </c>
      <c r="B20" s="1">
        <v>10000</v>
      </c>
    </row>
    <row r="21" spans="1:2" x14ac:dyDescent="0.3">
      <c r="A21" s="1" t="s">
        <v>13</v>
      </c>
      <c r="B21" s="1">
        <v>15000</v>
      </c>
    </row>
    <row r="22" spans="1:2" x14ac:dyDescent="0.3">
      <c r="A22" s="1" t="s">
        <v>19</v>
      </c>
      <c r="B22" s="1">
        <v>8000</v>
      </c>
    </row>
    <row r="23" spans="1:2" x14ac:dyDescent="0.3">
      <c r="A23" s="1" t="s">
        <v>14</v>
      </c>
      <c r="B23" s="1">
        <v>9</v>
      </c>
    </row>
    <row r="24" spans="1:2" x14ac:dyDescent="0.3">
      <c r="A24" s="1" t="s">
        <v>14</v>
      </c>
      <c r="B24" s="1">
        <f>B23/100</f>
        <v>0.09</v>
      </c>
    </row>
    <row r="26" spans="1:2" x14ac:dyDescent="0.3">
      <c r="A26" s="1" t="s">
        <v>15</v>
      </c>
      <c r="B26" s="1">
        <f>B20/(1+B24)^1</f>
        <v>9174.3119266055037</v>
      </c>
    </row>
    <row r="27" spans="1:2" x14ac:dyDescent="0.3">
      <c r="A27" s="1" t="s">
        <v>17</v>
      </c>
      <c r="B27" s="1">
        <f>B21/(1+B24)^3</f>
        <v>11582.752200915962</v>
      </c>
    </row>
    <row r="28" spans="1:2" x14ac:dyDescent="0.3">
      <c r="A28" s="1" t="s">
        <v>18</v>
      </c>
      <c r="B28" s="1">
        <f>B22/(1+B24)^5</f>
        <v>5199.4510903867622</v>
      </c>
    </row>
    <row r="30" spans="1:2" x14ac:dyDescent="0.3">
      <c r="A30" s="5" t="s">
        <v>2</v>
      </c>
      <c r="B30" s="4">
        <f>SUM(B26:B28)</f>
        <v>25956.515217908229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3D07-0BCA-4B6C-85A4-BFC7176C7E4A}">
  <dimension ref="A17:B31"/>
  <sheetViews>
    <sheetView workbookViewId="0">
      <selection activeCell="A17" sqref="A17:B31"/>
    </sheetView>
  </sheetViews>
  <sheetFormatPr baseColWidth="10" defaultRowHeight="14.4" x14ac:dyDescent="0.3"/>
  <sheetData>
    <row r="17" spans="1:2" x14ac:dyDescent="0.3">
      <c r="A17" s="1" t="s">
        <v>20</v>
      </c>
      <c r="B17" s="1">
        <v>250000</v>
      </c>
    </row>
    <row r="18" spans="1:2" x14ac:dyDescent="0.3">
      <c r="A18" s="1" t="s">
        <v>21</v>
      </c>
      <c r="B18" s="1">
        <v>60000</v>
      </c>
    </row>
    <row r="19" spans="1:2" x14ac:dyDescent="0.3">
      <c r="A19" s="1" t="s">
        <v>22</v>
      </c>
      <c r="B19" s="1">
        <v>11</v>
      </c>
    </row>
    <row r="20" spans="1:2" x14ac:dyDescent="0.3">
      <c r="A20" s="1" t="s">
        <v>23</v>
      </c>
      <c r="B20" s="1">
        <f>B19/100</f>
        <v>0.11</v>
      </c>
    </row>
    <row r="21" spans="1:2" x14ac:dyDescent="0.3">
      <c r="A21" s="1"/>
      <c r="B21" s="1"/>
    </row>
    <row r="22" spans="1:2" x14ac:dyDescent="0.3">
      <c r="A22" s="1" t="s">
        <v>11</v>
      </c>
      <c r="B22" s="1">
        <f>B18/(1+B20)^1</f>
        <v>54054.054054054046</v>
      </c>
    </row>
    <row r="23" spans="1:2" x14ac:dyDescent="0.3">
      <c r="A23" s="1" t="s">
        <v>12</v>
      </c>
      <c r="B23" s="1">
        <f>$B$18/(1+$B$20)^2</f>
        <v>48697.345994643285</v>
      </c>
    </row>
    <row r="24" spans="1:2" x14ac:dyDescent="0.3">
      <c r="A24" s="1" t="s">
        <v>13</v>
      </c>
      <c r="B24" s="1">
        <f>$B$18/(1+$B$20)^3</f>
        <v>43871.48287805701</v>
      </c>
    </row>
    <row r="25" spans="1:2" x14ac:dyDescent="0.3">
      <c r="A25" s="1" t="s">
        <v>24</v>
      </c>
      <c r="B25" s="1">
        <f>$B$18/(1+$B$20)^4</f>
        <v>39523.858448700004</v>
      </c>
    </row>
    <row r="26" spans="1:2" x14ac:dyDescent="0.3">
      <c r="A26" s="1" t="s">
        <v>19</v>
      </c>
      <c r="B26" s="1">
        <f>$B$18/(1+$B$20)^5</f>
        <v>35607.079683513519</v>
      </c>
    </row>
    <row r="27" spans="1:2" x14ac:dyDescent="0.3">
      <c r="A27" s="1" t="s">
        <v>25</v>
      </c>
      <c r="B27" s="1">
        <f>$B$18/(1+$B$20)^6</f>
        <v>32078.450165327493</v>
      </c>
    </row>
    <row r="28" spans="1:2" x14ac:dyDescent="0.3">
      <c r="A28" s="1"/>
      <c r="B28" s="1"/>
    </row>
    <row r="29" spans="1:2" x14ac:dyDescent="0.3">
      <c r="A29" s="1" t="s">
        <v>26</v>
      </c>
      <c r="B29" s="1">
        <f>SUM(B22:B27)</f>
        <v>253832.27122429537</v>
      </c>
    </row>
    <row r="30" spans="1:2" x14ac:dyDescent="0.3">
      <c r="A30" s="1"/>
      <c r="B30" s="1"/>
    </row>
    <row r="31" spans="1:2" x14ac:dyDescent="0.3">
      <c r="A31" s="5" t="s">
        <v>27</v>
      </c>
      <c r="B31" s="4">
        <f>-B17+B29</f>
        <v>3832.2712242953712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3C10-53F4-485A-B50A-DB1737BA02D1}">
  <dimension ref="A17:B31"/>
  <sheetViews>
    <sheetView workbookViewId="0">
      <selection activeCell="G24" sqref="G24"/>
    </sheetView>
  </sheetViews>
  <sheetFormatPr baseColWidth="10" defaultRowHeight="14.4" x14ac:dyDescent="0.3"/>
  <sheetData>
    <row r="17" spans="1:2" x14ac:dyDescent="0.3">
      <c r="A17" s="1" t="s">
        <v>20</v>
      </c>
      <c r="B17" s="1">
        <v>50000</v>
      </c>
    </row>
    <row r="18" spans="1:2" x14ac:dyDescent="0.3">
      <c r="A18" s="1"/>
      <c r="B18" s="1"/>
    </row>
    <row r="19" spans="1:2" x14ac:dyDescent="0.3">
      <c r="A19" s="1" t="s">
        <v>22</v>
      </c>
      <c r="B19" s="1">
        <v>4</v>
      </c>
    </row>
    <row r="20" spans="1:2" x14ac:dyDescent="0.3">
      <c r="A20" s="1" t="s">
        <v>23</v>
      </c>
      <c r="B20" s="1">
        <f>B19/100</f>
        <v>0.04</v>
      </c>
    </row>
    <row r="21" spans="1:2" x14ac:dyDescent="0.3">
      <c r="A21" s="1"/>
      <c r="B21" s="1"/>
    </row>
    <row r="22" spans="1:2" x14ac:dyDescent="0.3">
      <c r="A22" s="1" t="s">
        <v>11</v>
      </c>
      <c r="B22" s="1">
        <f>7500/(1+B20)^1</f>
        <v>7211.538461538461</v>
      </c>
    </row>
    <row r="23" spans="1:2" x14ac:dyDescent="0.3">
      <c r="A23" s="1" t="s">
        <v>12</v>
      </c>
      <c r="B23" s="1">
        <f>12000/(1+$B$20)^2</f>
        <v>11094.674556213016</v>
      </c>
    </row>
    <row r="24" spans="1:2" x14ac:dyDescent="0.3">
      <c r="A24" s="1" t="s">
        <v>13</v>
      </c>
      <c r="B24" s="1">
        <f>20000/(1+B20)^3</f>
        <v>17779.927173418295</v>
      </c>
    </row>
    <row r="25" spans="1:2" x14ac:dyDescent="0.3">
      <c r="A25" s="1" t="s">
        <v>24</v>
      </c>
      <c r="B25" s="1">
        <f>25000/(1+$B$20)^4</f>
        <v>21370.104775743141</v>
      </c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 t="s">
        <v>26</v>
      </c>
      <c r="B29" s="1">
        <f>SUM(B22:B27)</f>
        <v>57456.244966912913</v>
      </c>
    </row>
    <row r="30" spans="1:2" x14ac:dyDescent="0.3">
      <c r="A30" s="1"/>
      <c r="B30" s="1"/>
    </row>
    <row r="31" spans="1:2" x14ac:dyDescent="0.3">
      <c r="A31" s="5" t="s">
        <v>27</v>
      </c>
      <c r="B31" s="4">
        <f>-B17+B29</f>
        <v>7456.2449669129128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DC1F-6E95-48FE-854C-8CA50E31DC05}">
  <dimension ref="A19:E37"/>
  <sheetViews>
    <sheetView topLeftCell="A7" workbookViewId="0">
      <selection activeCell="F34" sqref="F34"/>
    </sheetView>
  </sheetViews>
  <sheetFormatPr baseColWidth="10" defaultRowHeight="14.4" x14ac:dyDescent="0.3"/>
  <sheetData>
    <row r="19" spans="1:5" x14ac:dyDescent="0.3">
      <c r="A19" t="s">
        <v>20</v>
      </c>
      <c r="B19">
        <v>1000000</v>
      </c>
    </row>
    <row r="21" spans="1:5" x14ac:dyDescent="0.3">
      <c r="A21" t="s">
        <v>22</v>
      </c>
      <c r="B21">
        <v>10</v>
      </c>
    </row>
    <row r="22" spans="1:5" x14ac:dyDescent="0.3">
      <c r="A22" t="s">
        <v>23</v>
      </c>
      <c r="B22">
        <f>B21/100</f>
        <v>0.1</v>
      </c>
    </row>
    <row r="24" spans="1:5" x14ac:dyDescent="0.3">
      <c r="A24" t="s">
        <v>28</v>
      </c>
      <c r="B24">
        <v>300000</v>
      </c>
    </row>
    <row r="25" spans="1:5" x14ac:dyDescent="0.3">
      <c r="A25" t="s">
        <v>29</v>
      </c>
      <c r="B25">
        <v>350000</v>
      </c>
    </row>
    <row r="26" spans="1:5" x14ac:dyDescent="0.3">
      <c r="A26" t="s">
        <v>30</v>
      </c>
      <c r="B26">
        <v>375000</v>
      </c>
    </row>
    <row r="27" spans="1:5" x14ac:dyDescent="0.3">
      <c r="A27" t="s">
        <v>31</v>
      </c>
      <c r="B27">
        <v>300000</v>
      </c>
      <c r="C27" t="s">
        <v>32</v>
      </c>
      <c r="D27">
        <v>150000</v>
      </c>
      <c r="E27">
        <f>B27+D27</f>
        <v>450000</v>
      </c>
    </row>
    <row r="29" spans="1:5" x14ac:dyDescent="0.3">
      <c r="A29" t="s">
        <v>11</v>
      </c>
      <c r="B29">
        <f>B24/(1+B22)^1</f>
        <v>272727.27272727271</v>
      </c>
    </row>
    <row r="30" spans="1:5" x14ac:dyDescent="0.3">
      <c r="A30" t="s">
        <v>12</v>
      </c>
      <c r="B30">
        <f>B25/(1+$B$22)^2</f>
        <v>289256.19834710739</v>
      </c>
    </row>
    <row r="31" spans="1:5" x14ac:dyDescent="0.3">
      <c r="A31" t="s">
        <v>13</v>
      </c>
      <c r="B31">
        <f>B26/(1+B22)^3</f>
        <v>281743.05033809156</v>
      </c>
    </row>
    <row r="32" spans="1:5" x14ac:dyDescent="0.3">
      <c r="A32" t="s">
        <v>24</v>
      </c>
      <c r="B32">
        <f>E27/(1+$B$22)^4</f>
        <v>307356.0549142817</v>
      </c>
    </row>
    <row r="35" spans="1:2" x14ac:dyDescent="0.3">
      <c r="A35" t="s">
        <v>26</v>
      </c>
      <c r="B35">
        <f>SUM(B28:B33)</f>
        <v>1151082.5763267535</v>
      </c>
    </row>
    <row r="37" spans="1:2" x14ac:dyDescent="0.3">
      <c r="A37" s="5" t="s">
        <v>27</v>
      </c>
      <c r="B37" s="4">
        <f>-B19+B35</f>
        <v>151082.57632675348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1C72-9F01-434C-AEB3-2C80C483BCB3}">
  <dimension ref="A22:F37"/>
  <sheetViews>
    <sheetView topLeftCell="A8" zoomScaleNormal="100" workbookViewId="0">
      <selection activeCell="J32" sqref="J32"/>
    </sheetView>
  </sheetViews>
  <sheetFormatPr baseColWidth="10" defaultRowHeight="14.4" x14ac:dyDescent="0.3"/>
  <sheetData>
    <row r="22" spans="1:6" x14ac:dyDescent="0.3">
      <c r="A22" s="15" t="s">
        <v>33</v>
      </c>
      <c r="B22" s="15"/>
      <c r="E22" s="14" t="s">
        <v>34</v>
      </c>
      <c r="F22" s="14"/>
    </row>
    <row r="23" spans="1:6" x14ac:dyDescent="0.3">
      <c r="A23" s="1"/>
      <c r="B23" s="1"/>
      <c r="E23" s="1"/>
      <c r="F23" s="1"/>
    </row>
    <row r="24" spans="1:6" x14ac:dyDescent="0.3">
      <c r="A24" s="1" t="s">
        <v>35</v>
      </c>
      <c r="B24" s="1">
        <v>8</v>
      </c>
      <c r="E24" s="1" t="s">
        <v>35</v>
      </c>
      <c r="F24" s="1">
        <v>8</v>
      </c>
    </row>
    <row r="25" spans="1:6" x14ac:dyDescent="0.3">
      <c r="A25" s="1" t="s">
        <v>23</v>
      </c>
      <c r="B25" s="1">
        <f>B24/100</f>
        <v>0.08</v>
      </c>
      <c r="E25" s="1" t="s">
        <v>23</v>
      </c>
      <c r="F25" s="1">
        <f>F24/100</f>
        <v>0.08</v>
      </c>
    </row>
    <row r="26" spans="1:6" x14ac:dyDescent="0.3">
      <c r="A26" s="1" t="s">
        <v>20</v>
      </c>
      <c r="B26" s="1">
        <v>50000</v>
      </c>
      <c r="E26" s="1" t="s">
        <v>20</v>
      </c>
      <c r="F26" s="1">
        <v>50000</v>
      </c>
    </row>
    <row r="27" spans="1:6" x14ac:dyDescent="0.3">
      <c r="A27" s="1"/>
      <c r="B27" s="1"/>
      <c r="E27" s="1"/>
      <c r="F27" s="1"/>
    </row>
    <row r="28" spans="1:6" x14ac:dyDescent="0.3">
      <c r="A28" s="1" t="s">
        <v>28</v>
      </c>
      <c r="B28" s="1">
        <v>25000</v>
      </c>
      <c r="E28" s="1" t="s">
        <v>28</v>
      </c>
      <c r="F28" s="1">
        <v>10000</v>
      </c>
    </row>
    <row r="29" spans="1:6" x14ac:dyDescent="0.3">
      <c r="A29" s="1" t="s">
        <v>29</v>
      </c>
      <c r="B29" s="1">
        <v>25000</v>
      </c>
      <c r="E29" s="1" t="s">
        <v>29</v>
      </c>
      <c r="F29" s="1">
        <v>20000</v>
      </c>
    </row>
    <row r="30" spans="1:6" x14ac:dyDescent="0.3">
      <c r="A30" s="1" t="s">
        <v>30</v>
      </c>
      <c r="B30" s="1">
        <v>25000</v>
      </c>
      <c r="E30" s="1" t="s">
        <v>30</v>
      </c>
      <c r="F30" s="1">
        <v>45000</v>
      </c>
    </row>
    <row r="31" spans="1:6" x14ac:dyDescent="0.3">
      <c r="A31" s="1"/>
      <c r="B31" s="1"/>
      <c r="E31" s="1"/>
      <c r="F31" s="1"/>
    </row>
    <row r="32" spans="1:6" x14ac:dyDescent="0.3">
      <c r="A32" s="1" t="s">
        <v>15</v>
      </c>
      <c r="B32" s="1">
        <f>B28/(1+$B$25)^1</f>
        <v>23148.148148148146</v>
      </c>
      <c r="E32" s="1" t="s">
        <v>15</v>
      </c>
      <c r="F32" s="1">
        <f>F28/(1+$F$25)^1</f>
        <v>9259.2592592592591</v>
      </c>
    </row>
    <row r="33" spans="1:6" x14ac:dyDescent="0.3">
      <c r="A33" s="1" t="s">
        <v>16</v>
      </c>
      <c r="B33" s="1">
        <f>B29/(1+$B$25)^2</f>
        <v>21433.470507544578</v>
      </c>
      <c r="E33" s="1" t="s">
        <v>16</v>
      </c>
      <c r="F33" s="1">
        <f>F29/(1+$F$25)^2</f>
        <v>17146.776406035664</v>
      </c>
    </row>
    <row r="34" spans="1:6" x14ac:dyDescent="0.3">
      <c r="A34" s="1" t="s">
        <v>17</v>
      </c>
      <c r="B34" s="1">
        <f>B30/(1+$B$25)^3</f>
        <v>19845.80602550424</v>
      </c>
      <c r="E34" s="1" t="s">
        <v>17</v>
      </c>
      <c r="F34" s="1">
        <f>F30/(1+$F$25)^3</f>
        <v>35722.450845907631</v>
      </c>
    </row>
    <row r="35" spans="1:6" x14ac:dyDescent="0.3">
      <c r="A35" s="1" t="s">
        <v>36</v>
      </c>
      <c r="B35" s="1">
        <f>SUM(B32:B34)</f>
        <v>64427.424681196964</v>
      </c>
      <c r="E35" s="1" t="s">
        <v>36</v>
      </c>
      <c r="F35" s="1">
        <f>SUM(F32:F34)</f>
        <v>62128.486511202558</v>
      </c>
    </row>
    <row r="36" spans="1:6" x14ac:dyDescent="0.3">
      <c r="A36" s="1"/>
      <c r="B36" s="1"/>
      <c r="E36" s="1"/>
      <c r="F36" s="1"/>
    </row>
    <row r="37" spans="1:6" x14ac:dyDescent="0.3">
      <c r="A37" s="10" t="s">
        <v>27</v>
      </c>
      <c r="B37" s="10">
        <f>-B26+B35</f>
        <v>14427.424681196964</v>
      </c>
      <c r="E37" s="12" t="s">
        <v>27</v>
      </c>
      <c r="F37" s="12">
        <f>-F26+F35</f>
        <v>12128.486511202558</v>
      </c>
    </row>
  </sheetData>
  <mergeCells count="2">
    <mergeCell ref="E22:F22"/>
    <mergeCell ref="A22:B2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B0E6-5B6D-41F5-805D-BCE98512C130}">
  <dimension ref="A17:K28"/>
  <sheetViews>
    <sheetView workbookViewId="0">
      <selection activeCell="K33" sqref="K33"/>
    </sheetView>
  </sheetViews>
  <sheetFormatPr baseColWidth="10" defaultRowHeight="14.4" x14ac:dyDescent="0.3"/>
  <sheetData>
    <row r="17" spans="1:11" x14ac:dyDescent="0.3">
      <c r="A17" s="16" t="s">
        <v>37</v>
      </c>
      <c r="B17" s="17"/>
      <c r="D17" s="18" t="s">
        <v>38</v>
      </c>
      <c r="E17" s="19"/>
      <c r="G17" s="20" t="s">
        <v>39</v>
      </c>
      <c r="H17" s="21"/>
      <c r="J17" s="22" t="s">
        <v>40</v>
      </c>
      <c r="K17" s="23"/>
    </row>
    <row r="18" spans="1:11" x14ac:dyDescent="0.3">
      <c r="A18" s="1" t="s">
        <v>20</v>
      </c>
      <c r="B18" s="1">
        <v>50000</v>
      </c>
      <c r="D18" s="1" t="s">
        <v>20</v>
      </c>
      <c r="E18" s="1">
        <v>50000</v>
      </c>
      <c r="G18" s="1" t="s">
        <v>20</v>
      </c>
      <c r="H18" s="1">
        <v>50000</v>
      </c>
      <c r="J18" s="1" t="s">
        <v>20</v>
      </c>
      <c r="K18" s="1">
        <v>50000</v>
      </c>
    </row>
    <row r="19" spans="1:11" x14ac:dyDescent="0.3">
      <c r="A19" s="1" t="s">
        <v>41</v>
      </c>
      <c r="B19" s="1">
        <v>25000</v>
      </c>
      <c r="D19" s="1" t="s">
        <v>41</v>
      </c>
      <c r="E19" s="1">
        <v>25000</v>
      </c>
      <c r="G19" s="1" t="s">
        <v>41</v>
      </c>
      <c r="H19" s="1">
        <v>25000</v>
      </c>
      <c r="J19" s="1" t="s">
        <v>41</v>
      </c>
      <c r="K19" s="1">
        <v>25000</v>
      </c>
    </row>
    <row r="20" spans="1:11" x14ac:dyDescent="0.3">
      <c r="A20" s="1" t="s">
        <v>35</v>
      </c>
      <c r="B20" s="1">
        <v>8</v>
      </c>
      <c r="D20" s="1" t="s">
        <v>35</v>
      </c>
      <c r="E20" s="1">
        <v>15</v>
      </c>
      <c r="G20" s="1" t="s">
        <v>35</v>
      </c>
      <c r="H20" s="1">
        <v>20</v>
      </c>
      <c r="J20" s="1" t="s">
        <v>35</v>
      </c>
      <c r="K20" s="1">
        <v>25</v>
      </c>
    </row>
    <row r="21" spans="1:11" x14ac:dyDescent="0.3">
      <c r="A21" s="1" t="s">
        <v>23</v>
      </c>
      <c r="B21" s="1">
        <f>B20/100</f>
        <v>0.08</v>
      </c>
      <c r="D21" s="1" t="s">
        <v>23</v>
      </c>
      <c r="E21" s="1">
        <f>E20/100</f>
        <v>0.15</v>
      </c>
      <c r="G21" s="1" t="s">
        <v>23</v>
      </c>
      <c r="H21" s="1">
        <f>H20/100</f>
        <v>0.2</v>
      </c>
      <c r="J21" s="1" t="s">
        <v>23</v>
      </c>
      <c r="K21" s="1">
        <f>K20/100</f>
        <v>0.25</v>
      </c>
    </row>
    <row r="22" spans="1:11" x14ac:dyDescent="0.3">
      <c r="A22" s="1"/>
      <c r="B22" s="1"/>
      <c r="D22" s="1"/>
      <c r="E22" s="1"/>
      <c r="G22" s="1"/>
      <c r="H22" s="1"/>
      <c r="J22" s="1"/>
      <c r="K22" s="1"/>
    </row>
    <row r="23" spans="1:11" x14ac:dyDescent="0.3">
      <c r="A23" s="1" t="s">
        <v>15</v>
      </c>
      <c r="B23" s="1">
        <f>B19/(1+B21)^1</f>
        <v>23148.148148148146</v>
      </c>
      <c r="D23" s="1" t="s">
        <v>15</v>
      </c>
      <c r="E23" s="1">
        <f>E19/(1+E21)^1</f>
        <v>21739.130434782612</v>
      </c>
      <c r="G23" s="1" t="s">
        <v>15</v>
      </c>
      <c r="H23" s="1">
        <f>H19/(1+H21)^1</f>
        <v>20833.333333333336</v>
      </c>
      <c r="J23" s="1" t="s">
        <v>15</v>
      </c>
      <c r="K23" s="1">
        <f>K19/(1+K21)^1</f>
        <v>20000</v>
      </c>
    </row>
    <row r="24" spans="1:11" x14ac:dyDescent="0.3">
      <c r="A24" s="1" t="s">
        <v>16</v>
      </c>
      <c r="B24" s="1">
        <f>B19/(1+B21)^2</f>
        <v>21433.470507544578</v>
      </c>
      <c r="D24" s="1" t="s">
        <v>16</v>
      </c>
      <c r="E24" s="1">
        <f>E19/(1+E21)^2</f>
        <v>18903.591682419661</v>
      </c>
      <c r="G24" s="1" t="s">
        <v>16</v>
      </c>
      <c r="H24" s="1">
        <f>H19/(1+H21)^2</f>
        <v>17361.111111111113</v>
      </c>
      <c r="J24" s="1" t="s">
        <v>16</v>
      </c>
      <c r="K24" s="1">
        <f>K19/(1+K21)^2</f>
        <v>16000</v>
      </c>
    </row>
    <row r="25" spans="1:11" x14ac:dyDescent="0.3">
      <c r="A25" s="1" t="s">
        <v>17</v>
      </c>
      <c r="B25" s="1">
        <f>B19/(1+B21)^3</f>
        <v>19845.80602550424</v>
      </c>
      <c r="D25" s="1" t="s">
        <v>17</v>
      </c>
      <c r="E25" s="1">
        <f>E19/(1+E21)^3</f>
        <v>16437.905810799708</v>
      </c>
      <c r="G25" s="1" t="s">
        <v>17</v>
      </c>
      <c r="H25" s="1">
        <f>H19/(1+H21)^3</f>
        <v>14467.592592592593</v>
      </c>
      <c r="J25" s="1" t="s">
        <v>17</v>
      </c>
      <c r="K25" s="1">
        <f>K19/(1+K21)^3</f>
        <v>12800</v>
      </c>
    </row>
    <row r="26" spans="1:11" x14ac:dyDescent="0.3">
      <c r="A26" s="1" t="s">
        <v>36</v>
      </c>
      <c r="B26" s="1">
        <f>SUM(B23:B25)</f>
        <v>64427.424681196964</v>
      </c>
      <c r="D26" s="1" t="s">
        <v>36</v>
      </c>
      <c r="E26" s="1">
        <f>SUM(E23:E25)</f>
        <v>57080.627928001981</v>
      </c>
      <c r="G26" s="1" t="s">
        <v>36</v>
      </c>
      <c r="H26" s="1">
        <f>SUM(H23:H25)</f>
        <v>52662.037037037044</v>
      </c>
      <c r="J26" s="1" t="s">
        <v>36</v>
      </c>
      <c r="K26" s="1">
        <f>SUM(K23:K25)</f>
        <v>48800</v>
      </c>
    </row>
    <row r="27" spans="1:11" x14ac:dyDescent="0.3">
      <c r="A27" s="1"/>
      <c r="B27" s="1"/>
      <c r="D27" s="1"/>
      <c r="E27" s="1"/>
      <c r="G27" s="1"/>
      <c r="H27" s="1"/>
      <c r="J27" s="1"/>
      <c r="K27" s="1"/>
    </row>
    <row r="28" spans="1:11" x14ac:dyDescent="0.3">
      <c r="A28" s="10" t="s">
        <v>27</v>
      </c>
      <c r="B28" s="6">
        <f>-B18+B26</f>
        <v>14427.424681196964</v>
      </c>
      <c r="D28" s="11" t="s">
        <v>27</v>
      </c>
      <c r="E28" s="7">
        <f>-E18+E26</f>
        <v>7080.6279280019808</v>
      </c>
      <c r="G28" s="12" t="s">
        <v>27</v>
      </c>
      <c r="H28" s="8">
        <f>-H18+H26</f>
        <v>2662.0370370370438</v>
      </c>
      <c r="J28" s="13" t="s">
        <v>27</v>
      </c>
      <c r="K28" s="9">
        <f>-K18+K26</f>
        <v>-1200</v>
      </c>
    </row>
  </sheetData>
  <mergeCells count="4">
    <mergeCell ref="A17:B17"/>
    <mergeCell ref="D17:E17"/>
    <mergeCell ref="G17:H17"/>
    <mergeCell ref="J17:K1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1EF6-DFCD-4E73-B72B-76980AAD1B3C}">
  <dimension ref="A1"/>
  <sheetViews>
    <sheetView zoomScale="130" zoomScaleNormal="130" workbookViewId="0">
      <selection activeCell="G25" sqref="G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Ejercicio1</vt:lpstr>
      <vt:lpstr>Ejercicio2</vt:lpstr>
      <vt:lpstr>Ejercicio3</vt:lpstr>
      <vt:lpstr>Ejercicio4</vt:lpstr>
      <vt:lpstr>Ejercicio5</vt:lpstr>
      <vt:lpstr>Ejercicio6</vt:lpstr>
      <vt:lpstr>Ejercicio7</vt:lpstr>
      <vt:lpstr>Ejercicio8</vt:lpstr>
      <vt:lpstr>Ejercicio9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SANCHEZ DANNA PAOLA</dc:creator>
  <cp:lastModifiedBy>GUTIERREZ MARTINEZ CARLOS</cp:lastModifiedBy>
  <dcterms:created xsi:type="dcterms:W3CDTF">2025-10-29T03:15:17Z</dcterms:created>
  <dcterms:modified xsi:type="dcterms:W3CDTF">2025-10-31T19:38:34Z</dcterms:modified>
</cp:coreProperties>
</file>