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Analysis Project\Crowdfunding\"/>
    </mc:Choice>
  </mc:AlternateContent>
  <xr:revisionPtr revIDLastSave="0" documentId="13_ncr:1_{CF08A550-60CD-4773-9A9C-A584D7D0063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Descriptive Statistics" sheetId="11" r:id="rId4"/>
    <sheet name="CategoryStatistics" sheetId="3" r:id="rId5"/>
    <sheet name="SubcategoryStatistics" sheetId="4" r:id="rId6"/>
    <sheet name="OutcomesBasedOnLaunchDate" sheetId="5" r:id="rId7"/>
    <sheet name="Edinburgh Research" sheetId="6" r:id="rId8"/>
  </sheets>
  <definedNames>
    <definedName name="_xlnm._FilterDatabase" localSheetId="0" hidden="1">Kickstarter!$A$1:$R$1045855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G3" i="18"/>
  <c r="G4" i="18"/>
  <c r="G5" i="18"/>
  <c r="G6" i="18"/>
  <c r="G7" i="18"/>
  <c r="G8" i="18"/>
  <c r="G9" i="18"/>
  <c r="G10" i="18"/>
  <c r="G11" i="18"/>
  <c r="G12" i="18"/>
  <c r="G13" i="18"/>
  <c r="F3" i="18"/>
  <c r="F4" i="18"/>
  <c r="F5" i="18"/>
  <c r="F6" i="18"/>
  <c r="F7" i="18"/>
  <c r="F8" i="18"/>
  <c r="F9" i="18"/>
  <c r="F10" i="18"/>
  <c r="F11" i="18"/>
  <c r="F12" i="18"/>
  <c r="F13" i="18"/>
  <c r="F2" i="18"/>
  <c r="B13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B12" i="18"/>
  <c r="C11" i="18"/>
  <c r="B11" i="18"/>
  <c r="C10" i="18"/>
  <c r="B10" i="18"/>
  <c r="E10" i="18" s="1"/>
  <c r="C9" i="18"/>
  <c r="B9" i="18"/>
  <c r="E9" i="18" s="1"/>
  <c r="C8" i="18"/>
  <c r="B8" i="18"/>
  <c r="C7" i="18"/>
  <c r="B7" i="18"/>
  <c r="E7" i="18" s="1"/>
  <c r="C6" i="18"/>
  <c r="B6" i="18"/>
  <c r="E6" i="18" s="1"/>
  <c r="C5" i="18"/>
  <c r="B5" i="18"/>
  <c r="E5" i="18" s="1"/>
  <c r="C4" i="18"/>
  <c r="B4" i="18"/>
  <c r="E4" i="18" s="1"/>
  <c r="C3" i="18"/>
  <c r="B3" i="18"/>
  <c r="E3" i="18" s="1"/>
  <c r="C2" i="18"/>
  <c r="B2" i="18"/>
  <c r="C13" i="11"/>
  <c r="C12" i="11"/>
  <c r="C14" i="11" s="1"/>
  <c r="B13" i="11"/>
  <c r="B12" i="11"/>
  <c r="B14" i="11" s="1"/>
  <c r="C11" i="11"/>
  <c r="B11" i="11"/>
  <c r="C6" i="11"/>
  <c r="C5" i="11"/>
  <c r="C7" i="11" s="1"/>
  <c r="B6" i="11"/>
  <c r="B7" i="11" s="1"/>
  <c r="B5" i="11"/>
  <c r="C4" i="11"/>
  <c r="B4" i="11"/>
  <c r="C10" i="11"/>
  <c r="B10" i="11"/>
  <c r="C9" i="11"/>
  <c r="B9" i="11"/>
  <c r="C3" i="11"/>
  <c r="C2" i="11"/>
  <c r="F6" i="6"/>
  <c r="F3" i="6"/>
  <c r="F4" i="6"/>
  <c r="F5" i="6"/>
  <c r="F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3" i="11"/>
  <c r="B2" i="11"/>
  <c r="E8" i="18" l="1"/>
  <c r="E11" i="18"/>
  <c r="E2" i="18"/>
  <c r="E12" i="18"/>
  <c r="E13" i="18"/>
  <c r="G2" i="18" l="1"/>
  <c r="H2" i="18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<sst xmlns="http://schemas.openxmlformats.org/spreadsheetml/2006/main" count="33049" uniqueCount="8418">
  <si>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</si>
  <si>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</si>
  <si>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</si>
  <si>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</si>
  <si>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</si>
  <si>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</si>
  <si>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</si>
  <si>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</si>
  <si>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</si>
  <si>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</si>
  <si>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</si>
  <si>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</si>
  <si>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</si>
  <si>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</si>
  <si>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</si>
  <si>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</si>
  <si>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</si>
  <si>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</si>
  <si>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</si>
  <si>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</si>
  <si>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</si>
  <si>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</si>
  <si>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</si>
  <si>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</si>
  <si>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</si>
  <si>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</si>
  <si>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</si>
  <si>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</si>
  <si>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</si>
  <si>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</si>
  <si>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</si>
  <si>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</si>
  <si>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</si>
  <si>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</si>
  <si>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</si>
  <si>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</si>
  <si>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</si>
  <si>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</si>
  <si>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</si>
  <si>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</si>
  <si>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</si>
  <si>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</si>
  <si>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</si>
  <si>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</si>
  <si>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</si>
  <si>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</si>
  <si>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</si>
  <si>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</si>
  <si>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</si>
  <si>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</si>
  <si>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</si>
  <si>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</si>
  <si>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</si>
  <si>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</si>
  <si>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</si>
  <si>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</si>
  <si>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</si>
  <si>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</si>
  <si>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</si>
  <si>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</si>
  <si>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</si>
  <si>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</si>
  <si>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</si>
  <si>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</si>
  <si>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</si>
  <si>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</si>
  <si>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</si>
  <si>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</si>
  <si>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</si>
  <si>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</si>
  <si>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</si>
  <si>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</si>
  <si>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</si>
  <si>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</si>
  <si>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</si>
  <si>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</si>
  <si>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</si>
  <si>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</si>
  <si>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</si>
  <si>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</si>
  <si>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</si>
  <si>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</si>
  <si>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</si>
  <si>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</si>
  <si>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</si>
  <si>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</si>
  <si>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</si>
  <si>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</si>
  <si>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</si>
  <si>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</si>
  <si>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</si>
  <si>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</si>
  <si>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</si>
  <si>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</si>
  <si>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</si>
  <si>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</si>
  <si>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</si>
  <si>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</si>
  <si>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</si>
  <si>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</si>
  <si>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</si>
  <si>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</si>
  <si>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</si>
  <si>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</si>
  <si>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</si>
  <si>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</si>
  <si>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</si>
  <si>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</si>
  <si>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</si>
  <si>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</si>
  <si>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</si>
  <si>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</si>
  <si>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</si>
  <si>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</si>
  <si>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</si>
  <si>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</si>
  <si>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</si>
  <si>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</si>
  <si>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</si>
  <si>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</si>
  <si>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</si>
  <si>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</si>
  <si>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</si>
  <si>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</si>
  <si>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</si>
  <si>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</si>
  <si>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</si>
  <si>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</si>
  <si>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</si>
  <si>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</si>
  <si>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</si>
  <si>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</si>
  <si>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</si>
  <si>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</si>
  <si>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</si>
  <si>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</si>
  <si>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</si>
  <si>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</si>
  <si>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</si>
  <si>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</si>
  <si>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</si>
  <si>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</si>
  <si>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</si>
  <si>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</si>
  <si>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</si>
  <si>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</si>
  <si>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</si>
  <si>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</si>
  <si>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</si>
  <si>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</si>
  <si>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</si>
  <si>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</si>
  <si>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</si>
  <si>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</si>
  <si>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</si>
  <si>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</si>
  <si>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</si>
  <si>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</si>
  <si>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</si>
  <si>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</si>
  <si>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</si>
  <si>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</si>
  <si>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</si>
  <si>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</si>
  <si>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</si>
  <si>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</si>
  <si>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</si>
  <si>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</si>
  <si>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</si>
  <si>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</si>
  <si>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</si>
  <si>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</si>
  <si>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</si>
  <si>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</si>
  <si>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</si>
  <si>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</si>
  <si>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</si>
  <si>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</si>
  <si>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</si>
  <si>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</si>
  <si>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</si>
  <si>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</si>
  <si>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</si>
  <si>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</si>
  <si>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</si>
  <si>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</si>
  <si>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</si>
  <si>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</si>
  <si>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</si>
  <si>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</si>
  <si>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</si>
  <si>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</si>
  <si>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</si>
  <si>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</si>
  <si>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</si>
  <si>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</si>
  <si>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</si>
  <si>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</si>
  <si>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</si>
  <si>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</si>
  <si>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</si>
  <si>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</si>
  <si>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</si>
  <si>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</si>
  <si>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</si>
  <si>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</si>
  <si>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</si>
  <si>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</si>
  <si>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</si>
  <si>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</si>
  <si>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</si>
  <si>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</si>
  <si>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</si>
  <si>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</si>
  <si>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</si>
  <si>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</si>
  <si>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</si>
  <si>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</si>
  <si>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</si>
  <si>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</si>
  <si>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</si>
  <si>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</si>
  <si>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</si>
  <si>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</si>
  <si>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</si>
  <si>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</si>
  <si>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</si>
  <si>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</si>
  <si>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</si>
  <si>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</si>
  <si>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</si>
  <si>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</si>
  <si>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</si>
  <si>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</si>
  <si>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</si>
  <si>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</si>
  <si>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</si>
  <si>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</si>
  <si>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</si>
  <si>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</si>
  <si>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</si>
  <si>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</si>
  <si>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</si>
  <si>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</si>
  <si>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</si>
  <si>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</si>
  <si>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</si>
  <si>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</si>
  <si>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</si>
  <si>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</si>
  <si>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</si>
  <si>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</si>
  <si>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</si>
  <si>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</si>
  <si>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</si>
  <si>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</si>
  <si>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</si>
  <si>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</si>
  <si>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</si>
  <si>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</si>
  <si>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</si>
  <si>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</si>
  <si>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</si>
  <si>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</si>
  <si>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</si>
  <si>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</si>
  <si>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</si>
  <si>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</si>
  <si>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</si>
  <si>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</si>
  <si>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</si>
  <si>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</si>
  <si>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</si>
  <si>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</si>
  <si>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</si>
  <si>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</si>
  <si>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</si>
  <si>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</si>
  <si>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</si>
  <si>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</si>
  <si>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</si>
  <si>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</si>
  <si>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</si>
  <si>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</si>
  <si>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</si>
  <si>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</si>
  <si>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</si>
  <si>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</si>
  <si>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</si>
  <si>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</si>
  <si>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</si>
  <si>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</si>
  <si>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</si>
  <si>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</si>
  <si>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</si>
  <si>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</si>
  <si>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</si>
  <si>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</si>
  <si>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</si>
  <si>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</si>
  <si>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</si>
  <si>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</si>
  <si>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</si>
  <si>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</si>
  <si>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</si>
  <si>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</si>
  <si>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</si>
  <si>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</si>
  <si>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</si>
  <si>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</si>
  <si>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</si>
  <si>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</si>
  <si>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</si>
  <si>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</si>
  <si>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</si>
  <si>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</si>
  <si>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</si>
  <si>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</si>
  <si>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</si>
  <si>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</si>
  <si>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</si>
  <si>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</si>
  <si>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</si>
  <si>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</si>
  <si>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</si>
  <si>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</si>
  <si>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</si>
  <si>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</si>
  <si>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</si>
  <si>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</si>
  <si>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</si>
  <si>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</si>
  <si>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</si>
  <si>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</si>
  <si>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</si>
  <si>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</si>
  <si>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</si>
  <si>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</si>
  <si>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</si>
  <si>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</si>
  <si>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</si>
  <si>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</si>
  <si>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</si>
  <si>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</si>
  <si>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</si>
  <si>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</si>
  <si>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</si>
  <si>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</si>
  <si>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</si>
  <si>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</si>
  <si>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</si>
  <si>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</si>
  <si>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</si>
  <si>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</si>
  <si>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</si>
  <si>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</si>
  <si>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</si>
  <si>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</si>
  <si>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</si>
  <si>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</si>
  <si>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</si>
  <si>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</si>
  <si>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</si>
  <si>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</si>
  <si>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</si>
  <si>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</si>
  <si>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</si>
  <si>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</si>
  <si>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</si>
  <si>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</si>
  <si>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</si>
  <si>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</si>
  <si>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</si>
  <si>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</si>
  <si>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</si>
  <si>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</si>
  <si>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</si>
  <si>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</si>
  <si>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</si>
  <si>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</si>
  <si>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</si>
  <si>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</si>
  <si>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</si>
  <si>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</si>
  <si>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</si>
  <si>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</si>
  <si>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</si>
  <si>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</si>
  <si>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</si>
  <si>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</si>
  <si>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</si>
  <si>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</si>
  <si>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</si>
  <si>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</si>
  <si>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</si>
  <si>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</si>
  <si>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</si>
  <si>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</si>
  <si>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</si>
  <si>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</si>
  <si>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</si>
  <si>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</si>
  <si>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</si>
  <si>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</si>
  <si>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</si>
  <si>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</si>
  <si>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</si>
  <si>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</si>
  <si>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</si>
  <si>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</si>
  <si>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</si>
  <si>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</si>
  <si>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</si>
  <si>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</si>
  <si>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</si>
  <si>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</si>
  <si>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</si>
  <si>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</si>
  <si>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</si>
  <si>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</si>
  <si>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</si>
  <si>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</si>
  <si>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</si>
  <si>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</si>
  <si>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</si>
  <si>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</si>
  <si>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</si>
  <si>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</si>
  <si>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</si>
  <si>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</si>
  <si>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</si>
  <si>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</si>
  <si>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</si>
  <si>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</si>
  <si>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</si>
  <si>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</si>
  <si>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</si>
  <si>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</si>
  <si>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</si>
  <si>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</si>
  <si>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</si>
  <si>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</si>
  <si>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</si>
  <si>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</si>
  <si>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</si>
  <si>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</si>
  <si>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</si>
  <si>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</si>
  <si>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</si>
  <si>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</si>
  <si>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</si>
  <si>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</si>
  <si>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</si>
  <si>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</si>
  <si>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</si>
  <si>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</si>
  <si>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</si>
  <si>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</si>
  <si>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</si>
  <si>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</si>
  <si>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</si>
  <si>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</si>
  <si>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</si>
  <si>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</si>
  <si>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</si>
  <si>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</si>
  <si>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</si>
  <si>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</si>
  <si>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</si>
  <si>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</si>
  <si>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</si>
  <si>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</si>
  <si>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</si>
  <si>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</si>
  <si>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</si>
  <si>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</si>
  <si>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</si>
  <si>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</si>
  <si>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</si>
  <si>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</si>
  <si>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</si>
  <si>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</si>
  <si>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</si>
  <si>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</si>
  <si>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</si>
  <si>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</si>
  <si>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</si>
  <si>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</si>
  <si>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</si>
  <si>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</si>
  <si>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</si>
  <si>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</si>
  <si>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</si>
  <si>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</si>
  <si>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</si>
  <si>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</si>
  <si>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</si>
  <si>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</si>
  <si>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</si>
  <si>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</si>
  <si>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</si>
  <si>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</si>
  <si>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</si>
  <si>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</si>
  <si>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</si>
  <si>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</si>
  <si>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</si>
  <si>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</si>
  <si>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</si>
  <si>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</si>
  <si>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</si>
  <si>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</si>
  <si>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</si>
  <si>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</si>
  <si>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</si>
  <si>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</si>
  <si>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</si>
  <si>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</si>
  <si>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</si>
  <si>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</si>
  <si>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</si>
  <si>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</si>
  <si>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</si>
  <si>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</si>
  <si>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</si>
  <si>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</si>
  <si>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</si>
  <si>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</si>
  <si>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</si>
  <si>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</si>
  <si>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</si>
  <si>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</si>
  <si>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</si>
  <si>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</si>
  <si>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</si>
  <si>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</si>
  <si>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</si>
  <si>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</si>
  <si>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</si>
  <si>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</si>
  <si>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</si>
  <si>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</si>
  <si>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</si>
  <si>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</si>
  <si>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</si>
  <si>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</si>
  <si>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</si>
  <si>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</si>
  <si>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</si>
  <si>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</si>
  <si>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</si>
  <si>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</si>
  <si>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</si>
  <si>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</si>
  <si>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</si>
  <si>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</si>
  <si>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</si>
  <si>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</si>
  <si>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</si>
  <si>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</si>
  <si>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</si>
  <si>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</si>
  <si>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</si>
  <si>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</si>
  <si>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</si>
  <si>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</si>
  <si>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</si>
  <si>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</si>
  <si>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</si>
  <si>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</si>
  <si>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</si>
  <si>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</si>
  <si>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</si>
  <si>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</si>
  <si>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</si>
  <si>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</si>
  <si>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</si>
  <si>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</si>
  <si>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</si>
  <si>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</si>
  <si>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</si>
  <si>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</si>
  <si>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</si>
  <si>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</si>
  <si>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</si>
  <si>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</si>
  <si>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</si>
  <si>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</si>
  <si>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</si>
  <si>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</si>
  <si>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</si>
  <si>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</si>
  <si>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</si>
  <si>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</si>
  <si>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</si>
  <si>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</si>
  <si>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</si>
  <si>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</si>
  <si>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</si>
  <si>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</si>
  <si>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</si>
  <si>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</si>
  <si>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</si>
  <si>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</si>
  <si>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</si>
  <si>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</si>
  <si>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</si>
  <si>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</si>
  <si>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</si>
  <si>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</si>
  <si>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</si>
  <si>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</si>
  <si>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</si>
  <si>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</si>
  <si>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</si>
  <si>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</si>
  <si>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</si>
  <si>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</si>
  <si>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</si>
  <si>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</si>
  <si>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</si>
  <si>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</si>
  <si>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</si>
  <si>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</si>
  <si>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</si>
  <si>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</si>
  <si>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</si>
  <si>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</si>
  <si>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</si>
  <si>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</si>
  <si>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</si>
  <si>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</si>
  <si>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</si>
  <si>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</si>
  <si>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</si>
  <si>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</si>
  <si>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</si>
  <si>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</si>
  <si>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</si>
  <si>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</si>
  <si>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</si>
  <si>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</si>
  <si>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</si>
  <si>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</si>
  <si>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</si>
  <si>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</si>
  <si>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</si>
  <si>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</si>
  <si>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</si>
  <si>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</si>
  <si>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</si>
  <si>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</si>
  <si>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</si>
  <si>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</si>
  <si>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</si>
  <si>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</si>
  <si>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</si>
  <si>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</si>
  <si>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</si>
  <si>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</si>
  <si>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</si>
  <si>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</si>
  <si>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</si>
  <si>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</si>
  <si>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</si>
  <si>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</si>
  <si>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</si>
  <si>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</si>
  <si>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</si>
  <si>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</si>
  <si>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</si>
  <si>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</si>
  <si>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</si>
  <si>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</si>
  <si>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</si>
  <si>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</si>
  <si>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</si>
  <si>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</si>
  <si>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</si>
  <si>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</si>
  <si>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</si>
  <si>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</si>
  <si>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</si>
  <si>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</si>
  <si>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</si>
  <si>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</si>
  <si>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</si>
  <si>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</si>
  <si>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</si>
  <si>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</si>
  <si>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</si>
  <si>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</si>
  <si>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</si>
  <si>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</si>
  <si>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</si>
  <si>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</si>
  <si>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</si>
  <si>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</si>
  <si>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</si>
  <si>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</si>
  <si>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</si>
  <si>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</si>
  <si>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</si>
  <si>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</si>
  <si>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</si>
  <si>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</si>
  <si>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</si>
  <si>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</si>
  <si>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</si>
  <si>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</si>
  <si>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</si>
  <si>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</si>
  <si>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</si>
  <si>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</si>
  <si>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</si>
  <si>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</si>
  <si>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</si>
  <si>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</si>
  <si>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</si>
  <si>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</si>
  <si>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</si>
  <si>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</si>
  <si>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</si>
  <si>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</si>
  <si>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</si>
  <si>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</si>
  <si>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</si>
  <si>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</si>
  <si>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</si>
  <si>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</si>
  <si>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</si>
  <si>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</si>
  <si>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</si>
  <si>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</si>
  <si>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</si>
  <si>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</si>
  <si>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</si>
  <si>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</si>
  <si>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</si>
  <si>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</si>
  <si>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</si>
  <si>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</si>
  <si>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</si>
  <si>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</si>
  <si>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</si>
  <si>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</si>
  <si>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</si>
  <si>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</si>
  <si>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</si>
  <si>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</si>
  <si>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</si>
  <si>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</si>
  <si>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</si>
  <si>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</si>
  <si>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</si>
  <si>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</si>
  <si>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</si>
  <si>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</si>
  <si>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</si>
  <si>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</si>
  <si>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</si>
  <si>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</si>
  <si>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</si>
  <si>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</si>
  <si>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</si>
  <si>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</si>
  <si>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</si>
  <si>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</si>
  <si>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</si>
  <si>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</si>
  <si>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</si>
  <si>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</si>
  <si>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</si>
  <si>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</si>
  <si>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</si>
  <si>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</si>
  <si>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</si>
  <si>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</si>
  <si>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</si>
  <si>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</si>
  <si>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</si>
  <si>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</si>
  <si>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</si>
  <si>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</si>
  <si>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</si>
  <si>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</si>
  <si>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</si>
  <si>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</si>
  <si>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</si>
  <si>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</si>
  <si>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</si>
  <si>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</si>
  <si>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</si>
  <si>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</si>
  <si>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</si>
  <si>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</si>
  <si>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</si>
  <si>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</si>
  <si>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</si>
  <si>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</si>
  <si>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</si>
  <si>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</si>
  <si>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</si>
  <si>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</si>
  <si>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</si>
  <si>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</si>
  <si>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</si>
  <si>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</si>
  <si>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</si>
  <si>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</si>
  <si>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</si>
  <si>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</si>
  <si>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</si>
  <si>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</si>
  <si>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</si>
  <si>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</si>
  <si>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</si>
  <si>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</si>
  <si>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</si>
  <si>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</si>
  <si>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</si>
  <si>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</si>
  <si>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</si>
  <si>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</si>
  <si>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</si>
  <si>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</si>
  <si>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</si>
  <si>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</si>
  <si>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</si>
  <si>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</si>
  <si>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</si>
  <si>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</si>
  <si>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</si>
  <si>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</si>
  <si>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</si>
  <si>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</si>
  <si>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</si>
  <si>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</si>
  <si>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</si>
  <si>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</si>
  <si>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</si>
  <si>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</si>
  <si>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</si>
  <si>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</si>
  <si>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</si>
  <si>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</si>
  <si>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</si>
  <si>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</si>
  <si>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</si>
  <si>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</si>
  <si>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</si>
  <si>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</si>
  <si>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</si>
  <si>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</si>
  <si>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</si>
  <si>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</si>
  <si>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</si>
  <si>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</si>
  <si>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</si>
  <si>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</si>
  <si>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</si>
  <si>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</si>
  <si>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</si>
  <si>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</si>
  <si>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</si>
  <si>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</si>
  <si>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</si>
  <si>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</si>
  <si>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</si>
  <si>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</si>
  <si>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</si>
  <si>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</si>
  <si>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</si>
  <si>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</si>
  <si>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</si>
  <si>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</si>
  <si>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</si>
  <si>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</si>
  <si>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</si>
  <si>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</si>
  <si>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</si>
  <si>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</si>
  <si>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</si>
  <si>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</si>
  <si>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</si>
  <si>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</si>
  <si>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</si>
  <si>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</si>
  <si>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</si>
  <si>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</si>
  <si>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</si>
  <si>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</si>
  <si>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</si>
  <si>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</si>
  <si>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</si>
  <si>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</si>
  <si>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</si>
  <si>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</si>
  <si>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</si>
  <si>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</si>
  <si>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</si>
  <si>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</si>
  <si>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</si>
  <si>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</si>
  <si>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</si>
  <si>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</si>
  <si>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</si>
  <si>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</si>
  <si>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</si>
  <si>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</si>
  <si>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</si>
  <si>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</si>
  <si>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</si>
  <si>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</si>
  <si>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</si>
  <si>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</si>
  <si>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</si>
  <si>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</si>
  <si>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</si>
  <si>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</si>
  <si>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</si>
  <si>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</si>
  <si>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</si>
  <si>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</si>
  <si>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</si>
  <si>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</si>
  <si>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</si>
  <si>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</si>
  <si>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</si>
  <si>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</si>
  <si>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</si>
  <si>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</si>
  <si>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</si>
  <si>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</si>
  <si>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</si>
  <si>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</si>
  <si>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</si>
  <si>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</si>
  <si>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</si>
  <si>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</si>
  <si>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</si>
  <si>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</si>
  <si>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</si>
  <si>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</si>
  <si>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</si>
  <si>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</si>
  <si>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</si>
  <si>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</si>
  <si>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</si>
  <si>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</si>
  <si>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</si>
  <si>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</si>
  <si>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</si>
  <si>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</si>
  <si>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</si>
  <si>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</si>
  <si>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</si>
  <si>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</si>
  <si>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</si>
  <si>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</si>
  <si>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</si>
  <si>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</si>
  <si>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</si>
  <si>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</si>
  <si>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</si>
  <si>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</si>
  <si>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</si>
  <si>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</si>
  <si>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</si>
  <si>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</si>
  <si>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</si>
  <si>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</si>
  <si>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</si>
  <si>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</si>
  <si>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</si>
  <si>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</si>
  <si>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</si>
  <si>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</si>
  <si>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</si>
  <si>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</si>
  <si>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</si>
  <si>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</si>
  <si>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</si>
  <si>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</si>
  <si>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</si>
  <si>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</si>
  <si>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</si>
  <si>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</si>
  <si>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</si>
  <si>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</si>
  <si>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</si>
  <si>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</si>
  <si>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</si>
  <si>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</si>
  <si>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</si>
  <si>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</si>
  <si>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</si>
  <si>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</si>
  <si>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</si>
  <si>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</si>
  <si>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</si>
  <si>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</si>
  <si>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</si>
  <si>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</si>
  <si>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</si>
  <si>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</si>
  <si>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</si>
  <si>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</si>
  <si>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</si>
  <si>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</si>
  <si>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</si>
  <si>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</si>
  <si>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</si>
  <si>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</si>
  <si>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</si>
  <si>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</si>
  <si>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</si>
  <si>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</si>
  <si>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</si>
  <si>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</si>
  <si>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</si>
  <si>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</si>
  <si>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</si>
  <si>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</si>
  <si>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</si>
  <si>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</si>
  <si>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</si>
  <si>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</si>
  <si>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</si>
  <si>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</si>
  <si>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</si>
  <si>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</si>
  <si>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</si>
  <si>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</si>
  <si>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</si>
  <si>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</si>
  <si>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</si>
  <si>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</si>
  <si>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</si>
  <si>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</si>
  <si>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</si>
  <si>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</si>
  <si>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</si>
  <si>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</si>
  <si>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</si>
  <si>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</si>
  <si>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</si>
  <si>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</si>
  <si>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</si>
  <si>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</si>
  <si>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</si>
  <si>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</si>
  <si>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</si>
  <si>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</si>
  <si>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</si>
  <si>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</si>
  <si>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</si>
  <si>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</si>
  <si>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</si>
  <si>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</si>
  <si>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</si>
  <si>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</si>
  <si>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</si>
  <si>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</si>
  <si>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</si>
  <si>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</si>
  <si>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</si>
  <si>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</si>
  <si>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</si>
  <si>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</si>
  <si>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</si>
  <si>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</si>
  <si>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</si>
  <si>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</si>
  <si>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</si>
  <si>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</si>
  <si>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</si>
  <si>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</si>
  <si>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</si>
  <si>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</si>
  <si>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</si>
  <si>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</si>
  <si>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</si>
  <si>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</si>
  <si>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</si>
  <si>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</si>
  <si>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</si>
  <si>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</si>
  <si>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</si>
  <si>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</si>
  <si>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</si>
  <si>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</si>
  <si>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</si>
  <si>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</si>
  <si>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</si>
  <si>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</si>
  <si>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</si>
  <si>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</si>
  <si>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</si>
  <si>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</si>
  <si>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</si>
  <si>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</si>
  <si>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</si>
  <si>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</si>
  <si>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</si>
  <si>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</si>
  <si>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</si>
  <si>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</si>
  <si>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</si>
  <si>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</si>
  <si>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</si>
  <si>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</si>
  <si>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</si>
  <si>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</si>
  <si>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</si>
  <si>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</si>
  <si>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</si>
  <si>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</si>
  <si>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</si>
  <si>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</si>
  <si>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</si>
  <si>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</si>
  <si>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</si>
  <si>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</si>
  <si>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</si>
  <si>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</si>
  <si>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</si>
  <si>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</si>
  <si>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</si>
  <si>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</si>
  <si>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</si>
  <si>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</si>
  <si>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</si>
  <si>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</si>
  <si>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</si>
  <si>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</si>
  <si>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</si>
  <si>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</si>
  <si>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</si>
  <si>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</si>
  <si>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</si>
  <si>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</si>
  <si>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</si>
  <si>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</si>
  <si>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</si>
  <si>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</si>
  <si>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</si>
  <si>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</si>
  <si>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</si>
  <si>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</si>
  <si>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</si>
  <si>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</si>
  <si>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</si>
  <si>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</si>
  <si>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</si>
  <si>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</si>
  <si>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</si>
  <si>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</si>
  <si>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</si>
  <si>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</si>
  <si>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</si>
  <si>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</si>
  <si>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</si>
  <si>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</si>
  <si>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</si>
  <si>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</si>
  <si>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</si>
  <si>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</si>
  <si>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</si>
  <si>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</si>
  <si>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</si>
  <si>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</si>
  <si>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</si>
  <si>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</si>
  <si>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</si>
  <si>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</si>
  <si>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</si>
  <si>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</si>
  <si>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</si>
  <si>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</si>
  <si>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</si>
  <si>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</si>
  <si>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</si>
  <si>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</si>
  <si>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</si>
  <si>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</si>
  <si>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</si>
  <si>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</si>
  <si>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</si>
  <si>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</si>
  <si>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</si>
  <si>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</si>
  <si>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</si>
  <si>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</si>
  <si>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</si>
  <si>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</si>
  <si>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</si>
  <si>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</si>
  <si>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</si>
  <si>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</si>
  <si>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</si>
  <si>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</si>
  <si>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</si>
  <si>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</si>
  <si>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</si>
  <si>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</si>
  <si>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</si>
  <si>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</si>
  <si>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</si>
  <si>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</si>
  <si>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</si>
  <si>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</si>
  <si>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</si>
  <si>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</si>
  <si>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</si>
  <si>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</si>
  <si>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</si>
  <si>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</si>
  <si>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</si>
  <si>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</si>
  <si>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</si>
  <si>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</si>
  <si>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</si>
  <si>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</si>
  <si>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</si>
  <si>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</si>
  <si>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</si>
  <si>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</si>
  <si>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</si>
  <si>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</si>
  <si>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</si>
  <si>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</si>
  <si>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</si>
  <si>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</si>
  <si>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</si>
  <si>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</si>
  <si>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</si>
  <si>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</si>
  <si>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</si>
  <si>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</si>
  <si>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</si>
  <si>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</si>
  <si>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</si>
  <si>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</si>
  <si>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</si>
  <si>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</si>
  <si>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</si>
  <si>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</si>
  <si>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</si>
  <si>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</si>
  <si>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</si>
  <si>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</si>
  <si>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</si>
  <si>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</si>
  <si>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</si>
  <si>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</si>
  <si>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</si>
  <si>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</si>
  <si>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</si>
  <si>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</si>
  <si>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</si>
  <si>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</si>
  <si>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</si>
  <si>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</si>
  <si>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</si>
  <si>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</si>
  <si>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</si>
  <si>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</si>
  <si>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</si>
  <si>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</si>
  <si>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</si>
  <si>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</si>
  <si>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</si>
  <si>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</si>
  <si>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</si>
  <si>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</si>
  <si>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</si>
  <si>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</si>
  <si>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</si>
  <si>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</si>
  <si>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</si>
  <si>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</si>
  <si>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</si>
  <si>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</si>
  <si>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</si>
  <si>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</si>
  <si>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</si>
  <si>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</si>
  <si>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</si>
  <si>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</si>
  <si>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</si>
  <si>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</si>
  <si>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</si>
  <si>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</si>
  <si>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</si>
  <si>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</si>
  <si>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</si>
  <si>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</si>
  <si>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</si>
  <si>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</si>
  <si>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</si>
  <si>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</si>
  <si>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</si>
  <si>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</si>
  <si>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</si>
  <si>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</si>
  <si>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</si>
  <si>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</si>
  <si>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</si>
  <si>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</si>
  <si>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</si>
  <si>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</si>
  <si>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</si>
  <si>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</si>
  <si>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</si>
  <si>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</si>
  <si>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</si>
  <si>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</si>
  <si>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</si>
  <si>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</si>
  <si>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</si>
  <si>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</si>
  <si>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</si>
  <si>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</si>
  <si>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</si>
  <si>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</si>
  <si>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</si>
  <si>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</si>
  <si>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</si>
  <si>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</si>
  <si>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</si>
  <si>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</si>
  <si>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</si>
  <si>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</si>
  <si>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</si>
  <si>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</si>
  <si>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</si>
  <si>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</si>
  <si>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</si>
  <si>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</si>
  <si>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</si>
  <si>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</si>
  <si>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</si>
  <si>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</si>
  <si>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</si>
  <si>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</si>
  <si>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</si>
  <si>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</si>
  <si>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</si>
  <si>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</si>
  <si>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</si>
  <si>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</si>
  <si>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</si>
  <si>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</si>
  <si>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</si>
  <si>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</si>
  <si>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</si>
  <si>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</si>
  <si>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</si>
  <si>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</si>
  <si>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</si>
  <si>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</si>
  <si>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</si>
  <si>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</si>
  <si>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</si>
  <si>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</si>
  <si>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</si>
  <si>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</si>
  <si>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</si>
  <si>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</si>
  <si>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</si>
  <si>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</si>
  <si>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</si>
  <si>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</si>
  <si>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</si>
  <si>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</si>
  <si>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</si>
  <si>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</si>
  <si>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</si>
  <si>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</si>
  <si>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</si>
  <si>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</si>
  <si>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</si>
  <si>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</si>
  <si>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</si>
  <si>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</si>
  <si>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</si>
  <si>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</si>
  <si>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</si>
  <si>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</si>
  <si>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</si>
  <si>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</si>
  <si>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</si>
  <si>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</si>
  <si>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</si>
  <si>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</si>
  <si>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</si>
  <si>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</si>
  <si>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</si>
  <si>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</si>
  <si>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</si>
  <si>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</si>
  <si>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</si>
  <si>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</si>
  <si>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</si>
  <si>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</si>
  <si>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</si>
  <si>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</si>
  <si>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</si>
  <si>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</si>
  <si>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</si>
  <si>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</si>
  <si>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</si>
  <si>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</si>
  <si>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</si>
  <si>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</si>
  <si>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</si>
  <si>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</si>
  <si>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</si>
  <si>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</si>
  <si>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</si>
  <si>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</si>
  <si>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</si>
  <si>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</si>
  <si>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</si>
  <si>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</si>
  <si>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</si>
  <si>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</si>
  <si>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</si>
  <si>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</si>
  <si>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</si>
  <si>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</si>
  <si>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</si>
  <si>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</si>
  <si>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</si>
  <si>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</si>
  <si>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</si>
  <si>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</si>
  <si>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</si>
  <si>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</si>
  <si>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</si>
  <si>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</si>
  <si>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</si>
  <si>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</si>
  <si>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</si>
  <si>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</si>
  <si>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</si>
  <si>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</si>
  <si>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</si>
  <si>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</si>
  <si>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</si>
  <si>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</si>
  <si>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</si>
  <si>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</si>
  <si>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</si>
  <si>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</si>
  <si>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</si>
  <si>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</si>
  <si>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</si>
  <si>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</si>
  <si>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</si>
  <si>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</si>
  <si>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</si>
  <si>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</si>
  <si>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</si>
  <si>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</si>
  <si>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</si>
  <si>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</si>
  <si>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</si>
  <si>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</si>
  <si>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</si>
  <si>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</si>
  <si>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</si>
  <si>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</si>
  <si>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</si>
  <si>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</si>
  <si>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</si>
  <si>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</si>
  <si>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</si>
  <si>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</si>
  <si>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</si>
  <si>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</si>
  <si>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</si>
  <si>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</si>
  <si>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</si>
  <si>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</si>
  <si>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</si>
  <si>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</si>
  <si>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</si>
  <si>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</si>
  <si>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</si>
  <si>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</si>
  <si>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</si>
  <si>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</si>
  <si>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</si>
  <si>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</si>
  <si>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</si>
  <si>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</si>
  <si>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</si>
  <si>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</si>
  <si>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</si>
  <si>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</si>
  <si>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</si>
  <si>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</si>
  <si>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</si>
  <si>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</si>
  <si>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</si>
  <si>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</si>
  <si>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</si>
  <si>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</si>
  <si>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</si>
  <si>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</si>
  <si>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</si>
  <si>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</si>
  <si>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</si>
  <si>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</si>
  <si>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</si>
  <si>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</si>
  <si>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</si>
  <si>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</si>
  <si>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</si>
  <si>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</si>
  <si>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</si>
  <si>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</si>
  <si>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</si>
  <si>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</si>
  <si>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</si>
  <si>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</si>
  <si>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</si>
  <si>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</si>
  <si>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</si>
  <si>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</si>
  <si>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</si>
  <si>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</si>
  <si>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</si>
  <si>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</si>
  <si>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</si>
  <si>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</si>
  <si>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</si>
  <si>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</si>
  <si>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</si>
  <si>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</si>
  <si>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</si>
  <si>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</si>
  <si>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</si>
  <si>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</si>
  <si>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</si>
  <si>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</si>
  <si>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</si>
  <si>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</si>
  <si>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</si>
  <si>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</si>
  <si>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</si>
  <si>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</si>
  <si>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</si>
  <si>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</si>
  <si>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</si>
  <si>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</si>
  <si>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</si>
  <si>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</si>
  <si>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</si>
  <si>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</si>
  <si>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</si>
  <si>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</si>
  <si>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</si>
  <si>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</si>
  <si>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</si>
  <si>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</si>
  <si>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</si>
  <si>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</si>
  <si>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</si>
  <si>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</si>
  <si>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</si>
  <si>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</si>
  <si>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</si>
  <si>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</si>
  <si>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</si>
  <si>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</si>
  <si>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</si>
  <si>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</si>
  <si>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</si>
  <si>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</si>
  <si>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</si>
  <si>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</si>
  <si>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</si>
  <si>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</si>
  <si>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</si>
  <si>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</si>
  <si>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</si>
  <si>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</si>
  <si>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</si>
  <si>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</si>
  <si>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</si>
  <si>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</si>
  <si>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</si>
  <si>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</si>
  <si>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</si>
  <si>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</si>
  <si>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</si>
  <si>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</si>
  <si>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</si>
  <si>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</si>
  <si>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</si>
  <si>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</si>
  <si>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</si>
  <si>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</si>
  <si>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</si>
  <si>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</si>
  <si>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</si>
  <si>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</si>
  <si>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</si>
  <si>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</si>
  <si>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</si>
  <si>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</si>
  <si>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</si>
  <si>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</si>
  <si>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</si>
  <si>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</si>
  <si>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</si>
  <si>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</si>
  <si>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</si>
  <si>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</si>
  <si>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</si>
  <si>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</si>
  <si>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</si>
  <si>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</si>
  <si>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</si>
  <si>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</si>
  <si>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</si>
  <si>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</si>
  <si>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</si>
  <si>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</si>
  <si>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</si>
  <si>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</si>
  <si>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</si>
  <si>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</si>
  <si>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</si>
  <si>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</si>
  <si>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</si>
  <si>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</si>
  <si>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</si>
  <si>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</si>
  <si>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</si>
  <si>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</si>
  <si>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</si>
  <si>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</si>
  <si>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</si>
  <si>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</si>
  <si>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</si>
  <si>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</si>
  <si>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</si>
  <si>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</si>
  <si>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</si>
  <si>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</si>
  <si>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</si>
  <si>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</si>
  <si>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</si>
  <si>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</si>
  <si>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</si>
  <si>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</si>
  <si>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</si>
  <si>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</si>
  <si>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</si>
  <si>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</si>
  <si>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</si>
  <si>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</si>
  <si>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</si>
  <si>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</si>
  <si>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</si>
  <si>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</si>
  <si>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</si>
  <si>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</si>
  <si>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</si>
  <si>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</si>
  <si>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</si>
  <si>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</si>
  <si>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</si>
  <si>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</si>
  <si>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</si>
  <si>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</si>
  <si>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</si>
  <si>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</si>
  <si>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</si>
  <si>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</si>
  <si>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</si>
  <si>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</si>
  <si>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</si>
  <si>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</si>
  <si>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</si>
  <si>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</si>
  <si>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</si>
  <si>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</si>
  <si>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</si>
  <si>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</si>
  <si>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</si>
  <si>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</si>
  <si>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</si>
  <si>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</si>
  <si>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</si>
  <si>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</si>
  <si>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</si>
  <si>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</si>
  <si>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</si>
  <si>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</si>
  <si>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</si>
  <si>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</si>
  <si>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</si>
  <si>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</si>
  <si>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</si>
  <si>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</si>
  <si>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</si>
  <si>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</si>
  <si>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</si>
  <si>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</si>
  <si>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</si>
  <si>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</si>
  <si>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</si>
  <si>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</si>
  <si>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</si>
  <si>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</si>
  <si>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</si>
  <si>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</si>
  <si>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</si>
  <si>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</si>
  <si>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</si>
  <si>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</si>
  <si>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</si>
  <si>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</si>
  <si>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</si>
  <si>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</si>
  <si>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</si>
  <si>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</si>
  <si>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</si>
  <si>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</si>
  <si>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</si>
  <si>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</si>
  <si>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</si>
  <si>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</si>
  <si>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</si>
  <si>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</si>
  <si>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</si>
  <si>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</si>
  <si>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</si>
  <si>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</si>
  <si>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</si>
  <si>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</si>
  <si>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</si>
  <si>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</si>
  <si>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</si>
  <si>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</si>
  <si>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</si>
  <si>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</si>
  <si>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</si>
  <si>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</si>
  <si>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</si>
  <si>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</si>
  <si>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</si>
  <si>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</si>
  <si>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</si>
  <si>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</si>
  <si>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</si>
  <si>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</si>
  <si>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</si>
  <si>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</si>
  <si>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</si>
  <si>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</si>
  <si>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</si>
  <si>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</si>
  <si>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</si>
  <si>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</si>
  <si>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</si>
  <si>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</si>
  <si>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</si>
  <si>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</si>
  <si>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</si>
  <si>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</si>
  <si>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</si>
  <si>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</si>
  <si>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</si>
  <si>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</si>
  <si>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</si>
  <si>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</si>
  <si>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</si>
  <si>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</si>
  <si>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</si>
  <si>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</si>
  <si>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</si>
  <si>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</si>
  <si>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</si>
  <si>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</si>
  <si>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</si>
  <si>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</si>
  <si>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</si>
  <si>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</si>
  <si>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</si>
  <si>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</si>
  <si>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</si>
  <si>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</si>
  <si>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</si>
  <si>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</si>
  <si>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</si>
  <si>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</si>
  <si>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</si>
  <si>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</si>
  <si>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</si>
  <si>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</si>
  <si>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</si>
  <si>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</si>
  <si>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</si>
  <si>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</si>
  <si>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</si>
  <si>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</si>
  <si>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</si>
  <si>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</si>
  <si>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</si>
  <si>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</si>
  <si>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</si>
  <si>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</si>
  <si>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</si>
  <si>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</si>
  <si>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</si>
  <si>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</si>
  <si>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</si>
  <si>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</si>
  <si>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</si>
  <si>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</si>
  <si>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</si>
  <si>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</si>
  <si>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</si>
  <si>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</si>
  <si>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</si>
  <si>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</si>
  <si>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</si>
  <si>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</si>
  <si>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</si>
  <si>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</si>
  <si>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</si>
  <si>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</si>
  <si>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</si>
  <si>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</si>
  <si>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</si>
  <si>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</si>
  <si>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</si>
  <si>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</si>
  <si>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</si>
  <si>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</si>
  <si>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</si>
  <si>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</si>
  <si>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</si>
  <si>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</si>
  <si>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</si>
  <si>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</si>
  <si>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</si>
  <si>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</si>
  <si>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</si>
  <si>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</si>
  <si>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</si>
  <si>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</si>
  <si>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</si>
  <si>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</si>
  <si>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</si>
  <si>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</si>
  <si>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</si>
  <si>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</si>
  <si>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</si>
  <si>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</si>
  <si>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</si>
  <si>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</si>
  <si>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</si>
  <si>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</si>
  <si>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</si>
  <si>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</si>
  <si>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</si>
  <si>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</si>
  <si>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</si>
  <si>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</si>
  <si>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</si>
  <si>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</si>
  <si>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</si>
  <si>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</si>
  <si>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</si>
  <si>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</si>
  <si>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</si>
  <si>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</si>
  <si>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</si>
  <si>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</si>
  <si>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</si>
  <si>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</si>
  <si>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</si>
  <si>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</si>
  <si>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</si>
  <si>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</si>
  <si>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</si>
  <si>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</si>
  <si>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</si>
  <si>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</si>
  <si>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</si>
  <si>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</si>
  <si>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</si>
  <si>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</si>
  <si>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</si>
  <si>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</si>
  <si>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</si>
  <si>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</si>
  <si>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</si>
  <si>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</si>
  <si>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</si>
  <si>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</si>
  <si>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</si>
  <si>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</si>
  <si>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</si>
  <si>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</si>
  <si>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</si>
  <si>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</si>
  <si>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</si>
  <si>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</si>
  <si>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</si>
  <si>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</si>
  <si>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</si>
  <si>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</si>
  <si>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</si>
  <si>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</si>
  <si>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</si>
  <si>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</si>
  <si>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</si>
  <si>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</si>
  <si>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</si>
  <si>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</si>
  <si>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</si>
  <si>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</si>
  <si>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</si>
  <si>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</si>
  <si>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</si>
  <si>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</si>
  <si>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</si>
  <si>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</si>
  <si>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</si>
  <si>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</si>
  <si>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</si>
  <si>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</si>
  <si>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</si>
  <si>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</si>
  <si>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</si>
  <si>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</si>
  <si>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</si>
  <si>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</si>
  <si>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</si>
  <si>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</si>
  <si>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</si>
  <si>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</si>
  <si>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</si>
  <si>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</si>
  <si>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</si>
  <si>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</si>
  <si>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</si>
  <si>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</si>
  <si>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</si>
  <si>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</si>
  <si>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</si>
  <si>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</si>
  <si>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</si>
  <si>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</si>
  <si>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</si>
  <si>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</si>
  <si>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</si>
  <si>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</si>
  <si>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</si>
  <si>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</si>
  <si>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</si>
  <si>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</si>
  <si>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</si>
  <si>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</si>
  <si>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</si>
  <si>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</si>
  <si>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</si>
  <si>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</si>
  <si>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</si>
  <si>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</si>
  <si>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</si>
  <si>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</si>
  <si>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</si>
  <si>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</si>
  <si>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</si>
  <si>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</si>
  <si>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</si>
  <si>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</si>
  <si>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</si>
  <si>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</si>
  <si>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</si>
  <si>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</si>
  <si>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</si>
  <si>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</si>
  <si>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</si>
  <si>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</si>
  <si>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</si>
  <si>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</si>
  <si>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</si>
  <si>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</si>
  <si>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</si>
  <si>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</si>
  <si>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</si>
  <si>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</si>
  <si>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</si>
  <si>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</si>
  <si>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</si>
  <si>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</si>
  <si>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</si>
  <si>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</si>
  <si>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</si>
  <si>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</si>
  <si>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</si>
  <si>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</si>
  <si>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</si>
  <si>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</si>
  <si>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</si>
  <si>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</si>
  <si>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</si>
  <si>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</si>
  <si>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</si>
  <si>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</si>
  <si>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</si>
  <si>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</si>
  <si>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</si>
  <si>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</si>
  <si>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</si>
  <si>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</si>
  <si>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</si>
  <si>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</si>
  <si>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</si>
  <si>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</si>
  <si>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</si>
  <si>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</si>
  <si>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</si>
  <si>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</si>
  <si>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</si>
  <si>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</si>
  <si>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</si>
  <si>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</si>
  <si>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</si>
  <si>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</si>
  <si>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</si>
  <si>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</si>
  <si>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</si>
  <si>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</si>
  <si>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</si>
  <si>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</si>
  <si>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</si>
  <si>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</si>
  <si>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</si>
  <si>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</si>
  <si>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</si>
  <si>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</si>
  <si>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</si>
  <si>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</si>
  <si>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</si>
  <si>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</si>
  <si>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</si>
  <si>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</si>
  <si>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</si>
  <si>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</si>
  <si>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</si>
  <si>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</si>
  <si>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</si>
  <si>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</si>
  <si>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</si>
  <si>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</si>
  <si>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</si>
  <si>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</si>
  <si>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</si>
  <si>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</si>
  <si>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</si>
  <si>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</si>
  <si>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</si>
  <si>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</si>
  <si>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</si>
  <si>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</si>
  <si>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</si>
  <si>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</si>
  <si>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</si>
  <si>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</si>
  <si>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</si>
  <si>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</si>
  <si>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</si>
  <si>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</si>
  <si>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</si>
  <si>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</si>
  <si>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</si>
  <si>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</si>
  <si>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</si>
  <si>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</si>
  <si>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</si>
  <si>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</si>
  <si>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</si>
  <si>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</si>
  <si>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</si>
  <si>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</si>
  <si>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</si>
  <si>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</si>
  <si>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</si>
  <si>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</si>
  <si>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</si>
  <si>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</si>
  <si>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</si>
  <si>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</si>
  <si>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</si>
  <si>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</si>
  <si>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</si>
  <si>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</si>
  <si>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</si>
  <si>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</si>
  <si>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</si>
  <si>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</si>
  <si>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</si>
  <si>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</si>
  <si>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</si>
  <si>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</si>
  <si>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</si>
  <si>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</si>
  <si>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</si>
  <si>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</si>
  <si>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</si>
  <si>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</si>
  <si>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</si>
  <si>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</si>
  <si>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</si>
  <si>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</si>
  <si>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</si>
  <si>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</si>
  <si>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</si>
  <si>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</si>
  <si>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</si>
  <si>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</si>
  <si>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</si>
  <si>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</si>
  <si>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</si>
  <si>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</si>
  <si>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</si>
  <si>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</si>
  <si>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</si>
  <si>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</si>
  <si>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</si>
  <si>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</si>
  <si>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</si>
  <si>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</si>
  <si>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</si>
  <si>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</si>
  <si>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</si>
  <si>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</si>
  <si>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</si>
  <si>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</si>
  <si>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</si>
  <si>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</si>
  <si>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</si>
  <si>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</si>
  <si>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</si>
  <si>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</si>
  <si>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</si>
  <si>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</si>
  <si>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</si>
  <si>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</si>
  <si>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</si>
  <si>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</si>
  <si>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</si>
  <si>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</si>
  <si>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</si>
  <si>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</si>
  <si>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</si>
  <si>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</si>
  <si>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</si>
  <si>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</si>
  <si>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</si>
  <si>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</si>
  <si>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</si>
  <si>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</si>
  <si>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</si>
  <si>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</si>
  <si>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</si>
  <si>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</si>
  <si>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</si>
  <si>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</si>
  <si>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</si>
  <si>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</si>
  <si>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</si>
  <si>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</si>
  <si>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</si>
  <si>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</si>
  <si>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</si>
  <si>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</si>
  <si>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</si>
  <si>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</si>
  <si>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</si>
  <si>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</si>
  <si>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</si>
  <si>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</si>
  <si>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</si>
  <si>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</si>
  <si>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</si>
  <si>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</si>
  <si>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</si>
  <si>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</si>
  <si>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</si>
  <si>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</si>
  <si>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</si>
  <si>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</si>
  <si>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</si>
  <si>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</si>
  <si>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</si>
  <si>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</si>
  <si>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</si>
  <si>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</si>
  <si>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</si>
  <si>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</si>
  <si>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</si>
  <si>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</si>
  <si>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</si>
  <si>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</si>
  <si>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</si>
  <si>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</si>
  <si>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</si>
  <si>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</si>
  <si>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</si>
  <si>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</si>
  <si>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</si>
  <si>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</si>
  <si>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</si>
  <si>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</si>
  <si>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</si>
  <si>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</si>
  <si>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</si>
  <si>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</si>
  <si>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</si>
  <si>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</si>
  <si>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</si>
  <si>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</si>
  <si>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</si>
  <si>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</si>
  <si>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</si>
  <si>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</si>
  <si>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</si>
  <si>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</si>
  <si>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</si>
  <si>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</si>
  <si>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</si>
  <si>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</si>
  <si>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</si>
  <si>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</si>
  <si>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</si>
  <si>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</si>
  <si>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</si>
  <si>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</si>
  <si>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</si>
  <si>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</si>
  <si>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</si>
  <si>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</si>
  <si>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</si>
  <si>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</si>
  <si>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</si>
  <si>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</si>
  <si>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</si>
  <si>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</si>
  <si>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</si>
  <si>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</si>
  <si>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</si>
  <si>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</si>
  <si>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</si>
  <si>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</si>
  <si>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</si>
  <si>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</si>
  <si>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</si>
  <si>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</si>
  <si>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</si>
  <si>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</si>
  <si>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</si>
  <si>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</si>
  <si>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</si>
  <si>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</si>
  <si>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</si>
  <si>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</si>
  <si>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</si>
  <si>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</si>
  <si>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</si>
  <si>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</si>
  <si>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</si>
  <si>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</si>
  <si>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</si>
  <si>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</si>
  <si>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</si>
  <si>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</si>
  <si>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</si>
  <si>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</si>
  <si>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</si>
  <si>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</si>
  <si>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</si>
  <si>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</si>
  <si>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</si>
  <si>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</si>
  <si>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</si>
  <si>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</si>
  <si>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</si>
  <si>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</si>
  <si>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</si>
  <si>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</si>
  <si>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</si>
  <si>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</si>
  <si>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</si>
  <si>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</si>
  <si>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</si>
  <si>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</si>
  <si>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</si>
  <si>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</si>
  <si>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</si>
  <si>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</si>
  <si>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</si>
  <si>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</si>
  <si>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</si>
  <si>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</si>
  <si>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</si>
  <si>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</si>
  <si>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</si>
  <si>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</si>
  <si>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</si>
  <si>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</si>
  <si>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</si>
  <si>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</si>
  <si>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</si>
  <si>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</si>
  <si>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</si>
  <si>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</si>
  <si>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</si>
  <si>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</si>
  <si>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</si>
  <si>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</si>
  <si>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</si>
  <si>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</si>
  <si>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</si>
  <si>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</si>
  <si>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</si>
  <si>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</si>
  <si>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</si>
  <si>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</si>
  <si>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</si>
  <si>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</si>
  <si>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</si>
  <si>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</si>
  <si>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</si>
  <si>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</si>
  <si>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</si>
  <si>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</si>
  <si>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</si>
  <si>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</si>
  <si>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</si>
  <si>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</si>
  <si>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</si>
  <si>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</si>
  <si>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</si>
  <si>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</si>
  <si>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</si>
  <si>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</si>
  <si>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</si>
  <si>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</si>
  <si>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</si>
  <si>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</si>
  <si>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</si>
  <si>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</si>
  <si>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</si>
  <si>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</si>
  <si>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</si>
  <si>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</si>
  <si>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</si>
  <si>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</si>
  <si>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</si>
  <si>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</si>
  <si>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</si>
  <si>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</si>
  <si>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</si>
  <si>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</si>
  <si>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</si>
  <si>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</si>
  <si>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</si>
  <si>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</si>
  <si>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</si>
  <si>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</si>
  <si>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</si>
  <si>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</si>
  <si>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</si>
  <si>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</si>
  <si>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</si>
  <si>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</si>
  <si>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</si>
  <si>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</si>
  <si>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</si>
  <si>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</si>
  <si>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</si>
  <si>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</si>
  <si>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</si>
  <si>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</si>
  <si>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</si>
  <si>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</si>
  <si>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</si>
  <si>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</si>
  <si>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</si>
  <si>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</si>
  <si>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</si>
  <si>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</si>
  <si>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</si>
  <si>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</si>
  <si>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</si>
  <si>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</si>
  <si>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</si>
  <si>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</si>
  <si>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</si>
  <si>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</si>
  <si>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</si>
  <si>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</si>
  <si>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</si>
  <si>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</si>
  <si>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</si>
  <si>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</si>
  <si>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</si>
  <si>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</si>
  <si>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</si>
  <si>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</si>
  <si>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</si>
  <si>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</si>
  <si>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</si>
  <si>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</si>
  <si>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</si>
  <si>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</si>
  <si>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</si>
  <si>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</si>
  <si>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</si>
  <si>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</si>
  <si>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</si>
  <si>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</si>
  <si>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</si>
  <si>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</si>
  <si>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</si>
  <si>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</si>
  <si>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</si>
  <si>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</si>
  <si>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</si>
  <si>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</si>
  <si>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</si>
  <si>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</si>
  <si>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</si>
  <si>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</si>
  <si>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</si>
  <si>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</si>
  <si>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</si>
  <si>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</si>
  <si>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</si>
  <si>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</si>
  <si>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</si>
  <si>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</si>
  <si>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</si>
  <si>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</si>
  <si>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</si>
  <si>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</si>
  <si>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</si>
  <si>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</si>
  <si>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</si>
  <si>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</si>
  <si>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</si>
  <si>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</si>
  <si>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</si>
  <si>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</si>
  <si>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</si>
  <si>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</si>
  <si>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</si>
  <si>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</si>
  <si>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</si>
  <si>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</si>
  <si>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</si>
  <si>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</si>
  <si>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</si>
  <si>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</si>
  <si>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</si>
  <si>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</si>
  <si>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</si>
  <si>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</si>
  <si>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</si>
  <si>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</si>
  <si>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</si>
  <si>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</si>
  <si>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</si>
  <si>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</si>
  <si>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</si>
  <si>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</si>
  <si>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</si>
  <si>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</si>
  <si>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</si>
  <si>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</si>
  <si>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</si>
  <si>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</si>
  <si>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</si>
  <si>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</si>
  <si>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</si>
  <si>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</si>
  <si>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</si>
  <si>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</si>
  <si>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</si>
  <si>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</si>
  <si>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</si>
  <si>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</si>
  <si>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</si>
  <si>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</si>
  <si>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</si>
  <si>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</si>
  <si>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</si>
  <si>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</si>
  <si>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</si>
  <si>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</si>
  <si>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</si>
  <si>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</si>
  <si>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</si>
  <si>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</si>
  <si>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</si>
  <si>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</si>
  <si>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</si>
  <si>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</si>
  <si>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</si>
  <si>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</si>
  <si>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</si>
  <si>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</si>
  <si>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</si>
  <si>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</si>
  <si>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</si>
  <si>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</si>
  <si>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</si>
  <si>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</si>
  <si>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</si>
  <si>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</si>
  <si>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</si>
  <si>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</si>
  <si>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</si>
  <si>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</si>
  <si>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</si>
  <si>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</si>
  <si>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</si>
  <si>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</si>
  <si>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</si>
  <si>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</si>
  <si>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</si>
  <si>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</si>
  <si>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</si>
  <si>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</si>
  <si>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</si>
  <si>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</si>
  <si>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</si>
  <si>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</si>
  <si>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</si>
  <si>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</si>
  <si>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</si>
  <si>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</si>
  <si>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</si>
  <si>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</si>
  <si>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</si>
  <si>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</si>
  <si>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</si>
  <si>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</si>
  <si>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</si>
  <si>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</si>
  <si>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</si>
  <si>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</si>
  <si>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</si>
  <si>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</si>
  <si>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</si>
  <si>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</si>
  <si>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</si>
  <si>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</si>
  <si>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</si>
  <si>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</si>
  <si>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</si>
  <si>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</si>
  <si>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</si>
  <si>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</si>
  <si>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</si>
  <si>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</si>
  <si>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</si>
  <si>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</si>
  <si>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</si>
  <si>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</si>
  <si>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</si>
  <si>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</si>
  <si>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</si>
  <si>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</si>
  <si>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</si>
  <si>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</si>
  <si>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</si>
  <si>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</si>
  <si>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</si>
  <si>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</si>
  <si>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</si>
  <si>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</si>
  <si>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</si>
  <si>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</si>
  <si>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</si>
  <si>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</si>
  <si>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</si>
  <si>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</si>
  <si>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</si>
  <si>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</si>
  <si>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</si>
  <si>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</si>
  <si>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</si>
  <si>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</si>
  <si>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</si>
  <si>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</si>
  <si>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</si>
  <si>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</si>
  <si>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</si>
  <si>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</si>
  <si>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</si>
  <si>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</si>
  <si>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</si>
  <si>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</si>
  <si>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</si>
  <si>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</si>
  <si>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</si>
  <si>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</si>
  <si>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</si>
  <si>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</si>
  <si>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</si>
  <si>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</si>
  <si>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</si>
  <si>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</si>
  <si>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</si>
  <si>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</si>
  <si>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</si>
  <si>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</si>
  <si>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</si>
  <si>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</si>
  <si>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</si>
  <si>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</si>
  <si>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</si>
  <si>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</si>
  <si>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</si>
  <si>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</si>
  <si>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</si>
  <si>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</si>
  <si>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</si>
  <si>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</si>
  <si>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</si>
  <si>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</si>
  <si>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</si>
  <si>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</si>
  <si>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</si>
  <si>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</si>
  <si>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</si>
  <si>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</si>
  <si>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</si>
  <si>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</si>
  <si>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</si>
  <si>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</si>
  <si>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</si>
  <si>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</si>
  <si>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</si>
  <si>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</si>
  <si>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</si>
  <si>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</si>
  <si>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</si>
  <si>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</si>
  <si>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</si>
  <si>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</si>
  <si>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</si>
  <si>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</si>
  <si>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</si>
  <si>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</si>
  <si>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</si>
  <si>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</si>
  <si>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</si>
  <si>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</si>
  <si>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</si>
  <si>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</si>
  <si>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</si>
  <si>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</si>
  <si>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</si>
  <si>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</si>
  <si>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</si>
  <si>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</si>
  <si>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</si>
  <si>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</si>
  <si>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</si>
  <si>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</si>
  <si>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</si>
  <si>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</si>
  <si>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</si>
  <si>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</si>
  <si>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</si>
  <si>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</si>
  <si>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</si>
  <si>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</si>
  <si>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</si>
  <si>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</si>
  <si>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</si>
  <si>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</si>
  <si>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</si>
  <si>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</si>
  <si>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</si>
  <si>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</si>
  <si>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</si>
  <si>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</si>
  <si>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</si>
  <si>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</si>
  <si>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</si>
  <si>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</si>
  <si>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</si>
  <si>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</si>
  <si>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</si>
  <si>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</si>
  <si>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</si>
  <si>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</si>
  <si>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</si>
  <si>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</si>
  <si>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</si>
  <si>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</si>
  <si>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</si>
  <si>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</si>
  <si>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</si>
  <si>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</si>
  <si>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</si>
  <si>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</si>
  <si>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</si>
  <si>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</si>
  <si>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</si>
  <si>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</si>
  <si>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</si>
  <si>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</si>
  <si>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</si>
  <si>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</si>
  <si>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</si>
  <si>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</si>
  <si>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</si>
  <si>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</si>
  <si>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</si>
  <si>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</si>
  <si>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</si>
  <si>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</si>
  <si>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</si>
  <si>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</si>
  <si>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</si>
  <si>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</si>
  <si>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</si>
  <si>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</si>
  <si>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</si>
  <si>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</si>
  <si>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</si>
  <si>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</si>
  <si>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</si>
  <si>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</si>
  <si>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</si>
  <si>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</si>
  <si>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</si>
  <si>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</si>
  <si>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</si>
  <si>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</si>
  <si>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</si>
  <si>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</si>
  <si>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</si>
  <si>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</si>
  <si>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</si>
  <si>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</si>
  <si>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</si>
  <si>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</si>
  <si>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</si>
  <si>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</si>
  <si>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</si>
  <si>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</si>
  <si>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</si>
  <si>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</si>
  <si>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</si>
  <si>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</si>
  <si>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</si>
  <si>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</si>
  <si>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</si>
  <si>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</si>
  <si>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</si>
  <si>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</si>
  <si>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</si>
  <si>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</si>
  <si>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</si>
  <si>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</si>
  <si>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</si>
  <si>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</si>
  <si>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</si>
  <si>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</si>
  <si>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</si>
  <si>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</si>
  <si>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</si>
  <si>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</si>
  <si>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</si>
  <si>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</si>
  <si>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</si>
  <si>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</si>
  <si>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</si>
  <si>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</si>
  <si>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</si>
  <si>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</si>
  <si>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</si>
  <si>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</si>
  <si>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</si>
  <si>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</si>
  <si>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</si>
  <si>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</si>
  <si>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</si>
  <si>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</si>
  <si>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</si>
  <si>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</si>
  <si>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</si>
  <si>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</si>
  <si>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</si>
  <si>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</si>
  <si>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</si>
  <si>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</si>
  <si>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</si>
  <si>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</si>
  <si>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</si>
  <si>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</si>
  <si>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</si>
  <si>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</si>
  <si>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</si>
  <si>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</si>
  <si>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</si>
  <si>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</si>
  <si>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</si>
  <si>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</si>
  <si>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</si>
  <si>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</si>
  <si>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</si>
  <si>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</si>
  <si>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</si>
  <si>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</si>
  <si>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</si>
  <si>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</si>
  <si>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</si>
  <si>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</si>
  <si>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</si>
  <si>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</si>
  <si>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</si>
  <si>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</si>
  <si>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</si>
  <si>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</si>
  <si>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</si>
  <si>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</si>
  <si>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</si>
  <si>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</si>
  <si>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</si>
  <si>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</si>
  <si>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</si>
  <si>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</si>
  <si>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</si>
  <si>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</si>
  <si>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</si>
  <si>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</si>
  <si>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</si>
  <si>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</si>
  <si>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</si>
  <si>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</si>
  <si>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</si>
  <si>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</si>
  <si>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</si>
  <si>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</si>
  <si>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</si>
  <si>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</si>
  <si>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</si>
  <si>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</si>
  <si>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</si>
  <si>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</si>
  <si>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</si>
  <si>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</si>
  <si>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</si>
  <si>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</si>
  <si>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</si>
  <si>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</si>
  <si>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</si>
  <si>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</si>
  <si>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</si>
  <si>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</si>
  <si>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</si>
  <si>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</si>
  <si>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</si>
  <si>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</si>
  <si>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</si>
  <si>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</si>
  <si>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</si>
  <si>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</si>
  <si>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</si>
  <si>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</si>
  <si>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</si>
  <si>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</si>
  <si>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</si>
  <si>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</si>
  <si>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</si>
  <si>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</si>
  <si>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</si>
  <si>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</si>
  <si>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</si>
  <si>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</si>
  <si>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</si>
  <si>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</si>
  <si>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</si>
  <si>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</si>
  <si>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</si>
  <si>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</si>
  <si>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</si>
  <si>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</si>
  <si>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</si>
  <si>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</si>
  <si>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</si>
  <si>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</si>
  <si>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</si>
  <si>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</si>
  <si>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</si>
  <si>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</si>
  <si>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</si>
  <si>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</si>
  <si>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</si>
  <si>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</si>
  <si>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</si>
  <si>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</si>
  <si>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</si>
  <si>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</si>
  <si>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</si>
  <si>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</si>
  <si>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</si>
  <si>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</si>
  <si>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</si>
  <si>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</si>
  <si>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</si>
  <si>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</si>
  <si>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</si>
  <si>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</si>
  <si>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</si>
  <si>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</si>
  <si>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</si>
  <si>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</si>
  <si>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</si>
  <si>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</si>
  <si>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</si>
  <si>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</si>
  <si>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</si>
  <si>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</si>
  <si>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</si>
  <si>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</si>
  <si>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</si>
  <si>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</si>
  <si>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</si>
  <si>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</si>
  <si>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</si>
  <si>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</si>
  <si>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</si>
  <si>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</si>
  <si>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</si>
  <si>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</si>
  <si>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</si>
  <si>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</si>
  <si>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</si>
  <si>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</si>
  <si>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</si>
  <si>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</si>
  <si>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</si>
  <si>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</si>
  <si>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</si>
  <si>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</si>
  <si>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</si>
  <si>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</si>
  <si>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</si>
  <si>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</si>
  <si>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</si>
  <si>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</si>
  <si>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</si>
  <si>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</si>
  <si>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</si>
  <si>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</si>
  <si>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</si>
  <si>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</si>
  <si>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</si>
  <si>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</si>
  <si>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</si>
  <si>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</si>
  <si>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</si>
  <si>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</si>
  <si>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</si>
  <si>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</si>
  <si>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</si>
  <si>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</si>
  <si>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</si>
  <si>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</si>
  <si>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</si>
  <si>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</si>
  <si>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</si>
  <si>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</si>
  <si>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</si>
  <si>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</si>
  <si>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</si>
  <si>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</si>
  <si>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</si>
  <si>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</si>
  <si>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</si>
  <si>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</si>
  <si>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</si>
  <si>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</si>
  <si>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</si>
  <si>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</si>
  <si>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</si>
  <si>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</si>
  <si>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</si>
  <si>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</si>
  <si>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</si>
  <si>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</si>
  <si>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</si>
  <si>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</si>
  <si>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</si>
  <si>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</si>
  <si>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</si>
  <si>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</si>
  <si>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</si>
  <si>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</si>
  <si>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</si>
  <si>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</si>
  <si>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</si>
  <si>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</si>
  <si>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</si>
  <si>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</si>
  <si>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</si>
  <si>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</si>
  <si>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</si>
  <si>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</si>
  <si>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</si>
  <si>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</si>
  <si>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</si>
  <si>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</si>
  <si>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</si>
  <si>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</si>
  <si>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</si>
  <si>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</si>
  <si>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</si>
  <si>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</si>
  <si>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</si>
  <si>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</si>
  <si>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</si>
  <si>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</si>
  <si>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</si>
  <si>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</si>
  <si>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</si>
  <si>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</si>
  <si>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</si>
  <si>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</si>
  <si>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</si>
  <si>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</si>
  <si>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</si>
  <si>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</si>
  <si>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</si>
  <si>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</si>
  <si>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</si>
  <si>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</si>
  <si>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</si>
  <si>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</si>
  <si>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</si>
  <si>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</si>
  <si>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</si>
  <si>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</si>
  <si>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</si>
  <si>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</si>
  <si>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</si>
  <si>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</si>
  <si>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</si>
  <si>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</si>
  <si>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</si>
  <si>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</si>
  <si>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</si>
  <si>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</si>
  <si>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</si>
  <si>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</si>
  <si>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</si>
  <si>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</si>
  <si>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</si>
  <si>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</si>
  <si>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</si>
  <si>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</si>
  <si>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</si>
  <si>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</si>
  <si>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</si>
  <si>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</si>
  <si>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</si>
  <si>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</si>
  <si>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</si>
  <si>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</si>
  <si>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</si>
  <si>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</si>
  <si>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</si>
  <si>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</si>
  <si>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</si>
  <si>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</si>
  <si>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</si>
  <si>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</si>
  <si>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</si>
  <si>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</si>
  <si>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</si>
  <si>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</si>
  <si>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</si>
  <si>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</si>
  <si>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</si>
  <si>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</si>
  <si>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</si>
  <si>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</si>
  <si>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</si>
  <si>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</si>
  <si>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</si>
  <si>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</si>
  <si>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</si>
  <si>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</si>
  <si>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</si>
  <si>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</si>
  <si>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</si>
  <si>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</si>
  <si>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</si>
  <si>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</si>
  <si>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</si>
  <si>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</si>
  <si>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</si>
  <si>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</si>
  <si>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</si>
  <si>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</si>
  <si>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</si>
  <si>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</si>
  <si>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</si>
  <si>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</si>
  <si>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</si>
  <si>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</si>
  <si>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</si>
  <si>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</si>
  <si>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</si>
  <si>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</si>
  <si>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</si>
  <si>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</si>
  <si>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</si>
  <si>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</si>
  <si>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</si>
  <si>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</si>
  <si>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</si>
  <si>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</si>
  <si>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</si>
  <si>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</si>
  <si>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</si>
  <si>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</si>
  <si>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</si>
  <si>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</si>
  <si>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</si>
  <si>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</si>
  <si>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</si>
  <si>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</si>
  <si>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</si>
  <si>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</si>
  <si>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</si>
  <si>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</si>
  <si>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</si>
  <si>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</si>
  <si>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</si>
  <si>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</si>
  <si>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</si>
  <si>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</si>
  <si>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</si>
  <si>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</si>
  <si>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</si>
  <si>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</si>
  <si>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</si>
  <si>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</si>
  <si>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</si>
  <si>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</si>
  <si>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</si>
  <si>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</si>
  <si>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</si>
  <si>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</si>
  <si>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</si>
  <si>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</si>
  <si>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</si>
  <si>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</si>
  <si>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</si>
  <si>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</si>
  <si>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</si>
  <si>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</si>
  <si>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</si>
  <si>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</si>
  <si>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</si>
  <si>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</si>
  <si>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</si>
  <si>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</si>
  <si>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</si>
  <si>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</si>
  <si>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</si>
  <si>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</si>
  <si>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</si>
  <si>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</si>
  <si>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</si>
  <si>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</si>
  <si>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</si>
  <si>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</si>
  <si>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</si>
  <si>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</si>
  <si>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</si>
  <si>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</si>
  <si>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</si>
  <si>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</si>
  <si>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</si>
  <si>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</si>
  <si>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</si>
  <si>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</si>
  <si>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</si>
  <si>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</si>
  <si>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</si>
  <si>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</si>
  <si>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</si>
  <si>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</si>
  <si>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</si>
  <si>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</si>
  <si>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</si>
  <si>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</si>
  <si>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</si>
  <si>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</si>
  <si>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</si>
  <si>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</si>
  <si>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</si>
  <si>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</si>
  <si>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</si>
  <si>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</si>
  <si>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</si>
  <si>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</si>
  <si>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</si>
  <si>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</si>
  <si>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</si>
  <si>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</si>
  <si>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</si>
  <si>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</si>
  <si>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</si>
  <si>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</si>
  <si>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</si>
  <si>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</si>
  <si>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</si>
  <si>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</si>
  <si>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</si>
  <si>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</si>
  <si>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</si>
  <si>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</si>
  <si>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</si>
  <si>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</si>
  <si>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</si>
  <si>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</si>
  <si>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</si>
  <si>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</si>
  <si>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</si>
  <si>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</si>
  <si>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</si>
  <si>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</si>
  <si>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</si>
  <si>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</si>
  <si>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</si>
  <si>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</si>
  <si>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</si>
  <si>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</si>
  <si>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</si>
  <si>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</si>
  <si>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</si>
  <si>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</si>
  <si>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</si>
  <si>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</si>
  <si>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</si>
  <si>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</si>
  <si>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</si>
  <si>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</si>
  <si>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</si>
  <si>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</si>
  <si>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</si>
  <si>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</si>
  <si>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</si>
  <si>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</si>
  <si>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</si>
  <si>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</si>
  <si>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</si>
  <si>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</si>
  <si>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</si>
  <si>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</si>
  <si>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</si>
  <si>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</si>
  <si>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</si>
  <si>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</si>
  <si>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</si>
  <si>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</si>
  <si>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</si>
  <si>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</si>
  <si>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</si>
  <si>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</si>
  <si>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</si>
  <si>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</si>
  <si>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</si>
  <si>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</si>
  <si>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</si>
  <si>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</si>
  <si>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</si>
  <si>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</si>
  <si>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</si>
  <si>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</si>
  <si>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</si>
  <si>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</si>
  <si>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</si>
  <si>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</si>
  <si>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</si>
  <si>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</si>
  <si>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</si>
  <si>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</si>
  <si>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</si>
  <si>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</si>
  <si>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</si>
  <si>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</si>
  <si>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</si>
  <si>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</si>
  <si>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</si>
  <si>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</si>
  <si>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</si>
  <si>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</si>
  <si>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</si>
  <si>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</si>
  <si>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</si>
  <si>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</si>
  <si>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</si>
  <si>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</si>
  <si>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</si>
  <si>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</si>
  <si>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</si>
  <si>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</si>
  <si>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</si>
  <si>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</si>
  <si>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</si>
  <si>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</si>
  <si>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</si>
  <si>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</si>
  <si>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</si>
  <si>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</si>
  <si>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</si>
  <si>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</si>
  <si>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</si>
  <si>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</si>
  <si>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</si>
  <si>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</si>
  <si>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</si>
  <si>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</si>
  <si>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</si>
  <si>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</si>
  <si>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</si>
  <si>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</si>
  <si>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</si>
  <si>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</si>
  <si>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</si>
  <si>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</si>
  <si>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</si>
  <si>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</si>
  <si>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</si>
  <si>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</si>
  <si>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</si>
  <si>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</si>
  <si>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</si>
  <si>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</si>
  <si>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</si>
  <si>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</si>
  <si>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</si>
  <si>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</si>
  <si>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</si>
  <si>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</si>
  <si>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</si>
  <si>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</si>
  <si>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</si>
  <si>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</si>
  <si>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</si>
  <si>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</si>
  <si>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</si>
  <si>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</si>
  <si>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</si>
  <si>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</si>
  <si>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</si>
  <si>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</si>
  <si>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</si>
  <si>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</si>
  <si>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</si>
  <si>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</si>
  <si>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</si>
  <si>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</si>
  <si>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</si>
  <si>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</si>
  <si>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</si>
  <si>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</si>
  <si>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</si>
  <si>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</si>
  <si>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</si>
  <si>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</si>
  <si>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</si>
  <si>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</si>
  <si>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</si>
  <si>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</si>
  <si>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</si>
  <si>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</si>
  <si>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</si>
  <si>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</si>
  <si>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</si>
  <si>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</si>
  <si>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</si>
  <si>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</si>
  <si>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</si>
  <si>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</si>
  <si>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</si>
  <si>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</si>
  <si>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</si>
  <si>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</si>
  <si>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</si>
  <si>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</si>
  <si>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</si>
  <si>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</si>
  <si>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</si>
  <si>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</si>
  <si>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</si>
  <si>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</si>
  <si>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</si>
  <si>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</si>
  <si>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</si>
  <si>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</si>
  <si>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</si>
  <si>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</si>
  <si>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</si>
  <si>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</si>
  <si>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</si>
  <si>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</si>
  <si>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</si>
  <si>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</si>
  <si>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</si>
  <si>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</si>
  <si>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</si>
  <si>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</si>
  <si>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</si>
  <si>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</si>
  <si>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</si>
  <si>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</si>
  <si>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</si>
  <si>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</si>
  <si>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</si>
  <si>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</si>
  <si>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</si>
  <si>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</si>
  <si>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</si>
  <si>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</si>
  <si>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</si>
  <si>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</si>
  <si>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</si>
  <si>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</si>
  <si>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</si>
  <si>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</si>
  <si>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</si>
  <si>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</si>
  <si>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</si>
  <si>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</si>
  <si>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</si>
  <si>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</si>
  <si>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</si>
  <si>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</si>
  <si>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</si>
  <si>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</si>
  <si>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</si>
  <si>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</si>
  <si>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</si>
  <si>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</si>
  <si>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</si>
  <si>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</si>
  <si>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</si>
  <si>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</si>
  <si>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</si>
  <si>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</si>
  <si>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</si>
  <si>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</si>
  <si>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</si>
  <si>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</si>
  <si>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</si>
  <si>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</si>
  <si>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</si>
  <si>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</si>
  <si>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</si>
  <si>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</si>
  <si>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</si>
  <si>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</si>
  <si>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</si>
  <si>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</si>
  <si>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</si>
  <si>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</si>
  <si>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</si>
  <si>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</si>
  <si>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</si>
  <si>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</si>
  <si>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</si>
  <si>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</si>
  <si>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</si>
  <si>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</si>
  <si>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</si>
  <si>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</si>
  <si>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</si>
  <si>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</si>
  <si>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</si>
  <si>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</si>
  <si>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</si>
  <si>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</si>
  <si>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</si>
  <si>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</si>
  <si>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</si>
  <si>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</si>
  <si>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</si>
  <si>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</si>
  <si>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</si>
  <si>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</si>
  <si>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</si>
  <si>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</si>
  <si>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</si>
  <si>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</si>
  <si>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</si>
  <si>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</si>
  <si>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</si>
  <si>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</si>
  <si>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</si>
  <si>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</si>
  <si>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</si>
  <si>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</si>
  <si>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</si>
  <si>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</si>
  <si>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</si>
  <si>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</si>
  <si>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</si>
  <si>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</si>
  <si>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</si>
  <si>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</si>
  <si>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</si>
  <si>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</si>
  <si>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</si>
  <si>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</si>
  <si>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</si>
  <si>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</si>
  <si>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</si>
  <si>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</si>
  <si>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</si>
  <si>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</si>
  <si>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</si>
  <si>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</si>
  <si>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</si>
  <si>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</si>
  <si>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</si>
  <si>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</si>
  <si>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</si>
  <si>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</si>
  <si>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</si>
  <si>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</si>
  <si>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</si>
  <si>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</si>
  <si>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</si>
  <si>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</si>
  <si>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</si>
  <si>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</si>
  <si>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</si>
  <si>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</si>
  <si>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</si>
  <si>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</si>
  <si>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</si>
  <si>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</si>
  <si>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</si>
  <si>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</si>
  <si>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</si>
  <si>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</si>
  <si>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</si>
  <si>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</si>
  <si>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</si>
  <si>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</si>
  <si>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</si>
  <si>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</si>
  <si>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</si>
  <si>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</si>
  <si>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</si>
  <si>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</si>
  <si>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</si>
  <si>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</si>
  <si>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</si>
  <si>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</si>
  <si>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</si>
  <si>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</si>
  <si>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</si>
  <si>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</si>
  <si>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</si>
  <si>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</si>
  <si>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</si>
  <si>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</si>
  <si>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</si>
  <si>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</si>
  <si>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</si>
  <si>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</si>
  <si>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</si>
  <si>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</si>
  <si>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</si>
  <si>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</si>
  <si>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</si>
  <si>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</si>
  <si>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</si>
  <si>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</si>
  <si>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</si>
  <si>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</si>
  <si>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</si>
  <si>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</si>
  <si>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</si>
  <si>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</si>
  <si>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</si>
  <si>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</si>
  <si>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</si>
  <si>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</si>
  <si>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</si>
  <si>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</si>
  <si>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</si>
  <si>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</si>
  <si>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</si>
  <si>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</si>
  <si>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</si>
  <si>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</si>
  <si>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</si>
  <si>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</si>
  <si>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</si>
  <si>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</si>
  <si>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</si>
  <si>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</si>
  <si>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</si>
  <si>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</si>
  <si>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</si>
  <si>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</si>
  <si>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</si>
  <si>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</si>
  <si>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</si>
  <si>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</si>
  <si>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</si>
  <si>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</si>
  <si>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</si>
  <si>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</si>
  <si>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</si>
  <si>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</si>
  <si>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</si>
  <si>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</si>
  <si>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</si>
  <si>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</si>
  <si>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</si>
  <si>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</si>
  <si>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</si>
  <si>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</si>
  <si>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</si>
  <si>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</si>
  <si>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</si>
  <si>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</si>
  <si>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</si>
  <si>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</si>
  <si>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</si>
  <si>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</si>
  <si>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</si>
  <si>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</si>
  <si>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</si>
  <si>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</si>
  <si>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</si>
  <si>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</si>
  <si>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</si>
  <si>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</si>
  <si>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</si>
  <si>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</si>
  <si>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</si>
  <si>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</si>
  <si>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</si>
  <si>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</si>
  <si>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</si>
  <si>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</si>
  <si>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</si>
  <si>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</si>
  <si>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</si>
  <si>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</si>
  <si>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</si>
  <si>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</si>
  <si>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</si>
  <si>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</si>
  <si>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</si>
  <si>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</si>
  <si>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</si>
  <si>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</si>
  <si>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</si>
  <si>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</si>
  <si>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</si>
  <si>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</si>
  <si>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</si>
  <si>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</si>
  <si>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</si>
  <si>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</si>
  <si>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</si>
  <si>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</si>
  <si>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</si>
  <si>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</si>
  <si>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</si>
  <si>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</si>
  <si>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</si>
  <si>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</si>
  <si>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</si>
  <si>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</si>
  <si>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</si>
  <si>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</si>
  <si>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</si>
  <si>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</si>
  <si>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</si>
  <si>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</si>
  <si>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</si>
  <si>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</si>
  <si>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</si>
  <si>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</si>
  <si>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</si>
  <si>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</si>
  <si>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</si>
  <si>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</si>
  <si>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</si>
  <si>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</si>
  <si>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</si>
  <si>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</si>
  <si>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</si>
  <si>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</si>
  <si>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</si>
  <si>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</si>
  <si>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</si>
  <si>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</si>
  <si>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</si>
  <si>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</si>
  <si>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</si>
  <si>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</si>
  <si>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</si>
  <si>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</si>
  <si>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</si>
  <si>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</si>
  <si>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</si>
  <si>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</si>
  <si>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</si>
  <si>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</si>
  <si>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</si>
  <si>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</si>
  <si>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</si>
  <si>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</si>
  <si>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</si>
  <si>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</si>
  <si>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</si>
  <si>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</si>
  <si>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</si>
  <si>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</si>
  <si>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</si>
  <si>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</si>
  <si>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</si>
  <si>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</si>
  <si>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</si>
  <si>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</si>
  <si>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</si>
  <si>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</si>
  <si>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</si>
  <si>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</si>
  <si>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</si>
  <si>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</si>
  <si>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</si>
  <si>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</si>
  <si>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</si>
  <si>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</si>
  <si>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</si>
  <si>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</si>
  <si>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</si>
  <si>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</si>
  <si>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</si>
  <si>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</si>
  <si>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</si>
  <si>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</si>
  <si>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</si>
  <si>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</si>
  <si>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</si>
  <si>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</si>
  <si>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</si>
  <si>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</si>
  <si>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</si>
  <si>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</si>
  <si>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</si>
  <si>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</si>
  <si>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</si>
  <si>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</si>
  <si>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</si>
  <si>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</si>
  <si>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</si>
  <si>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</si>
  <si>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</si>
  <si>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</si>
  <si>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</si>
  <si>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</si>
  <si>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</si>
  <si>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</si>
  <si>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</si>
  <si>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</si>
  <si>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</si>
  <si>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</si>
  <si>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</si>
  <si>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</si>
  <si>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</si>
  <si>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</si>
  <si>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</si>
  <si>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</si>
  <si>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</si>
  <si>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</si>
  <si>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</si>
  <si>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</si>
  <si>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</si>
  <si>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</si>
  <si>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</si>
  <si>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</si>
  <si>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</si>
  <si>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</si>
  <si>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</si>
  <si>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</si>
  <si>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</si>
  <si>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</si>
  <si>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</si>
  <si>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</si>
  <si>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</si>
  <si>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</si>
  <si>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</si>
  <si>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</si>
  <si>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</si>
  <si>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</si>
  <si>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</si>
  <si>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</si>
  <si>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</si>
  <si>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</si>
  <si>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</si>
  <si>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</si>
  <si>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</si>
  <si>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</si>
  <si>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</si>
  <si>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</si>
  <si>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</si>
  <si>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</si>
  <si>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</si>
  <si>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</si>
  <si>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</si>
  <si>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</si>
  <si>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</si>
  <si>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</si>
  <si>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</si>
  <si>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</si>
  <si>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</si>
  <si>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</si>
  <si>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</si>
  <si>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</si>
  <si>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</si>
  <si>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</si>
  <si>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</si>
  <si>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</si>
  <si>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</si>
  <si>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</si>
  <si>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</si>
  <si>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</si>
  <si>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</si>
  <si>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</si>
  <si>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</si>
  <si>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</si>
  <si>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</si>
  <si>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</si>
  <si>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</si>
  <si>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</si>
  <si>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</si>
  <si>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</si>
  <si>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</si>
  <si>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</si>
  <si>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</si>
  <si>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</si>
  <si>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</si>
  <si>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</si>
  <si>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</si>
  <si>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</si>
  <si>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</si>
  <si>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</si>
  <si>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</si>
  <si>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</si>
  <si>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</si>
  <si>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</si>
  <si>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</si>
  <si>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</si>
  <si>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</si>
  <si>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</si>
  <si>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</si>
  <si>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</si>
  <si>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</si>
  <si>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</si>
  <si>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</si>
  <si>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</si>
  <si>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</si>
  <si>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</si>
  <si>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</si>
  <si>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</si>
  <si>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</si>
  <si>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</si>
  <si>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</si>
  <si>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</si>
  <si>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</si>
  <si>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</si>
  <si>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</si>
  <si>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</si>
  <si>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</si>
  <si>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</si>
  <si>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</si>
  <si>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</si>
  <si>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</si>
  <si>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</si>
  <si>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</si>
  <si>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</si>
  <si>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</si>
  <si>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</si>
  <si>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</si>
  <si>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</si>
  <si>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</si>
  <si>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</si>
  <si>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</si>
  <si>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</si>
  <si>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</si>
  <si>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</si>
  <si>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</si>
  <si>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</si>
  <si>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</si>
  <si>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</si>
  <si>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</si>
  <si>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</si>
  <si>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</si>
  <si>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</si>
  <si>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</si>
  <si>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</si>
  <si>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</si>
  <si>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</si>
  <si>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</si>
  <si>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</si>
  <si>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</si>
  <si>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</si>
  <si>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</si>
  <si>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</si>
  <si>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</si>
  <si>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</si>
  <si>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</si>
  <si>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</si>
  <si>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</si>
  <si>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</si>
  <si>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</si>
  <si>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</si>
  <si>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</si>
  <si>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</si>
  <si>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</si>
  <si>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</si>
  <si>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</si>
  <si>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</si>
  <si>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</si>
  <si>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</si>
  <si>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</si>
  <si>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</si>
  <si>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</si>
  <si>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</si>
  <si>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</si>
  <si>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</si>
  <si>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</si>
  <si>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</si>
  <si>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</si>
  <si>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</si>
  <si>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</si>
  <si>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</si>
  <si>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</si>
  <si>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</si>
  <si>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</si>
  <si>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</si>
  <si>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</si>
  <si>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</si>
  <si>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</si>
  <si>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</si>
  <si>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</si>
  <si>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</si>
  <si>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</si>
  <si>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</si>
  <si>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</si>
  <si>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</si>
  <si>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</si>
  <si>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</si>
  <si>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</si>
  <si>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</si>
  <si>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</si>
  <si>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</si>
  <si>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</si>
  <si>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</si>
  <si>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</si>
  <si>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</si>
  <si>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</si>
  <si>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</si>
  <si>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</si>
  <si>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</si>
  <si>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</si>
  <si>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</si>
  <si>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</si>
  <si>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</si>
  <si>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</si>
  <si>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</si>
  <si>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</si>
  <si>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</si>
  <si>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</si>
  <si>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</si>
  <si>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</si>
  <si>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</si>
  <si>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</si>
  <si>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</si>
  <si>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</si>
  <si>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</si>
  <si>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</si>
  <si>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</si>
  <si>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</si>
  <si>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</si>
  <si>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</si>
  <si>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</si>
  <si>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</si>
  <si>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</si>
  <si>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</si>
  <si>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</si>
  <si>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</si>
  <si>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</si>
  <si>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</si>
  <si>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</si>
  <si>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</si>
  <si>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</si>
  <si>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</si>
  <si>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</si>
  <si>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</si>
  <si>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</si>
  <si>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</si>
  <si>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</si>
  <si>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</si>
  <si>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</si>
  <si>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</si>
  <si>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</si>
  <si>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</si>
  <si>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</si>
  <si>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</si>
  <si>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</si>
  <si>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</si>
  <si>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</si>
  <si>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</si>
  <si>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</si>
  <si>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</si>
  <si>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</si>
  <si>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</si>
  <si>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</si>
  <si>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</si>
  <si>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</si>
  <si>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</si>
  <si>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</si>
  <si>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</si>
  <si>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</si>
  <si>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</si>
  <si>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</si>
  <si>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</si>
  <si>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</si>
  <si>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</si>
  <si>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</si>
  <si>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</si>
  <si>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</si>
  <si>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</si>
  <si>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</si>
  <si>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</si>
  <si>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</si>
  <si>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</si>
  <si>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</si>
  <si>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</si>
  <si>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</si>
  <si>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</si>
  <si>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</si>
  <si>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</si>
  <si>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</si>
  <si>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</si>
  <si>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</si>
  <si>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</si>
  <si>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</si>
  <si>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</si>
  <si>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</si>
  <si>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</si>
  <si>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</si>
  <si>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</si>
  <si>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</si>
  <si>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</si>
  <si>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</si>
  <si>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</si>
  <si>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</si>
  <si>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</si>
  <si>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</si>
  <si>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</si>
  <si>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</si>
  <si>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</si>
  <si>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</si>
  <si>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</si>
  <si>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</si>
  <si>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</si>
  <si>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</si>
  <si>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</si>
  <si>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</si>
  <si>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</si>
  <si>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</si>
  <si>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</si>
  <si>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</si>
  <si>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</si>
  <si>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</si>
  <si>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</si>
  <si>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</si>
  <si>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</si>
  <si>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</si>
  <si>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</si>
  <si>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</si>
  <si>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</si>
  <si>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</si>
  <si>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</si>
  <si>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</si>
  <si>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</si>
  <si>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</si>
  <si>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</si>
  <si>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</si>
  <si>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</si>
  <si>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</si>
  <si>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</si>
  <si>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</si>
  <si>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</si>
  <si>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</si>
  <si>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</si>
  <si>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</si>
  <si>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</si>
  <si>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</si>
  <si>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</si>
  <si>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</si>
  <si>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</si>
  <si>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</si>
  <si>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</si>
  <si>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</si>
  <si>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</si>
  <si>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</si>
  <si>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</si>
  <si>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</si>
  <si>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</si>
  <si>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</si>
  <si>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</si>
  <si>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</si>
  <si>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</si>
  <si>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</si>
  <si>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</si>
  <si>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</si>
  <si>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</si>
  <si>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</si>
  <si>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</si>
  <si>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</si>
  <si>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</si>
  <si>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</si>
  <si>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</si>
  <si>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</si>
  <si>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</si>
  <si>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</si>
  <si>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</si>
  <si>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</si>
  <si>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</si>
  <si>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</si>
  <si>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</si>
  <si>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</si>
  <si>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</si>
  <si>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</si>
  <si>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</si>
  <si>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</si>
  <si>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</si>
  <si>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</si>
  <si>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</si>
  <si>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</si>
  <si>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</si>
  <si>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</si>
  <si>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</si>
  <si>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</si>
  <si>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</si>
  <si>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</si>
  <si>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</si>
  <si>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</si>
  <si>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</si>
  <si>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</si>
  <si>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</si>
  <si>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</si>
  <si>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</si>
  <si>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</si>
  <si>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</si>
  <si>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</si>
  <si>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</si>
  <si>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</si>
  <si>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</si>
  <si>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</si>
  <si>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</si>
  <si>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</si>
  <si>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</si>
  <si>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</si>
  <si>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</si>
  <si>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</si>
  <si>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</si>
  <si>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</si>
  <si>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</si>
  <si>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</si>
  <si>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</si>
  <si>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</si>
  <si>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</si>
  <si>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</si>
  <si>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</si>
  <si>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</si>
  <si>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</si>
  <si>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</si>
  <si>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</si>
  <si>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</si>
  <si>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</si>
  <si>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</si>
  <si>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</si>
  <si>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</si>
  <si>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</si>
  <si>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</si>
  <si>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</si>
  <si>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</si>
  <si>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</si>
  <si>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</si>
  <si>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</si>
  <si>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</si>
  <si>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</si>
  <si>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</si>
  <si>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</si>
  <si>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</si>
  <si>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</si>
  <si>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</si>
  <si>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</si>
  <si>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</si>
  <si>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</si>
  <si>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</si>
  <si>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</si>
  <si>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</si>
  <si>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</si>
  <si>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</si>
  <si>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</si>
  <si>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</si>
  <si>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</si>
  <si>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</si>
  <si>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</si>
  <si>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</si>
  <si>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</si>
  <si>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</si>
  <si>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</si>
  <si>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</si>
  <si>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</si>
  <si>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</si>
  <si>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</si>
  <si>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</si>
  <si>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</si>
  <si>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</si>
  <si>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</si>
  <si>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</si>
  <si>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</si>
  <si>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</si>
  <si>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</si>
  <si>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</si>
  <si>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</si>
  <si>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</si>
  <si>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</si>
  <si>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</si>
  <si>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</si>
  <si>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</si>
  <si>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</si>
  <si>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</si>
  <si>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</si>
  <si>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</si>
  <si>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</si>
  <si>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</si>
  <si>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</si>
  <si>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</si>
  <si>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</si>
  <si>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</si>
  <si>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</si>
  <si>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</si>
  <si>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</si>
  <si>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</si>
  <si>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</si>
  <si>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</si>
  <si>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</si>
  <si>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</si>
  <si>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</si>
  <si>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</si>
  <si>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</si>
  <si>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</si>
  <si>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</si>
  <si>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</si>
  <si>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</si>
  <si>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</si>
  <si>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</si>
  <si>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</si>
  <si>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</si>
  <si>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</si>
  <si>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</si>
  <si>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</si>
  <si>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</si>
  <si>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</si>
  <si>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</si>
  <si>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</si>
  <si>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</si>
  <si>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</si>
  <si>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</si>
  <si>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</si>
  <si>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</si>
  <si>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</si>
  <si>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</si>
  <si>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</si>
  <si>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</si>
  <si>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</si>
  <si>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</si>
  <si>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</si>
  <si>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</si>
  <si>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</si>
  <si>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</si>
  <si>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</si>
  <si>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</si>
  <si>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</si>
  <si>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</si>
  <si>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</si>
  <si>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</si>
  <si>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</si>
  <si>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</si>
  <si>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</si>
  <si>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</si>
  <si>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</si>
  <si>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</si>
  <si>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</si>
  <si>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</si>
  <si>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</si>
  <si>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</si>
  <si>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</si>
  <si>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</si>
  <si>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</si>
  <si>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</si>
  <si>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</si>
  <si>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</si>
  <si>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</si>
  <si>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</si>
  <si>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</si>
  <si>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</si>
  <si>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</si>
  <si>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</si>
  <si>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</si>
  <si>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</si>
  <si>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</si>
  <si>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</si>
  <si>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</si>
  <si>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</si>
  <si>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</si>
  <si>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</si>
  <si>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</si>
  <si>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</si>
  <si>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</si>
  <si>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</si>
  <si>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</si>
  <si>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</si>
  <si>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</si>
  <si>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</si>
  <si>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</si>
  <si>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</si>
  <si>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</si>
  <si>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</si>
  <si>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</si>
  <si>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</si>
  <si>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</si>
  <si>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</si>
  <si>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</si>
  <si>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</si>
  <si>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</si>
  <si>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</si>
  <si>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</si>
  <si>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</si>
  <si>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</si>
  <si>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</si>
  <si>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</si>
  <si>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</si>
  <si>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</si>
  <si>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</si>
  <si>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</si>
  <si>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</si>
  <si>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</si>
  <si>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</si>
  <si>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</si>
  <si>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</si>
  <si>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</si>
  <si>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</si>
  <si>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</si>
  <si>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</si>
  <si>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</si>
  <si>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</si>
  <si>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</si>
  <si>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</si>
  <si>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</si>
  <si>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</si>
  <si>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</si>
  <si>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</si>
  <si>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</si>
  <si>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</si>
  <si>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</si>
  <si>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</si>
  <si>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</si>
  <si>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</si>
  <si>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</si>
  <si>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</si>
  <si>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</si>
  <si>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</si>
  <si>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</si>
  <si>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</si>
  <si>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</si>
  <si>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</si>
  <si>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</si>
  <si>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</si>
  <si>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</si>
  <si>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</si>
  <si>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</si>
  <si>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</si>
  <si>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</si>
  <si>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</si>
  <si>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</si>
  <si>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</si>
  <si>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</si>
  <si>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</si>
  <si>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</si>
  <si>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</si>
  <si>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</si>
  <si>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</si>
  <si>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</si>
  <si>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</si>
  <si>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</si>
  <si>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</si>
  <si>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</si>
  <si>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</si>
  <si>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</si>
  <si>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</si>
  <si>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</si>
  <si>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</si>
  <si>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</si>
  <si>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</si>
  <si>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</si>
  <si>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</si>
  <si>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</si>
  <si>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</si>
  <si>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</si>
  <si>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</si>
  <si>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</si>
  <si>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</si>
  <si>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</si>
  <si>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</si>
  <si>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</si>
  <si>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</si>
  <si>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</si>
  <si>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</si>
  <si>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</si>
  <si>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</si>
  <si>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</si>
  <si>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</si>
  <si>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</si>
  <si>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</si>
  <si>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</si>
  <si>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</si>
  <si>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</si>
  <si>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</si>
  <si>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</si>
  <si>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</si>
  <si>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</si>
  <si>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</si>
  <si>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</si>
  <si>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</si>
  <si>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</si>
  <si>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</si>
  <si>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</si>
  <si>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</si>
  <si>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</si>
  <si>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</si>
  <si>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</si>
  <si>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</si>
  <si>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</si>
  <si>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</si>
  <si>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</si>
  <si>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</si>
  <si>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</si>
  <si>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</si>
  <si>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</si>
  <si>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</si>
  <si>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</si>
  <si>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</si>
  <si>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</si>
  <si>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</si>
  <si>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</si>
  <si>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</si>
  <si>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</si>
  <si>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</si>
  <si>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</si>
  <si>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</si>
  <si>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</si>
  <si>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</si>
  <si>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</si>
  <si>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</si>
  <si>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</si>
  <si>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</si>
  <si>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</si>
  <si>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</si>
  <si>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</si>
  <si>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</si>
  <si>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</si>
  <si>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</si>
  <si>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</si>
  <si>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</si>
  <si>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</si>
  <si>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</si>
  <si>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</si>
  <si>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</si>
  <si>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</si>
  <si>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</si>
  <si>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</si>
  <si>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</si>
  <si>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</si>
  <si>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</si>
  <si>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</si>
  <si>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</si>
  <si>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</si>
  <si>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</si>
  <si>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</si>
  <si>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</si>
  <si>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</si>
  <si>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</si>
  <si>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</si>
  <si>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</si>
  <si>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</si>
  <si>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</si>
  <si>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</si>
  <si>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</si>
  <si>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</si>
  <si>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</si>
  <si>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</si>
  <si>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</si>
  <si>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</si>
  <si>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</si>
  <si>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</si>
  <si>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</si>
  <si>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</si>
  <si>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</si>
  <si>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</si>
  <si>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</si>
  <si>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</si>
  <si>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</si>
  <si>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</si>
  <si>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</si>
  <si>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</si>
  <si>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</si>
  <si>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</si>
  <si>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</si>
  <si>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</si>
  <si>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</si>
  <si>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</si>
  <si>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</si>
  <si>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</si>
  <si>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</si>
  <si>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</si>
  <si>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</si>
  <si>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</si>
  <si>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</si>
  <si>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</si>
  <si>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</si>
  <si>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</si>
  <si>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</si>
  <si>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</si>
  <si>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</si>
  <si>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</si>
  <si>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</si>
  <si>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</si>
  <si>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</si>
  <si>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</si>
  <si>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</si>
  <si>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</si>
  <si>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</si>
  <si>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</si>
  <si>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</si>
  <si>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</si>
  <si>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</si>
  <si>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</si>
  <si>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</si>
  <si>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</si>
  <si>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</si>
  <si>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</si>
  <si>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</si>
  <si>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</si>
  <si>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</si>
  <si>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</si>
  <si>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</si>
  <si>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</si>
  <si>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</si>
  <si>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</si>
  <si>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</si>
  <si>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</si>
  <si>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</si>
  <si>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</si>
  <si>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</si>
  <si>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</si>
  <si>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</si>
  <si>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</si>
  <si>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</si>
  <si>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</si>
  <si>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</si>
  <si>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</si>
  <si>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</si>
  <si>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</si>
  <si>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</si>
  <si>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</si>
  <si>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</si>
  <si>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</si>
  <si>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</si>
  <si>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</si>
  <si>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</si>
  <si>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</si>
  <si>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</si>
  <si>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</si>
  <si>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</si>
  <si>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</si>
  <si>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</si>
  <si>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</si>
  <si>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</si>
  <si>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</si>
  <si>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</si>
  <si>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</si>
  <si>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</si>
  <si>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</si>
  <si>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</si>
  <si>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</si>
  <si>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</si>
  <si>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</si>
  <si>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</si>
  <si>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</si>
  <si>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</si>
  <si>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</si>
  <si>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</si>
  <si>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</si>
  <si>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</si>
  <si>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</si>
  <si>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</si>
  <si>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</si>
  <si>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</si>
  <si>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</si>
  <si>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</si>
  <si>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</si>
  <si>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</si>
  <si>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</si>
  <si>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</si>
  <si>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</si>
  <si>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</si>
  <si>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</si>
  <si>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</si>
  <si>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</si>
  <si>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</si>
  <si>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</si>
  <si>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</si>
  <si>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</si>
  <si>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</si>
  <si>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</si>
  <si>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</si>
  <si>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</si>
  <si>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</si>
  <si>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</si>
  <si>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</si>
  <si>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</si>
  <si>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</si>
  <si>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</si>
  <si>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</si>
  <si>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</si>
  <si>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</si>
  <si>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</si>
  <si>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</si>
  <si>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</si>
  <si>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</si>
  <si>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</si>
  <si>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</si>
  <si>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</si>
  <si>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</si>
  <si>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</si>
  <si>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</si>
  <si>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</si>
  <si>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</si>
  <si>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</si>
  <si>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</si>
  <si>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</si>
  <si>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</si>
  <si>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</si>
  <si>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</si>
  <si>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</si>
  <si>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</si>
  <si>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</si>
  <si>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</si>
  <si>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</si>
  <si>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</si>
  <si>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</si>
  <si>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</si>
  <si>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</si>
  <si>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</si>
  <si>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</si>
  <si>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</si>
  <si>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</si>
  <si>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</si>
  <si>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</si>
  <si>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</si>
  <si>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</si>
  <si>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</si>
  <si>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</si>
  <si>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</si>
  <si>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</si>
  <si>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</si>
  <si>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</si>
  <si>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</si>
  <si>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</si>
  <si>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</si>
  <si>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</si>
  <si>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</si>
  <si>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</si>
  <si>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</si>
  <si>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</si>
  <si>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</si>
  <si>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</si>
  <si>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</si>
  <si>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</si>
  <si>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</si>
  <si>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</si>
  <si>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</si>
  <si>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</si>
  <si>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</si>
  <si>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</si>
  <si>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</si>
  <si>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</si>
  <si>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</si>
  <si>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</si>
  <si>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</si>
  <si>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</si>
  <si>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</si>
  <si>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</si>
  <si>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</si>
  <si>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</si>
  <si>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</si>
  <si>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</si>
  <si>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</si>
  <si>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</si>
  <si>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</si>
  <si>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</si>
  <si>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</si>
  <si>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</si>
  <si>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</si>
  <si>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</si>
  <si>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</si>
  <si>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</si>
  <si>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</si>
  <si>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</si>
  <si>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</si>
  <si>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</si>
  <si>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</si>
  <si>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</si>
  <si>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</si>
  <si>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</si>
  <si>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</si>
  <si>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</si>
  <si>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</si>
  <si>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</si>
  <si>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</si>
  <si>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</si>
  <si>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</si>
  <si>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</si>
  <si>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</si>
  <si>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</si>
  <si>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</si>
  <si>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</si>
  <si>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</si>
  <si>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</si>
  <si>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</si>
  <si>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</si>
  <si>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</si>
  <si>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</si>
  <si>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</si>
  <si>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</si>
  <si>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</si>
  <si>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</si>
  <si>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</si>
  <si>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</si>
  <si>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</si>
  <si>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</si>
  <si>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</si>
  <si>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</si>
  <si>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</si>
  <si>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</si>
  <si>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</si>
  <si>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</si>
  <si>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</si>
  <si>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</si>
  <si>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</si>
  <si>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</si>
  <si>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</si>
  <si>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</si>
  <si>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</si>
  <si>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</si>
  <si>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</si>
  <si>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</si>
  <si>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</si>
  <si>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</si>
  <si>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</si>
  <si>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</si>
  <si>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</si>
  <si>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</si>
  <si>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</si>
  <si>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</si>
  <si>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</si>
  <si>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</si>
  <si>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</si>
  <si>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</si>
  <si>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</si>
  <si>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</si>
  <si>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</si>
  <si>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</si>
  <si>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</si>
  <si>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</si>
  <si>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</si>
  <si>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</si>
  <si>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</si>
  <si>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</si>
  <si>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</si>
  <si>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</si>
  <si>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</si>
  <si>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</si>
  <si>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</si>
  <si>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</si>
  <si>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</si>
  <si>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</si>
  <si>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</si>
  <si>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</si>
  <si>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</si>
  <si>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</si>
  <si>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</si>
  <si>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</si>
  <si>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</si>
  <si>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</si>
  <si>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</si>
  <si>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</si>
  <si>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</si>
  <si>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</si>
  <si>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</si>
  <si>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</si>
  <si>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</si>
  <si>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</si>
  <si>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</si>
  <si>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</si>
  <si>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</si>
  <si>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</si>
  <si>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</si>
  <si>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</si>
  <si>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</si>
  <si>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</si>
  <si>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</si>
  <si>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</si>
  <si>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</si>
  <si>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</si>
  <si>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</si>
  <si>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</si>
  <si>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</si>
  <si>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</si>
  <si>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</si>
  <si>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</si>
  <si>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</si>
  <si>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</si>
  <si>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</si>
  <si>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</si>
  <si>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</si>
  <si>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</si>
  <si>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</si>
  <si>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</si>
  <si>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</si>
  <si>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</si>
  <si>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</si>
  <si>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</si>
  <si>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</si>
  <si>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</si>
  <si>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</si>
  <si>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</si>
  <si>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</si>
  <si>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</si>
  <si>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</si>
  <si>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</si>
  <si>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</si>
  <si>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</si>
  <si>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</si>
  <si>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</si>
  <si>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</si>
  <si>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</si>
  <si>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</si>
  <si>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</si>
  <si>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</si>
  <si>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</si>
  <si>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</si>
  <si>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</si>
  <si>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</si>
  <si>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</si>
  <si>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</si>
  <si>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</si>
  <si>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</si>
  <si>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</si>
  <si>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</si>
  <si>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</si>
  <si>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</si>
  <si>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</si>
  <si>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</si>
  <si>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</si>
  <si>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</si>
  <si>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</si>
  <si>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</si>
  <si>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</si>
  <si>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</si>
  <si>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</si>
  <si>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</si>
  <si>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</si>
  <si>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</si>
  <si>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</si>
  <si>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</si>
  <si>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</si>
  <si>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</si>
  <si>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</si>
  <si>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</si>
  <si>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</si>
  <si>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</si>
  <si>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</si>
  <si>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</si>
  <si>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</si>
  <si>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</si>
  <si>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</si>
  <si>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</si>
  <si>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</si>
  <si>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</si>
  <si>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</si>
  <si>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</si>
  <si>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</si>
  <si>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</si>
  <si>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</si>
  <si>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</si>
  <si>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</si>
  <si>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</si>
  <si>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</si>
  <si>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</si>
  <si>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</si>
  <si>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</si>
  <si>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</si>
  <si>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</si>
  <si>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</si>
  <si>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</si>
  <si>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</si>
  <si>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</si>
  <si>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</si>
  <si>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</si>
  <si>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</si>
  <si>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</si>
  <si>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</si>
  <si>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</si>
  <si>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</si>
  <si>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</si>
  <si>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</si>
  <si>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</si>
  <si>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</si>
  <si>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</si>
  <si>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</si>
  <si>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</si>
  <si>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</si>
  <si>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</si>
  <si>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</si>
  <si>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</si>
  <si>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</si>
  <si>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</si>
  <si>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</si>
  <si>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</si>
  <si>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</si>
  <si>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</si>
  <si>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</si>
  <si>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</si>
  <si>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</si>
  <si>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</si>
  <si>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</si>
  <si>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</si>
  <si>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</si>
  <si>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</si>
  <si>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</si>
  <si>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</si>
  <si>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</si>
  <si>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</si>
  <si>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</si>
  <si>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</si>
  <si>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</si>
  <si>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</si>
  <si>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</si>
  <si>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</si>
  <si>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</si>
  <si>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</si>
  <si>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</si>
  <si>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</si>
  <si>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</si>
  <si>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</si>
  <si>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</si>
  <si>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</si>
  <si>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</si>
  <si>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</si>
  <si>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</si>
  <si>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</si>
  <si>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</si>
  <si>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</si>
  <si>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</si>
  <si>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</si>
  <si>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</si>
  <si>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</si>
  <si>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</si>
  <si>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</si>
  <si>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</si>
  <si>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</si>
  <si>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</si>
  <si>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</si>
  <si>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</si>
  <si>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</si>
  <si>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</si>
  <si>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</si>
  <si>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</si>
  <si>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</si>
  <si>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</si>
  <si>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</si>
  <si>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</si>
  <si>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</si>
  <si>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</si>
  <si>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</si>
  <si>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</si>
  <si>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</si>
  <si>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</si>
  <si>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</si>
  <si>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</si>
  <si>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</si>
  <si>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</si>
  <si>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</si>
  <si>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</si>
  <si>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</si>
  <si>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</si>
  <si>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</si>
  <si>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</si>
  <si>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</si>
  <si>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</si>
  <si>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</si>
  <si>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</si>
  <si>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</si>
  <si>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</si>
  <si>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</si>
  <si>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</si>
  <si>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</si>
  <si>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</si>
  <si>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</si>
  <si>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</si>
  <si>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</si>
  <si>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</si>
  <si>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</si>
  <si>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</si>
  <si>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</si>
  <si>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</si>
  <si>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</si>
  <si>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</si>
  <si>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</si>
  <si>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</si>
  <si>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</si>
  <si>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</si>
  <si>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</si>
  <si>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</si>
  <si>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</si>
  <si>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</si>
  <si>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</si>
  <si>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</si>
  <si>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</si>
  <si>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</si>
  <si>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</si>
  <si>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</si>
  <si>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</si>
  <si>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</si>
  <si>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</si>
  <si>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</si>
  <si>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</si>
  <si>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</si>
  <si>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</si>
  <si>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</si>
  <si>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</si>
  <si>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</si>
  <si>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</si>
  <si>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</si>
  <si>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</si>
  <si>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</si>
  <si>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</si>
  <si>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</si>
  <si>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</si>
  <si>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</si>
  <si>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</si>
  <si>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</si>
  <si>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</si>
  <si>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</si>
  <si>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</si>
  <si>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</si>
  <si>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</si>
  <si>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</si>
  <si>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</si>
  <si>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</si>
  <si>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</si>
  <si>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</si>
  <si>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</si>
  <si>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</si>
  <si>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</si>
  <si>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</si>
  <si>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</si>
  <si>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</si>
  <si>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</si>
  <si>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</si>
  <si>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</si>
  <si>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</si>
  <si>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</si>
  <si>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</si>
  <si>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</si>
  <si>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</si>
  <si>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</si>
  <si>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</si>
  <si>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</si>
  <si>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</si>
  <si>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</si>
  <si>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</si>
  <si>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</si>
  <si>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</si>
  <si>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</si>
  <si>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</si>
  <si>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</si>
  <si>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</si>
  <si>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</si>
  <si>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</si>
  <si>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</si>
  <si>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</si>
  <si>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</si>
  <si>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</si>
  <si>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</si>
  <si>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</si>
  <si>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</si>
  <si>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</si>
  <si>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</si>
  <si>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</si>
  <si>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</si>
  <si>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</si>
  <si>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</si>
  <si>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</si>
  <si>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</si>
  <si>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</si>
  <si>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</si>
  <si>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</si>
  <si>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</si>
  <si>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</si>
  <si>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</si>
  <si>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</si>
  <si>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</si>
  <si>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</si>
  <si>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</si>
  <si>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</si>
  <si>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</si>
  <si>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</si>
  <si>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</si>
  <si>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</si>
  <si>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</si>
  <si>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</si>
  <si>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</si>
  <si>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</si>
  <si>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</si>
  <si>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</si>
  <si>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</si>
  <si>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</si>
  <si>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</si>
  <si>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</si>
  <si>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</si>
  <si>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</si>
  <si>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</si>
  <si>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</si>
  <si>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</si>
  <si>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</si>
  <si>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</si>
  <si>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</si>
  <si>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</si>
  <si>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</si>
  <si>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</si>
  <si>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</si>
  <si>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</si>
  <si>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</si>
  <si>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</si>
  <si>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</si>
  <si>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</si>
  <si>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</si>
  <si>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</si>
  <si>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</si>
  <si>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</si>
  <si>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</si>
  <si>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</si>
  <si>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</si>
  <si>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</si>
  <si>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</si>
  <si>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</si>
  <si>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</si>
  <si>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</si>
  <si>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</si>
  <si>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</si>
  <si>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</si>
  <si>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</si>
  <si>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</si>
  <si>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</si>
  <si>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</si>
  <si>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</si>
  <si>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</si>
  <si>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</si>
  <si>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</si>
  <si>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</si>
  <si>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</si>
  <si>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</si>
  <si>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</si>
  <si>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</si>
  <si>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</si>
  <si>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</si>
  <si>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</si>
  <si>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</si>
  <si>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</si>
  <si>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</si>
  <si>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</si>
  <si>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</si>
  <si>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</si>
  <si>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</si>
  <si>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</si>
  <si>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</si>
  <si>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</si>
  <si>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</si>
  <si>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</si>
  <si>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</si>
  <si>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</si>
  <si>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</si>
  <si>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</si>
  <si>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</si>
  <si>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</si>
  <si>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</si>
  <si>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</si>
  <si>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</si>
  <si>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</si>
  <si>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</si>
  <si>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</si>
  <si>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</si>
  <si>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</si>
  <si>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</si>
  <si>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</si>
  <si>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</si>
  <si>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</si>
  <si>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</si>
  <si>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</si>
  <si>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</si>
  <si>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</si>
  <si>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</si>
  <si>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</si>
  <si>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</si>
  <si>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</si>
  <si>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</si>
  <si>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</si>
  <si>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</si>
  <si>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</si>
  <si>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</si>
  <si>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</si>
  <si>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</si>
  <si>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</si>
  <si>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</si>
  <si>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</si>
  <si>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</si>
  <si>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</si>
  <si>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</si>
  <si>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</si>
  <si>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</si>
  <si>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</si>
  <si>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</si>
  <si>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</si>
  <si>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</si>
  <si>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</si>
  <si>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</si>
  <si>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</si>
  <si>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</si>
  <si>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</si>
  <si>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</si>
  <si>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</si>
  <si>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</si>
  <si>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</si>
  <si>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</si>
  <si>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</si>
  <si>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</si>
  <si>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</si>
  <si>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</si>
  <si>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</si>
  <si>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</si>
  <si>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</si>
  <si>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</si>
  <si>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</si>
  <si>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</si>
  <si>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</si>
  <si>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</si>
  <si>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</si>
  <si>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</si>
  <si>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</si>
  <si>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</si>
  <si>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</si>
  <si>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</si>
  <si>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</si>
  <si>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</si>
  <si>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</si>
  <si>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</si>
  <si>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</si>
  <si>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</si>
  <si>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</si>
  <si>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</si>
  <si>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</si>
  <si>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</si>
  <si>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</si>
  <si>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</si>
  <si>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</si>
  <si>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</si>
  <si>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</si>
  <si>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</si>
  <si>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</si>
  <si>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</si>
  <si>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</si>
  <si>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</si>
  <si>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</si>
  <si>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</si>
  <si>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</si>
  <si>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</si>
  <si>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</si>
  <si>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</si>
  <si>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</si>
  <si>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</si>
  <si>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</si>
  <si>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</si>
  <si>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</si>
  <si>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</si>
  <si>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</si>
  <si>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</si>
  <si>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</si>
  <si>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</si>
  <si>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</si>
  <si>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</si>
  <si>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</si>
  <si>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</si>
  <si>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</si>
  <si>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</si>
  <si>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</si>
  <si>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</si>
  <si>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</si>
  <si>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</si>
  <si>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</si>
  <si>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</si>
  <si>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</si>
  <si>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</si>
  <si>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</si>
  <si>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</si>
  <si>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</si>
  <si>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</si>
  <si>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</si>
  <si>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</si>
  <si>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</si>
  <si>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</si>
  <si>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</si>
  <si>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</si>
  <si>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</si>
  <si>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</si>
  <si>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</si>
  <si>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</si>
  <si>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</si>
  <si>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</si>
  <si>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</si>
  <si>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</si>
  <si>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</si>
  <si>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</si>
  <si>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</si>
  <si>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</si>
  <si>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</si>
  <si>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</si>
  <si>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</si>
  <si>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</si>
  <si>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</si>
  <si>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</si>
  <si>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</si>
  <si>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</si>
  <si>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</si>
  <si>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</si>
  <si>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</si>
  <si>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</si>
  <si>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</si>
  <si>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</si>
  <si>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</si>
  <si>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</si>
  <si>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</si>
  <si>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</si>
  <si>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</si>
  <si>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</si>
  <si>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</si>
  <si>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</si>
  <si>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</si>
  <si>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</si>
  <si>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</si>
  <si>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</si>
  <si>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</si>
  <si>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</si>
  <si>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</si>
  <si>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</si>
  <si>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</si>
  <si>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</si>
  <si>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</si>
  <si>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</si>
  <si>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</si>
  <si>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</si>
  <si>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</si>
  <si>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</si>
  <si>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</si>
  <si>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</si>
  <si>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</si>
  <si>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</si>
  <si>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</si>
  <si>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</si>
  <si>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</si>
  <si>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</si>
  <si>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</si>
  <si>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</si>
  <si>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</si>
  <si>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</si>
  <si>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</si>
  <si>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</si>
  <si>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</si>
  <si>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</si>
  <si>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</si>
  <si>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</si>
  <si>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</si>
  <si>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</si>
  <si>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</si>
  <si>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</si>
  <si>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</si>
  <si>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</si>
  <si>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</si>
  <si>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</si>
  <si>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</si>
  <si>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</si>
  <si>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</si>
  <si>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</si>
  <si>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</si>
  <si>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</si>
  <si>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</si>
  <si>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</si>
  <si>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</si>
  <si>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</si>
  <si>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</si>
  <si>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</si>
  <si>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</si>
  <si>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</si>
  <si>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</si>
  <si>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</si>
  <si>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</si>
  <si>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</si>
  <si>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</si>
  <si>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</si>
  <si>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</si>
  <si>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</si>
  <si>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</si>
  <si>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</si>
  <si>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</si>
  <si>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</si>
  <si>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</si>
  <si>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</si>
  <si>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</si>
  <si>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</si>
  <si>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</si>
  <si>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</si>
  <si>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</si>
  <si>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</si>
  <si>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</si>
  <si>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</si>
  <si>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</si>
  <si>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</si>
  <si>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</si>
  <si>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</si>
  <si>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</si>
  <si>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</si>
  <si>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</si>
  <si>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</si>
  <si>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</si>
  <si>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</si>
  <si>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</si>
  <si>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</si>
  <si>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</si>
  <si>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</si>
  <si>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</si>
  <si>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</si>
  <si>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</si>
  <si>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</si>
  <si>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</si>
  <si>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</si>
  <si>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</si>
  <si>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</si>
  <si>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</si>
  <si>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</si>
  <si>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</si>
  <si>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</si>
  <si>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</si>
  <si>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</si>
  <si>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</si>
  <si>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</si>
  <si>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</si>
  <si>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</si>
  <si>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</si>
  <si>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</si>
  <si>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</si>
  <si>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</si>
  <si>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</si>
  <si>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</si>
  <si>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</si>
  <si>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</si>
  <si>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</si>
  <si>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</si>
  <si>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</si>
  <si>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</si>
  <si>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</si>
  <si>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</si>
  <si>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</si>
  <si>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</si>
  <si>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</si>
  <si>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</si>
  <si>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</si>
  <si>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</si>
  <si>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</si>
  <si>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</si>
  <si>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</si>
  <si>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</si>
  <si>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</si>
  <si>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</si>
  <si>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</si>
  <si>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</si>
  <si>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</si>
  <si>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</si>
  <si>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</si>
  <si>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</si>
  <si>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</si>
  <si>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</si>
  <si>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</si>
  <si>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</si>
  <si>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</si>
  <si>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</si>
  <si>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</si>
  <si>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</si>
  <si>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</si>
  <si>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</si>
  <si>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</si>
  <si>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</si>
  <si>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</si>
  <si>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</si>
  <si>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</si>
  <si>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</si>
  <si>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</si>
  <si>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</si>
  <si>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</si>
  <si>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</si>
  <si>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</si>
  <si>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</si>
  <si>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</si>
  <si>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</si>
  <si>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</si>
  <si>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</si>
  <si>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</si>
  <si>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</si>
  <si>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</si>
  <si>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</si>
  <si>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</si>
  <si>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</si>
  <si>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</si>
  <si>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</si>
  <si>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</si>
  <si>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</si>
  <si>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</si>
  <si>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</si>
  <si>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</si>
  <si>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</si>
  <si>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</si>
  <si>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</si>
  <si>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</si>
  <si>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</si>
  <si>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</si>
  <si>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</si>
  <si>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</si>
  <si>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</si>
  <si>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</si>
  <si>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</si>
  <si>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</si>
  <si>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</si>
  <si>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</si>
  <si>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</si>
  <si>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</si>
  <si>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</si>
  <si>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</si>
  <si>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</si>
  <si>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</si>
  <si>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</si>
  <si>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</si>
  <si>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</si>
  <si>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</si>
  <si>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</si>
  <si>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</si>
  <si>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</si>
  <si>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</si>
  <si>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</si>
  <si>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</si>
  <si>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</si>
  <si>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</si>
  <si>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</si>
  <si>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</si>
  <si>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</si>
  <si>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</si>
  <si>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</si>
  <si>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</si>
  <si>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</si>
  <si>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</si>
  <si>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</si>
  <si>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</si>
  <si>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</si>
  <si>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</si>
  <si>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</si>
  <si>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</si>
  <si>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</si>
  <si>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</si>
  <si>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</si>
  <si>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</si>
  <si>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</si>
  <si>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</si>
  <si>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</si>
  <si>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</si>
  <si>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</si>
  <si>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</si>
  <si>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</si>
  <si>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</si>
  <si>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</si>
  <si>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</si>
  <si>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</si>
  <si>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</si>
  <si>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</si>
  <si>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</si>
  <si>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</si>
  <si>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</si>
  <si>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</si>
  <si>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</si>
  <si>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</si>
  <si>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</si>
  <si>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</si>
  <si>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</si>
  <si>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</si>
  <si>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</si>
  <si>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</si>
  <si>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</si>
  <si>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</si>
  <si>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</si>
  <si>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</si>
  <si>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</si>
  <si>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</si>
  <si>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</si>
  <si>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</si>
  <si>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</si>
  <si>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</si>
  <si>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</si>
  <si>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</si>
  <si>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</si>
  <si>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</si>
  <si>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</si>
  <si>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</si>
  <si>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</si>
  <si>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</si>
  <si>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</si>
  <si>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</si>
  <si>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</si>
  <si>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</si>
  <si>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</si>
  <si>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</si>
  <si>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</si>
  <si>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</si>
  <si>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</si>
  <si>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</si>
  <si>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</si>
  <si>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</si>
  <si>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</si>
  <si>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</si>
  <si>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</si>
  <si>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</si>
  <si>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</si>
  <si>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</si>
  <si>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</si>
  <si>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</si>
  <si>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</si>
  <si>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</si>
  <si>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</si>
  <si>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</si>
  <si>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</si>
  <si>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</si>
  <si>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</si>
  <si>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</si>
  <si>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</si>
  <si>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</si>
  <si>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</si>
  <si>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</si>
  <si>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</si>
  <si>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</si>
  <si>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</si>
  <si>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</si>
  <si>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</si>
  <si>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</si>
  <si>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</si>
  <si>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</si>
  <si>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</si>
  <si>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</si>
  <si>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</si>
  <si>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</si>
  <si>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</si>
  <si>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</si>
  <si>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</si>
  <si>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</si>
  <si>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</si>
  <si>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</si>
  <si>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</si>
  <si>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</si>
  <si>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</si>
  <si>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</si>
  <si>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</si>
  <si>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</si>
  <si>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</si>
  <si>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</si>
  <si>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</si>
  <si>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</si>
  <si>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</si>
  <si>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</si>
  <si>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</si>
  <si>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</si>
  <si>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</si>
  <si>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</si>
  <si>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</si>
  <si>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</si>
  <si>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</si>
  <si>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</si>
  <si>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</si>
  <si>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</si>
  <si>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</si>
  <si>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</si>
  <si>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</si>
  <si>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</si>
  <si>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</si>
  <si>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</si>
  <si>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</si>
  <si>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</si>
  <si>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</si>
  <si>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</si>
  <si>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</si>
  <si>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</si>
  <si>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</si>
  <si>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</si>
  <si>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</si>
  <si>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</si>
  <si>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</si>
  <si>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</si>
  <si>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</si>
  <si>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</si>
  <si>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</si>
  <si>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</si>
  <si>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</si>
  <si>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</si>
  <si>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</si>
  <si>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</si>
  <si>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</si>
  <si>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</si>
  <si>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</si>
  <si>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</si>
  <si>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</si>
  <si>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</si>
  <si>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</si>
  <si>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</si>
  <si>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</si>
  <si>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</si>
  <si>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</si>
  <si>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</si>
  <si>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</si>
  <si>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</si>
  <si>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</si>
  <si>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</si>
  <si>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</si>
  <si>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</si>
  <si>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</si>
  <si>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</si>
  <si>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</si>
  <si>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</si>
  <si>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</si>
  <si>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</si>
  <si>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</si>
  <si>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</si>
  <si>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</si>
  <si>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</si>
  <si>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</si>
  <si>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</si>
  <si>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</si>
  <si>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</si>
  <si>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</si>
  <si>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</si>
  <si>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</si>
  <si>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</si>
  <si>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</si>
  <si>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</si>
  <si>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</si>
  <si>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</si>
  <si>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</si>
  <si>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</si>
  <si>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</si>
  <si>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</si>
  <si>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</si>
  <si>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</si>
  <si>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</si>
  <si>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</si>
  <si>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</si>
  <si>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</si>
  <si>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</si>
  <si>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</si>
  <si>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</si>
  <si>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</si>
  <si>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</si>
  <si>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</si>
  <si>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</si>
  <si>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</si>
  <si>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</si>
  <si>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</si>
  <si>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</si>
  <si>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</si>
  <si>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</si>
  <si>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</si>
  <si>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</si>
  <si>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</si>
  <si>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</si>
  <si>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</si>
  <si>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</si>
  <si>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</si>
  <si>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</si>
  <si>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</si>
  <si>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</si>
  <si>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</si>
  <si>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</si>
  <si>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</si>
  <si>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</si>
  <si>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</si>
  <si>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</si>
  <si>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</si>
  <si>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</si>
  <si>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</si>
  <si>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</si>
  <si>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</si>
  <si>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</si>
  <si>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</si>
  <si>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</si>
  <si>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</si>
  <si>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</si>
  <si>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</si>
  <si>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</si>
  <si>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</si>
  <si>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</si>
  <si>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</si>
  <si>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</si>
  <si>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</si>
  <si>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</si>
  <si>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</si>
  <si>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</si>
  <si>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</si>
  <si>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</si>
  <si>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</si>
  <si>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</si>
  <si>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</si>
  <si>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</si>
  <si>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</si>
  <si>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</si>
  <si>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</si>
  <si>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</si>
  <si>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</si>
  <si>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</si>
  <si>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</si>
  <si>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</si>
  <si>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</si>
  <si>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</si>
  <si>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</si>
  <si>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</si>
  <si>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</si>
  <si>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</si>
  <si>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</si>
  <si>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</si>
  <si>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</si>
  <si>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</si>
  <si>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</si>
  <si>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</si>
  <si>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</si>
  <si>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</si>
  <si>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</si>
  <si>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</si>
  <si>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</si>
  <si>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</si>
  <si>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</si>
  <si>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</si>
  <si>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</si>
  <si>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</si>
  <si>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</si>
  <si>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</si>
  <si>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</si>
  <si>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</si>
  <si>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</si>
  <si>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</si>
  <si>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</si>
  <si>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</si>
  <si>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</si>
  <si>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</si>
  <si>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</si>
  <si>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</si>
  <si>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</si>
  <si>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</si>
  <si>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</si>
  <si>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</si>
  <si>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</si>
  <si>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</si>
  <si>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</si>
  <si>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</si>
  <si>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</si>
  <si>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</si>
  <si>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</si>
  <si>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</si>
  <si>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</si>
  <si>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</si>
  <si>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</si>
  <si>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</si>
  <si>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</si>
  <si>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</si>
  <si>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</si>
  <si>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</si>
  <si>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</si>
  <si>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</si>
  <si>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</si>
  <si>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</si>
  <si>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</si>
  <si>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</si>
  <si>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</si>
  <si>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</si>
  <si>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</si>
  <si>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</si>
  <si>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</si>
  <si>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</si>
  <si>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</si>
  <si>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</si>
  <si>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</si>
  <si>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</si>
  <si>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</si>
  <si>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</si>
  <si>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</si>
  <si>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</si>
  <si>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</si>
  <si>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</si>
  <si>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</si>
  <si>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</si>
  <si>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</si>
  <si>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</si>
  <si>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</si>
  <si>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</si>
  <si>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</si>
  <si>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</si>
  <si>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</si>
  <si>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</si>
  <si>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</si>
  <si>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</si>
  <si>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</si>
  <si>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</si>
  <si>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</si>
  <si>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</si>
  <si>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</si>
  <si>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</si>
  <si>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</si>
  <si>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</si>
  <si>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</si>
  <si>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</si>
  <si>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</si>
  <si>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</si>
  <si>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</si>
  <si>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</si>
  <si>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</si>
  <si>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</si>
  <si>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</si>
  <si>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</si>
  <si>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</si>
  <si>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</si>
  <si>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</si>
  <si>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</si>
  <si>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</si>
  <si>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</si>
  <si>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</si>
  <si>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</si>
  <si>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</si>
  <si>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</si>
  <si>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</si>
  <si>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</si>
  <si>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</si>
  <si>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</si>
  <si>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</si>
  <si>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</si>
  <si>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</si>
  <si>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</si>
  <si>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</si>
  <si>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</si>
  <si>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</si>
  <si>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</si>
  <si>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</si>
  <si>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</si>
  <si>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</si>
  <si>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</si>
  <si>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</si>
  <si>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</si>
  <si>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</si>
  <si>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</si>
  <si>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</si>
  <si>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</si>
  <si>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</si>
  <si>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</si>
  <si>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</si>
  <si>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</si>
  <si>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</si>
  <si>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</si>
  <si>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</si>
  <si>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</si>
  <si>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</si>
  <si>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</si>
  <si>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</si>
  <si>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</si>
  <si>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</si>
  <si>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</si>
  <si>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</si>
  <si>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</si>
  <si>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</si>
  <si>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</si>
  <si>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</si>
  <si>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</si>
  <si>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</si>
  <si>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</si>
  <si>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</si>
  <si>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</si>
  <si>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</si>
  <si>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</si>
  <si>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</si>
  <si>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</si>
  <si>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</si>
  <si>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</si>
  <si>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</si>
  <si>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</si>
  <si>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</si>
  <si>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</si>
  <si>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</si>
  <si>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</si>
  <si>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</si>
  <si>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</si>
  <si>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</si>
  <si>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</si>
  <si>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</si>
  <si>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</si>
  <si>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</si>
  <si>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</si>
  <si>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</si>
  <si>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</si>
  <si>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</si>
  <si>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</si>
  <si>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</si>
  <si>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</si>
  <si>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</si>
  <si>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</si>
  <si>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</si>
  <si>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</si>
  <si>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</si>
  <si>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</si>
  <si>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</si>
  <si>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</si>
  <si>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</si>
  <si>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</si>
  <si>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</si>
  <si>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</si>
  <si>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</si>
  <si>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</si>
  <si>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</si>
  <si>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</si>
  <si>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</si>
  <si>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</si>
  <si>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</si>
  <si>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</si>
  <si>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</si>
  <si>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</si>
  <si>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</si>
  <si>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</si>
  <si>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</si>
  <si>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</si>
  <si>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</si>
  <si>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</si>
  <si>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</si>
  <si>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</si>
  <si>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</si>
  <si>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</si>
  <si>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</si>
  <si>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</si>
  <si>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</si>
  <si>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</si>
  <si>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</si>
  <si>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</si>
  <si>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</si>
  <si>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</si>
  <si>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</si>
  <si>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</si>
  <si>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</si>
  <si>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</si>
  <si>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</si>
  <si>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</si>
  <si>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</si>
  <si>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</si>
  <si>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</si>
  <si>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</si>
  <si>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</si>
  <si>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</si>
  <si>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</si>
  <si>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</si>
  <si>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</si>
  <si>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</si>
  <si>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</si>
  <si>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</si>
  <si>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</si>
  <si>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</si>
  <si>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</si>
  <si>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</si>
  <si>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</si>
  <si>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</si>
  <si>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</si>
  <si>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</si>
  <si>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</si>
  <si>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</si>
  <si>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</si>
  <si>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</si>
  <si>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</si>
  <si>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</si>
  <si>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</si>
  <si>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</si>
  <si>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</si>
  <si>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</si>
  <si>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</si>
  <si>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</si>
  <si>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</si>
  <si>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</si>
  <si>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</si>
  <si>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</si>
  <si>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</si>
  <si>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</si>
  <si>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</si>
  <si>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</si>
  <si>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</si>
  <si>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</si>
  <si>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</si>
  <si>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</si>
  <si>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</si>
  <si>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</si>
  <si>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</si>
  <si>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</si>
  <si>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</si>
  <si>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</si>
  <si>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</si>
  <si>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</si>
  <si>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</si>
  <si>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</si>
  <si>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</si>
  <si>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</si>
  <si>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</si>
  <si>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</si>
  <si>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</si>
  <si>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</si>
  <si>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</si>
  <si>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</si>
  <si>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</si>
  <si>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</si>
  <si>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</si>
  <si>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</si>
  <si>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</si>
  <si>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</si>
  <si>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</si>
  <si>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</si>
  <si>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</si>
  <si>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</si>
  <si>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</si>
  <si>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</si>
  <si>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</si>
  <si>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</si>
  <si>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</si>
  <si>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</si>
  <si>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</si>
  <si>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</si>
  <si>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</si>
  <si>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</si>
  <si>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</si>
  <si>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</si>
  <si>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</si>
  <si>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</si>
  <si>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</si>
  <si>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</si>
  <si>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</si>
  <si>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</si>
  <si>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</si>
  <si>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</si>
  <si>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</si>
  <si>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</si>
  <si>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</si>
  <si>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</si>
  <si>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</si>
  <si>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</si>
  <si>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</si>
  <si>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</si>
  <si>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</si>
  <si>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</si>
  <si>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</si>
  <si>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</si>
  <si>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</si>
  <si>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</si>
  <si>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</si>
  <si>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</si>
  <si>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</si>
  <si>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</si>
  <si>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</si>
  <si>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</si>
  <si>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</si>
  <si>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</si>
  <si>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</si>
  <si>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</si>
  <si>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</si>
  <si>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</si>
  <si>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</si>
  <si>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</si>
  <si>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</si>
  <si>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</si>
  <si>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</si>
  <si>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</si>
  <si>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</si>
  <si>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</si>
  <si>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</si>
  <si>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</si>
  <si>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</si>
  <si>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</si>
  <si>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</si>
  <si>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</si>
  <si>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</si>
  <si>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</si>
  <si>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</si>
  <si>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</si>
  <si>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</si>
  <si>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</si>
  <si>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</si>
  <si>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</si>
  <si>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</si>
  <si>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</si>
  <si>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</si>
  <si>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</si>
  <si>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</si>
  <si>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</si>
  <si>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</si>
  <si>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</si>
  <si>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</si>
  <si>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</si>
  <si>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</si>
  <si>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</si>
  <si>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</si>
  <si>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</si>
  <si>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</si>
  <si>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</si>
  <si>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</si>
  <si>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</si>
  <si>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</si>
  <si>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</si>
  <si>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</si>
  <si>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</si>
  <si>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</si>
  <si>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</si>
  <si>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</si>
  <si>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</si>
  <si>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</si>
  <si>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</si>
  <si>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</si>
  <si>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</si>
  <si>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</si>
  <si>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</si>
  <si>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</si>
  <si>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</si>
  <si>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</si>
  <si>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</si>
  <si>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</si>
  <si>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</si>
  <si>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</si>
  <si>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</si>
  <si>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</si>
  <si>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</si>
  <si>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</si>
  <si>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</si>
  <si>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</si>
  <si>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</si>
  <si>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</si>
  <si>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</si>
  <si>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</si>
  <si>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</si>
  <si>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</si>
  <si>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</si>
  <si>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</si>
  <si>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</si>
  <si>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</si>
  <si>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</si>
  <si>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</si>
  <si>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</si>
  <si>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</si>
  <si>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</si>
  <si>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</si>
  <si>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</si>
  <si>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</si>
  <si>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</si>
  <si>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</si>
  <si>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</si>
  <si>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</si>
  <si>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</si>
  <si>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</si>
  <si>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</si>
  <si>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</si>
  <si>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</si>
  <si>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</si>
  <si>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</si>
  <si>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</si>
  <si>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</si>
  <si>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</si>
  <si>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</si>
  <si>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</si>
  <si>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</si>
  <si>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</si>
  <si>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</si>
  <si>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</si>
  <si>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</si>
  <si>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</si>
  <si>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</si>
  <si>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</si>
  <si>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</si>
  <si>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</si>
  <si>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</si>
  <si>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</si>
  <si>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</si>
  <si>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</si>
  <si>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</si>
  <si>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</si>
  <si>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</si>
  <si>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</si>
  <si>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</si>
  <si>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</si>
  <si>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</si>
  <si>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</si>
  <si>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</si>
  <si>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</si>
  <si>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</si>
  <si>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</si>
  <si>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</si>
  <si>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</si>
  <si>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</si>
  <si>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</si>
  <si>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</si>
  <si>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</si>
  <si>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</si>
  <si>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</si>
  <si>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</si>
  <si>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</si>
  <si>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</si>
  <si>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</si>
  <si>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</si>
  <si>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</si>
  <si>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</si>
  <si>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</si>
  <si>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</si>
  <si>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</si>
  <si>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</si>
  <si>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</si>
  <si>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</si>
  <si>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</si>
  <si>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</si>
  <si>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</si>
  <si>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</si>
  <si>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</si>
  <si>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</si>
  <si>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</si>
  <si>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</si>
  <si>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</si>
  <si>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</si>
  <si>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</si>
  <si>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</si>
  <si>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</si>
  <si>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</si>
  <si>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</si>
  <si>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</si>
  <si>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</si>
  <si>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</si>
  <si>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</si>
  <si>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</si>
  <si>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</si>
  <si>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</si>
  <si>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</si>
  <si>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</si>
  <si>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</si>
  <si>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</si>
  <si>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</si>
  <si>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</si>
  <si>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</si>
  <si>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</si>
  <si>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</si>
  <si>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</si>
  <si>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</si>
  <si>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</si>
  <si>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</si>
  <si>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</si>
  <si>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</si>
  <si>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</si>
  <si>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</si>
  <si>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</si>
  <si>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</si>
  <si>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</si>
  <si>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</si>
  <si>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</si>
  <si>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</si>
  <si>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</si>
  <si>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</si>
  <si>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</si>
  <si>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</si>
  <si>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</si>
  <si>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</si>
  <si>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</si>
  <si>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</si>
  <si>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</si>
  <si>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</si>
  <si>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</si>
  <si>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</si>
  <si>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</si>
  <si>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</si>
  <si>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</si>
  <si>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</si>
  <si>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</si>
  <si>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</si>
  <si>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</si>
  <si>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</si>
  <si>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</si>
  <si>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</si>
  <si>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</si>
  <si>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</si>
  <si>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</si>
  <si>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</si>
  <si>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</si>
  <si>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</si>
  <si>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</si>
  <si>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</si>
  <si>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</si>
  <si>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</si>
  <si>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</si>
  <si>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</si>
  <si>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</si>
  <si>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</si>
  <si>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</si>
  <si>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</si>
  <si>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</si>
  <si>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</si>
  <si>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</si>
  <si>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</si>
  <si>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</si>
  <si>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</si>
  <si>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</si>
  <si>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</si>
  <si>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</si>
  <si>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</si>
  <si>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</si>
  <si>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</si>
  <si>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</si>
  <si>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</si>
  <si>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</si>
  <si>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</si>
  <si>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</si>
  <si>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</si>
  <si>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</si>
  <si>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</si>
  <si>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</si>
  <si>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</si>
  <si>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</si>
  <si>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</si>
  <si>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</si>
  <si>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</si>
  <si>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</si>
  <si>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</si>
  <si>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</si>
  <si>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</si>
  <si>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</si>
  <si>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</si>
  <si>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</si>
  <si>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</si>
  <si>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</si>
  <si>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</si>
  <si>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</si>
  <si>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</si>
  <si>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</si>
  <si>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</si>
  <si>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</si>
  <si>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</si>
  <si>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</si>
  <si>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</si>
  <si>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</si>
  <si>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</si>
  <si>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</si>
  <si>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</si>
  <si>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</si>
  <si>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</si>
  <si>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</si>
  <si>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</si>
  <si>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</si>
  <si>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</si>
  <si>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</si>
  <si>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</si>
  <si>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</si>
  <si>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</si>
  <si>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</si>
  <si>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</si>
  <si>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</si>
  <si>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</si>
  <si>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</si>
  <si>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</si>
  <si>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</si>
  <si>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</si>
  <si>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</si>
  <si>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</si>
  <si>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</si>
  <si>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</si>
  <si>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</si>
  <si>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</si>
  <si>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</si>
  <si>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</si>
  <si>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</si>
  <si>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</si>
  <si>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</si>
  <si>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</si>
  <si>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</si>
  <si>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</si>
  <si>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</si>
  <si>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</si>
  <si>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</si>
  <si>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</si>
  <si>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</si>
  <si>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</si>
  <si>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</si>
  <si>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</si>
  <si>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</si>
  <si>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</si>
  <si>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</si>
  <si>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</si>
  <si>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</si>
  <si>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</si>
  <si>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</si>
  <si>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</si>
  <si>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</si>
  <si>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</si>
  <si>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</si>
  <si>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</si>
  <si>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</si>
  <si>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</si>
  <si>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</si>
  <si>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</si>
  <si>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</si>
  <si>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</si>
  <si>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</si>
  <si>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</si>
  <si>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</si>
  <si>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</si>
  <si>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</si>
  <si>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</si>
  <si>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</si>
  <si>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</si>
  <si>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</si>
  <si>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</si>
  <si>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</si>
  <si>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</si>
  <si>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</si>
  <si>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</si>
  <si>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</si>
  <si>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</si>
  <si>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</si>
  <si>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</si>
  <si>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</si>
  <si>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</si>
  <si>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</si>
  <si>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</si>
  <si>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</si>
  <si>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</si>
  <si>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</si>
  <si>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</si>
  <si>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</si>
  <si>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</si>
  <si>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</si>
  <si>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</si>
  <si>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</si>
  <si>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</si>
  <si>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</si>
  <si>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</si>
  <si>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</si>
  <si>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</si>
  <si>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</si>
  <si>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</si>
  <si>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</si>
  <si>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</si>
  <si>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</si>
  <si>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</si>
  <si>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</si>
  <si>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</si>
  <si>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</si>
  <si>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</si>
  <si>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</si>
  <si>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</si>
  <si>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</si>
  <si>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</si>
  <si>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</si>
  <si>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</si>
  <si>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</si>
  <si>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</si>
  <si>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</si>
  <si>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</si>
  <si>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</si>
  <si>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</si>
  <si>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</si>
  <si>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</si>
  <si>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</si>
  <si>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</si>
  <si>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</si>
  <si>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</si>
  <si>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</si>
  <si>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</si>
  <si>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</si>
  <si>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</si>
  <si>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</si>
  <si>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</si>
  <si>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</si>
  <si>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</si>
  <si>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</si>
  <si>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</si>
  <si>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</si>
  <si>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</si>
  <si>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</si>
  <si>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</si>
  <si>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</si>
  <si>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</si>
  <si>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</si>
  <si>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</si>
  <si>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</si>
  <si>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</si>
  <si>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</si>
  <si>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</si>
  <si>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</si>
  <si>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</si>
  <si>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</si>
  <si>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</si>
  <si>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</si>
  <si>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</si>
  <si>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</si>
  <si>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</si>
  <si>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</si>
  <si>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</si>
  <si>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</si>
  <si>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</si>
  <si>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</si>
  <si>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</si>
  <si>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</si>
  <si>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</si>
  <si>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</si>
  <si>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</si>
  <si>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</si>
  <si>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</si>
  <si>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</si>
  <si>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</si>
  <si>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</si>
  <si>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</si>
  <si>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</si>
  <si>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</si>
  <si>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</si>
  <si>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</si>
  <si>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</si>
  <si>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</si>
  <si>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</si>
  <si>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</si>
  <si>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</si>
  <si>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</si>
  <si>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</si>
  <si>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</si>
  <si>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</si>
  <si>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</si>
  <si>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</si>
  <si>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</si>
  <si>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</si>
  <si>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</si>
  <si>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</si>
  <si>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</si>
  <si>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</si>
  <si>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</si>
  <si>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</si>
  <si>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</si>
  <si>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</si>
  <si>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</si>
  <si>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</si>
  <si>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</si>
  <si>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</si>
  <si>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</si>
  <si>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</si>
  <si>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</si>
  <si>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</si>
  <si>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</si>
  <si>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</si>
  <si>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</si>
  <si>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</si>
  <si>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</si>
  <si>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</si>
  <si>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</si>
  <si>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</si>
  <si>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</si>
  <si>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</si>
  <si>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</si>
  <si>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</si>
  <si>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</si>
  <si>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</si>
  <si>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</si>
  <si>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</si>
  <si>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</si>
  <si>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</si>
  <si>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</si>
  <si>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</si>
  <si>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</si>
  <si>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</si>
  <si>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</si>
  <si>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</si>
  <si>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</si>
  <si>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</si>
  <si>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</si>
  <si>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</si>
  <si>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</si>
  <si>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</si>
  <si>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</si>
  <si>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</si>
  <si>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</si>
  <si>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</si>
  <si>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</si>
  <si>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</si>
  <si>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</si>
  <si>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</si>
  <si>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</si>
  <si>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</si>
  <si>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</si>
  <si>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</si>
  <si>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</si>
  <si>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</si>
  <si>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</si>
  <si>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</si>
  <si>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</si>
  <si>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</si>
  <si>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</si>
  <si>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</si>
  <si>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</si>
  <si>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</si>
  <si>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</si>
  <si>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</si>
  <si>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</si>
  <si>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</si>
  <si>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</si>
  <si>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</si>
  <si>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</si>
  <si>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</si>
  <si>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</si>
  <si>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</si>
  <si>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</si>
  <si>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</si>
  <si>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</si>
  <si>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</si>
  <si>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</si>
  <si>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</si>
  <si>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</si>
  <si>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</si>
  <si>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</si>
  <si>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</si>
  <si>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</si>
  <si>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</si>
  <si>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</si>
  <si>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</si>
  <si>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</si>
  <si>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</si>
  <si>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</si>
  <si>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</si>
  <si>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</si>
  <si>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</si>
  <si>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</si>
  <si>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</si>
  <si>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</si>
  <si>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</si>
  <si>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</si>
  <si>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</si>
  <si>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</si>
  <si>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</si>
  <si>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</si>
  <si>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</si>
  <si>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</si>
  <si>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</si>
  <si>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</si>
  <si>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</si>
  <si>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</si>
  <si>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</si>
  <si>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</si>
  <si>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</si>
  <si>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</si>
  <si>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</si>
  <si>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</si>
  <si>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</si>
  <si>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</si>
  <si>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</si>
  <si>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</si>
  <si>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</si>
  <si>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</si>
  <si>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</si>
  <si>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</si>
  <si>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</si>
  <si>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</si>
  <si>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</si>
  <si>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</si>
  <si>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</si>
  <si>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</si>
  <si>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</si>
  <si>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</si>
  <si>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</si>
  <si>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</si>
  <si>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</si>
  <si>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</si>
  <si>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</si>
  <si>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</si>
  <si>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</si>
  <si>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</si>
  <si>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</si>
  <si>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</si>
  <si>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</si>
  <si>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</si>
  <si>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</si>
  <si>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</si>
  <si>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</si>
  <si>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</si>
  <si>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</si>
  <si>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</si>
  <si>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</si>
  <si>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</si>
  <si>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</si>
  <si>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</si>
  <si>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</si>
  <si>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</si>
  <si>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</si>
  <si>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</si>
  <si>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</si>
  <si>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</si>
  <si>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</si>
  <si>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</si>
  <si>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</si>
  <si>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</si>
  <si>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</si>
  <si>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</si>
  <si>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</si>
  <si>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</si>
  <si>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</si>
  <si>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</si>
  <si>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</si>
  <si>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</si>
  <si>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</si>
  <si>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</si>
  <si>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</si>
  <si>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</si>
  <si>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</si>
  <si>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</si>
  <si>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</si>
  <si>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</si>
  <si>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</si>
  <si>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</si>
  <si>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</si>
  <si>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</si>
  <si>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</si>
  <si>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</si>
  <si>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</si>
  <si>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</si>
  <si>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</si>
  <si>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</si>
  <si>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</si>
  <si>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</si>
  <si>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</si>
  <si>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</si>
  <si>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</si>
  <si>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</si>
  <si>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</si>
  <si>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</si>
  <si>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</si>
  <si>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</si>
  <si>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</si>
  <si>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</si>
  <si>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</si>
  <si>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</si>
  <si>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</si>
  <si>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</si>
  <si>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</si>
  <si>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</si>
  <si>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</si>
  <si>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</si>
  <si>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</si>
  <si>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</si>
  <si>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</si>
  <si>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</si>
  <si>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</si>
  <si>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</si>
  <si>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</si>
  <si>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</si>
  <si>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</si>
  <si>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</si>
  <si>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</si>
  <si>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</si>
  <si>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</si>
  <si>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</si>
  <si>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</si>
  <si>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</si>
  <si>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</si>
  <si>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</si>
  <si>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</si>
  <si>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</si>
  <si>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</si>
  <si>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</si>
  <si>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</si>
  <si>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</si>
  <si>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</si>
  <si>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</si>
  <si>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</si>
  <si>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</si>
  <si>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</si>
  <si>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</si>
  <si>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</si>
  <si>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</si>
  <si>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</si>
  <si>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</si>
  <si>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</si>
  <si>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</si>
  <si>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</si>
  <si>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</si>
  <si>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</si>
  <si>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</si>
  <si>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</si>
  <si>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</si>
  <si>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</si>
  <si>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</si>
  <si>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</si>
  <si>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</si>
  <si>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</si>
  <si>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</si>
  <si>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</si>
  <si>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</si>
  <si>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</si>
  <si>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</si>
  <si>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</si>
  <si>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</si>
  <si>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</si>
  <si>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</si>
  <si>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</si>
  <si>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</si>
  <si>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</si>
  <si>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</si>
  <si>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</si>
  <si>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</si>
  <si>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</si>
  <si>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</si>
  <si>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</si>
  <si>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</si>
  <si>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</si>
  <si>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</si>
  <si>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</si>
  <si>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</si>
  <si>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</si>
  <si>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</si>
  <si>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</si>
  <si>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</si>
  <si>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</si>
  <si>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</si>
  <si>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</si>
  <si>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</si>
  <si>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</si>
  <si>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</si>
  <si>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</si>
  <si>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</si>
  <si>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</si>
  <si>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</si>
  <si>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</si>
  <si>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</si>
  <si>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</si>
  <si>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</si>
  <si>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</si>
  <si>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</si>
  <si>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</si>
  <si>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</si>
  <si>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</si>
  <si>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</si>
  <si>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</si>
  <si>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</si>
  <si>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</si>
  <si>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</si>
  <si>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</si>
  <si>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</si>
  <si>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</si>
  <si>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</si>
  <si>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</si>
  <si>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</si>
  <si>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</si>
  <si>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</si>
  <si>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</si>
  <si>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</si>
  <si>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</si>
  <si>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</si>
  <si>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</si>
  <si>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</si>
  <si>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</si>
  <si>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</si>
  <si>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</si>
  <si>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</si>
  <si>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</si>
  <si>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</si>
  <si>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</si>
  <si>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</si>
  <si>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</si>
  <si>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</si>
  <si>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</si>
  <si>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</si>
  <si>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</si>
  <si>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</si>
  <si>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</si>
  <si>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</si>
  <si>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</si>
  <si>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</si>
  <si>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</si>
  <si>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</si>
  <si>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</si>
  <si>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</si>
  <si>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</si>
  <si>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</si>
  <si>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</si>
  <si>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</si>
  <si>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</si>
  <si>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</si>
  <si>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</si>
  <si>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</si>
  <si>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</si>
  <si>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</si>
  <si>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</si>
  <si>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</si>
  <si>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</si>
  <si>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</si>
  <si>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</si>
  <si>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</si>
  <si>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</si>
  <si>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</si>
  <si>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</si>
  <si>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</si>
  <si>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</si>
  <si>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</si>
  <si>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</si>
  <si>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</si>
  <si>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</si>
  <si>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</si>
  <si>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</si>
  <si>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</si>
  <si>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</si>
  <si>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</si>
  <si>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</si>
  <si>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</si>
  <si>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</si>
  <si>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</si>
  <si>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</si>
  <si>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</si>
  <si>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</si>
  <si>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</si>
  <si>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</si>
  <si>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</si>
  <si>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</si>
  <si>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</si>
  <si>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</si>
  <si>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</si>
  <si>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</si>
  <si>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</si>
  <si>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</si>
  <si>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</si>
  <si>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</si>
  <si>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</si>
  <si>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</si>
  <si>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</si>
  <si>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</si>
  <si>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</si>
  <si>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</si>
  <si>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</si>
  <si>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</si>
  <si>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</si>
  <si>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</si>
  <si>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</si>
  <si>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</si>
  <si>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</si>
  <si>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</si>
  <si>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</si>
  <si>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</si>
  <si>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</si>
  <si>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</si>
  <si>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</si>
  <si>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</si>
  <si>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</si>
  <si>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</si>
  <si>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</si>
  <si>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</si>
  <si>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</si>
  <si>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</si>
  <si>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</si>
  <si>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</si>
  <si>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</si>
  <si>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</si>
  <si>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</si>
  <si>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</si>
  <si>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</si>
  <si>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</si>
  <si>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</si>
  <si>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</si>
  <si>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</si>
  <si>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</si>
  <si>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</si>
  <si>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</si>
  <si>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</si>
  <si>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</si>
  <si>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</si>
  <si>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</si>
  <si>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</si>
  <si>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</si>
  <si>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</si>
  <si>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</si>
  <si>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</si>
  <si>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</si>
  <si>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</si>
  <si>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</si>
  <si>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</si>
  <si>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</si>
  <si>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</si>
  <si>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</si>
  <si>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</si>
  <si>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</si>
  <si>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</si>
  <si>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</si>
  <si>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</si>
  <si>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</si>
  <si>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</si>
  <si>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</si>
  <si>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</si>
  <si>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</si>
  <si>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</si>
  <si>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</si>
  <si>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</si>
  <si>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</si>
  <si>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</si>
  <si>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</si>
  <si>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</si>
  <si>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</si>
  <si>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</si>
  <si>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</si>
  <si>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</si>
  <si>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</si>
  <si>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</si>
  <si>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</si>
  <si>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</si>
  <si>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</si>
  <si>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</si>
  <si>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</si>
  <si>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</si>
  <si>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</si>
  <si>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</si>
  <si>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</si>
  <si>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</si>
  <si>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</si>
  <si>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</si>
  <si>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</si>
  <si>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</si>
  <si>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</si>
  <si>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</si>
  <si>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</si>
  <si>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</si>
  <si>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</si>
  <si>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</si>
  <si>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</si>
  <si>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</si>
  <si>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</si>
  <si>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</si>
  <si>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</si>
  <si>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</si>
  <si>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</si>
  <si>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</si>
  <si>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</si>
  <si>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</si>
  <si>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</si>
  <si>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</si>
  <si>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</si>
  <si>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</si>
  <si>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</si>
  <si>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</si>
  <si>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</si>
  <si>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</si>
  <si>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</si>
  <si>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</si>
  <si>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</si>
  <si>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</si>
  <si>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</si>
  <si>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</si>
  <si>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</si>
  <si>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</si>
  <si>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</si>
  <si>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</si>
  <si>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</si>
  <si>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</si>
  <si>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</si>
  <si>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</si>
  <si>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</si>
  <si>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</si>
  <si>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</si>
  <si>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</si>
  <si>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</si>
  <si>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</si>
  <si>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</si>
  <si>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</si>
  <si>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</si>
  <si>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</si>
  <si>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</si>
  <si>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</si>
  <si>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</si>
  <si>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</si>
  <si>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</si>
  <si>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</si>
  <si>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</si>
  <si>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</si>
  <si>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</si>
  <si>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</si>
  <si>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</si>
  <si>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</si>
  <si>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</si>
  <si>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</si>
  <si>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</si>
  <si>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</si>
  <si>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</si>
  <si>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</si>
  <si>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</si>
  <si>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</si>
  <si>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</si>
  <si>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</si>
  <si>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</si>
  <si>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</si>
  <si>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</si>
  <si>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</si>
  <si>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</si>
  <si>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</si>
  <si>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</si>
  <si>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</si>
  <si>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</si>
  <si>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</si>
  <si>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</si>
  <si>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</si>
  <si>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</si>
  <si>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</si>
  <si>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</si>
  <si>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</si>
  <si>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</si>
  <si>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</si>
  <si>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</si>
  <si>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</si>
  <si>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</si>
  <si>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</si>
  <si>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</si>
  <si>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</si>
  <si>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</si>
  <si>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</si>
  <si>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</si>
  <si>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</si>
  <si>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</si>
  <si>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</si>
  <si>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</si>
  <si>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</si>
  <si>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</si>
  <si>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</si>
  <si>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</si>
  <si>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</si>
  <si>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</si>
  <si>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</si>
  <si>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</si>
  <si>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</si>
  <si>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</si>
  <si>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</si>
  <si>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</si>
  <si>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</si>
  <si>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</si>
  <si>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</si>
  <si>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</si>
  <si>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</si>
  <si>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</si>
  <si>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</si>
  <si>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</si>
  <si>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</si>
  <si>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</si>
  <si>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</si>
  <si>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</si>
  <si>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</si>
  <si>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</si>
  <si>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</si>
  <si>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</si>
  <si>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</si>
  <si>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</si>
  <si>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</si>
  <si>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</si>
  <si>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</si>
  <si>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</si>
  <si>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</si>
  <si>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</si>
  <si>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</si>
  <si>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</si>
  <si>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</si>
  <si>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</si>
  <si>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</si>
  <si>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</si>
  <si>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</si>
  <si>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</si>
  <si>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</si>
  <si>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</si>
  <si>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</si>
  <si>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</si>
  <si>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</si>
  <si>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</si>
  <si>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</si>
  <si>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</si>
  <si>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</si>
  <si>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</si>
  <si>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</si>
  <si>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</si>
  <si>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</si>
  <si>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</si>
  <si>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</si>
  <si>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</si>
  <si>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</si>
  <si>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</si>
  <si>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</si>
  <si>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</si>
  <si>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</si>
  <si>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</si>
  <si>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</si>
  <si>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</si>
  <si>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</si>
  <si>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</si>
  <si>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</si>
  <si>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</si>
  <si>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</si>
  <si>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</si>
  <si>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</si>
  <si>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</si>
  <si>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</si>
  <si>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</si>
  <si>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</si>
  <si>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</si>
  <si>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</si>
  <si>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</si>
  <si>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</si>
  <si>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</si>
  <si>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</si>
  <si>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</si>
  <si>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</si>
  <si>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</si>
  <si>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</si>
  <si>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</si>
  <si>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</si>
  <si>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</si>
  <si>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</si>
  <si>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</si>
  <si>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</si>
  <si>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</si>
  <si>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</si>
  <si>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</si>
  <si>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</si>
  <si>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</si>
  <si>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</si>
  <si>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</si>
  <si>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</si>
  <si>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</si>
  <si>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</si>
  <si>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</si>
  <si>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</si>
  <si>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</si>
  <si>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</si>
  <si>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</si>
  <si>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</si>
  <si>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</si>
  <si>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</si>
  <si>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</si>
  <si>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</si>
  <si>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</si>
  <si>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</si>
  <si>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</si>
  <si>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</si>
  <si>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</si>
  <si>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</si>
  <si>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</si>
  <si>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</si>
  <si>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</si>
  <si>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</si>
  <si>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</si>
  <si>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</si>
  <si>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</si>
  <si>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</si>
  <si>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</si>
  <si>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</si>
  <si>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</si>
  <si>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</si>
  <si>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</si>
  <si>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</si>
  <si>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</si>
  <si>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</si>
  <si>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</si>
  <si>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</si>
  <si>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</si>
  <si>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</si>
  <si>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</si>
  <si>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</si>
  <si>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</si>
  <si>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</si>
  <si>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</si>
  <si>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</si>
  <si>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</si>
  <si>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</si>
  <si>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</si>
  <si>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</si>
  <si>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</si>
  <si>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</si>
  <si>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</si>
  <si>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</si>
  <si>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</si>
  <si>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</si>
  <si>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</si>
  <si>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</si>
  <si>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</si>
  <si>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</si>
  <si>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</si>
  <si>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</si>
  <si>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</si>
  <si>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</si>
  <si>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</si>
  <si>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</si>
  <si>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</si>
  <si>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</si>
  <si>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</si>
  <si>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</si>
  <si>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</si>
  <si>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</si>
  <si>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</si>
  <si>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</si>
  <si>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</si>
  <si>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</si>
  <si>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</si>
  <si>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</si>
  <si>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</si>
  <si>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</si>
  <si>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</si>
  <si>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</si>
  <si>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</si>
  <si>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</si>
  <si>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</si>
  <si>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</si>
  <si>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</si>
  <si>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</si>
  <si>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</si>
  <si>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</si>
  <si>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</si>
  <si>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</si>
  <si>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</si>
  <si>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</si>
  <si>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</si>
  <si>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</si>
  <si>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</si>
  <si>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</si>
  <si>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</si>
  <si>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</si>
  <si>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</si>
  <si>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</si>
  <si>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</si>
  <si>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</si>
  <si>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</si>
  <si>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</si>
  <si>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</si>
  <si>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</si>
  <si>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</si>
  <si>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</si>
  <si>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</si>
  <si>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</si>
  <si>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</si>
  <si>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</si>
  <si>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</si>
  <si>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</si>
  <si>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</si>
  <si>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</si>
  <si>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</si>
  <si>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</si>
  <si>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</si>
  <si>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</si>
  <si>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</si>
  <si>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</si>
  <si>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</si>
  <si>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</si>
  <si>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</si>
  <si>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</si>
  <si>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</si>
  <si>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</si>
  <si>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</si>
  <si>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</si>
  <si>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</si>
  <si>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</si>
  <si>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</si>
  <si>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</si>
  <si>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</si>
  <si>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</si>
  <si>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</si>
  <si>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</si>
  <si>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</si>
  <si>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</si>
  <si>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</si>
  <si>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</si>
  <si>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</si>
  <si>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</si>
  <si>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</si>
  <si>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</si>
  <si>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</si>
  <si>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</si>
  <si>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</si>
  <si>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</si>
  <si>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</si>
  <si>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</si>
  <si>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</si>
  <si>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</si>
  <si>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</si>
  <si>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</si>
  <si>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</si>
  <si>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</si>
  <si>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</si>
  <si>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</si>
  <si>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</si>
  <si>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</si>
  <si>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</si>
  <si>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</si>
  <si>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</si>
  <si>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</si>
  <si>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</si>
  <si>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</si>
  <si>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</si>
  <si>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</si>
  <si>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</si>
  <si>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</si>
  <si>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</si>
  <si>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</si>
  <si>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</si>
  <si>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</si>
  <si>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</si>
  <si>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</si>
  <si>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</si>
  <si>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</si>
  <si>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</si>
  <si>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</si>
  <si>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</si>
  <si>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</si>
  <si>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</si>
  <si>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</si>
  <si>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</si>
  <si>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</si>
  <si>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</si>
  <si>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</si>
  <si>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</si>
  <si>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</si>
  <si>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</si>
  <si>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</si>
  <si>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</si>
  <si>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</si>
  <si>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</si>
  <si>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</si>
  <si>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</si>
  <si>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</si>
  <si>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</si>
  <si>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</si>
  <si>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</si>
  <si>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</si>
  <si>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</si>
  <si>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</si>
  <si>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</si>
  <si>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</si>
  <si>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</si>
  <si>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</si>
  <si>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</si>
  <si>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</si>
  <si>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</si>
  <si>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</si>
  <si>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</si>
  <si>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</si>
  <si>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</si>
  <si>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</si>
  <si>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</si>
  <si>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</si>
  <si>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</si>
  <si>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</si>
  <si>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</si>
  <si>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</si>
  <si>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</si>
  <si>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</si>
  <si>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</si>
  <si>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</si>
  <si>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</si>
  <si>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</si>
  <si>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</si>
  <si>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</si>
  <si>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</si>
  <si>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</si>
  <si>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</si>
  <si>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</si>
  <si>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</si>
  <si>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</si>
  <si>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</si>
  <si>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</si>
  <si>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</si>
  <si>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</si>
  <si>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</si>
  <si>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</si>
  <si>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</si>
  <si>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</si>
  <si>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</si>
  <si>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</si>
  <si>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</si>
  <si>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</si>
  <si>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</si>
  <si>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</si>
  <si>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</si>
  <si>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</si>
  <si>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</si>
  <si>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</si>
  <si>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</si>
  <si>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</si>
  <si>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</si>
  <si>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</si>
  <si>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</si>
  <si>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</si>
  <si>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</si>
  <si>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</si>
  <si>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</si>
  <si>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</si>
  <si>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</si>
  <si>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</si>
  <si>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</si>
  <si>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</si>
  <si>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</si>
  <si>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</si>
  <si>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</si>
  <si>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</si>
  <si>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</si>
  <si>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</si>
  <si>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</si>
  <si>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</si>
  <si>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</si>
  <si>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</si>
  <si>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</si>
  <si>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</si>
  <si>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</si>
  <si>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</si>
  <si>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</si>
  <si>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</si>
  <si>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</si>
  <si>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</si>
  <si>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</si>
  <si>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</si>
  <si>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</si>
  <si>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</si>
  <si>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</si>
  <si>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</si>
  <si>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</si>
  <si>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</si>
  <si>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</si>
  <si>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</si>
  <si>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</si>
  <si>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</si>
  <si>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</si>
  <si>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</si>
  <si>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</si>
  <si>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</si>
  <si>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</si>
  <si>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</si>
  <si>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</si>
  <si>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</si>
  <si>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</si>
  <si>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</si>
  <si>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</si>
  <si>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</si>
  <si>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</si>
  <si>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</si>
  <si>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</si>
  <si>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</si>
  <si>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</si>
  <si>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</si>
  <si>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</si>
  <si>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</si>
  <si>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</si>
  <si>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</si>
  <si>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</si>
  <si>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</si>
  <si>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</si>
  <si>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</si>
  <si>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</si>
  <si>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</si>
  <si>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</si>
  <si>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</si>
  <si>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</si>
  <si>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</si>
  <si>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</si>
  <si>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</si>
  <si>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</si>
  <si>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</si>
  <si>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</si>
  <si>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</si>
  <si>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</si>
  <si>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</si>
  <si>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</si>
  <si>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</si>
  <si>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</si>
  <si>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</si>
  <si>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</si>
  <si>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</si>
  <si>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</si>
  <si>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</si>
  <si>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</si>
  <si>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</si>
  <si>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</si>
  <si>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</si>
  <si>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</si>
  <si>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</si>
  <si>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</si>
  <si>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</si>
  <si>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</si>
  <si>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</si>
  <si>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</si>
  <si>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</si>
  <si>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</si>
  <si>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</si>
  <si>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</si>
  <si>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</si>
  <si>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</si>
  <si>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</si>
  <si>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</si>
  <si>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</si>
  <si>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</si>
  <si>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</si>
  <si>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</si>
  <si>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</si>
  <si>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</si>
  <si>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</si>
  <si>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</si>
  <si>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</si>
  <si>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</si>
  <si>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</si>
  <si>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</si>
  <si>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</si>
  <si>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</si>
  <si>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</si>
  <si>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</si>
  <si>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</si>
  <si>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</si>
  <si>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</si>
  <si>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</si>
  <si>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</si>
  <si>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</si>
  <si>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</si>
  <si>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</si>
  <si>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</si>
  <si>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</si>
  <si>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</si>
  <si>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</si>
  <si>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</si>
  <si>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</si>
  <si>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</si>
  <si>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</si>
  <si>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</si>
  <si>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</si>
  <si>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</si>
  <si>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</si>
  <si>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</si>
  <si>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</si>
  <si>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</si>
  <si>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</si>
  <si>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</si>
  <si>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</si>
  <si>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</si>
  <si>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</si>
  <si>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</si>
  <si>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</si>
  <si>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</si>
  <si>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</si>
  <si>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</si>
  <si>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</si>
  <si>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</si>
  <si>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</si>
  <si>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</si>
  <si>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</si>
  <si>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</si>
  <si>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</si>
  <si>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</si>
  <si>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</si>
  <si>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</si>
  <si>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</si>
  <si>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</si>
  <si>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</si>
  <si>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</si>
  <si>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</si>
  <si>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</si>
  <si>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</si>
  <si>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</si>
  <si>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</si>
  <si>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</si>
  <si>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</si>
  <si>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</si>
  <si>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</si>
  <si>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</si>
  <si>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</si>
  <si>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</si>
  <si>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</si>
  <si>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</si>
  <si>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</si>
  <si>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</si>
  <si>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</si>
  <si>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</si>
  <si>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</si>
  <si>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</si>
  <si>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</si>
  <si>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</si>
  <si>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</si>
  <si>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</si>
  <si>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</si>
  <si>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</si>
  <si>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</si>
  <si>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</si>
  <si>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</si>
  <si>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</si>
  <si>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</si>
  <si>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</si>
  <si>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</si>
  <si>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</si>
  <si>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</si>
  <si>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</si>
  <si>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</si>
  <si>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</si>
  <si>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</si>
  <si>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</si>
  <si>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</si>
  <si>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</si>
  <si>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</si>
  <si>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</si>
  <si>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</si>
  <si>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</si>
  <si>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</si>
  <si>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</si>
  <si>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</si>
  <si>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</si>
  <si>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</si>
  <si>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</si>
  <si>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</si>
  <si>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</si>
  <si>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</si>
  <si>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</si>
  <si>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</si>
  <si>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</si>
  <si>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</si>
  <si>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</si>
  <si>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</si>
  <si>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</si>
  <si>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</si>
  <si>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</si>
  <si>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</si>
  <si>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</si>
  <si>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</si>
  <si>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</si>
  <si>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</si>
  <si>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</si>
  <si>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</si>
  <si>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</si>
  <si>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</si>
  <si>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</si>
  <si>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</si>
  <si>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</si>
  <si>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</si>
  <si>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</si>
  <si>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</si>
  <si>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</si>
  <si>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</si>
  <si>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</si>
  <si>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</si>
  <si>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</si>
  <si>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</si>
  <si>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</si>
  <si>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</si>
  <si>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</si>
  <si>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</si>
  <si>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</si>
  <si>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</si>
  <si>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</si>
  <si>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</si>
  <si>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</si>
  <si>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</si>
  <si>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</si>
  <si>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</si>
  <si>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</si>
  <si>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</si>
  <si>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</si>
  <si>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</si>
  <si>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</si>
  <si>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</si>
  <si>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</si>
  <si>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</si>
  <si>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</si>
  <si>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</si>
  <si>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</si>
  <si>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</si>
  <si>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</si>
  <si>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</si>
  <si>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</si>
  <si>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</si>
  <si>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</si>
  <si>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</si>
  <si>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</si>
  <si>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</si>
  <si>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</si>
  <si>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</si>
  <si>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</si>
  <si>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</si>
  <si>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</si>
  <si>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</si>
  <si>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</si>
  <si>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</si>
  <si>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</si>
  <si>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</si>
  <si>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</si>
  <si>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</si>
  <si>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</si>
  <si>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</si>
  <si>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</si>
  <si>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</si>
  <si>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</si>
  <si>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</si>
  <si>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</si>
  <si>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</si>
  <si>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</si>
  <si>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</si>
  <si>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</si>
  <si>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</si>
  <si>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</si>
  <si>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</si>
  <si>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</si>
  <si>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</si>
  <si>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</si>
  <si>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</si>
  <si>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</si>
  <si>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</si>
  <si>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</si>
  <si>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</si>
  <si>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</si>
  <si>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</si>
  <si>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</si>
  <si>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</si>
  <si>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</si>
  <si>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</si>
  <si>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</si>
  <si>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</si>
  <si>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</si>
  <si>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</si>
  <si>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</si>
  <si>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</si>
  <si>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</si>
  <si>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</si>
  <si>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</si>
  <si>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</si>
  <si>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</si>
  <si>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</si>
  <si>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</si>
  <si>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</si>
  <si>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</si>
  <si>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</si>
  <si>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</si>
  <si>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</si>
  <si>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</si>
  <si>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</si>
  <si>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</si>
  <si>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</si>
  <si>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</si>
  <si>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</si>
  <si>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</si>
  <si>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</si>
  <si>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</si>
  <si>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</si>
  <si>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</si>
  <si>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</si>
  <si>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</si>
  <si>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</si>
  <si>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</si>
  <si>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</si>
  <si>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</si>
  <si>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</si>
  <si>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</si>
  <si>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</si>
  <si>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</si>
  <si>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</si>
  <si>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</si>
  <si>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</si>
  <si>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</si>
  <si>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</si>
  <si>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</si>
  <si>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</si>
  <si>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</si>
  <si>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</si>
  <si>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</si>
  <si>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</si>
  <si>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</si>
  <si>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</si>
  <si>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</si>
  <si>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</si>
  <si>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</si>
  <si>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</si>
  <si>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</si>
  <si>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</si>
  <si>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</si>
  <si>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</si>
  <si>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</si>
  <si>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</si>
  <si>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</si>
  <si>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</si>
  <si>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</si>
  <si>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</si>
  <si>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</si>
  <si>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</si>
  <si>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</si>
  <si>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</si>
  <si>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</si>
  <si>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</si>
  <si>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</si>
  <si>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</si>
  <si>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</si>
  <si>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</si>
  <si>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</si>
  <si>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</si>
  <si>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</si>
  <si>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</si>
  <si>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</si>
  <si>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</si>
  <si>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</si>
  <si>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</si>
  <si>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</si>
  <si>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</si>
  <si>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</si>
  <si>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</si>
  <si>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</si>
  <si>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</si>
  <si>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</si>
  <si>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</si>
  <si>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</si>
  <si>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</si>
  <si>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</si>
  <si>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</si>
  <si>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</si>
  <si>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</si>
  <si>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</si>
  <si>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</si>
  <si>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</si>
  <si>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</si>
  <si>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</si>
  <si>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</si>
  <si>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</si>
  <si>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</si>
  <si>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</si>
  <si>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</si>
  <si>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</si>
  <si>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</si>
  <si>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</si>
  <si>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</si>
  <si>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</si>
  <si>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</si>
  <si>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</si>
  <si>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</si>
  <si>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</si>
  <si>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</si>
  <si>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</si>
  <si>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</si>
  <si>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</si>
  <si>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</si>
  <si>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</si>
  <si>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</si>
  <si>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</si>
  <si>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</si>
  <si>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</si>
  <si>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</si>
  <si>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</si>
  <si>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</si>
  <si>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</si>
  <si>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</si>
  <si>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</si>
  <si>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</si>
  <si>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</si>
  <si>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</si>
  <si>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</si>
  <si>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</si>
  <si>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</si>
  <si>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</si>
  <si>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</si>
  <si>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</si>
  <si>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</si>
  <si>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</si>
  <si>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</si>
  <si>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</si>
  <si>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</si>
  <si>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</si>
  <si>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</si>
  <si>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</si>
  <si>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</si>
  <si>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</si>
  <si>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</si>
  <si>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</si>
  <si>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</si>
  <si>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</si>
  <si>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</si>
  <si>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</si>
  <si>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</si>
  <si>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</si>
  <si>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</si>
  <si>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</si>
  <si>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</si>
  <si>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</si>
  <si>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</si>
  <si>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</si>
  <si>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</si>
  <si>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</si>
  <si>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</si>
  <si>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</si>
  <si>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</si>
  <si>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</si>
  <si>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</si>
  <si>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</si>
  <si>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</si>
  <si>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</si>
  <si>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</si>
  <si>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</si>
  <si>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</si>
  <si>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</si>
  <si>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</si>
  <si>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</si>
  <si>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</si>
  <si>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</si>
  <si>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</si>
  <si>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</si>
  <si>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</si>
  <si>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</si>
  <si>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</si>
  <si>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</si>
  <si>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</si>
  <si>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</si>
  <si>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</si>
  <si>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</si>
  <si>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</si>
  <si>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</si>
  <si>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</si>
  <si>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</si>
  <si>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</si>
  <si>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</si>
  <si>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</si>
  <si>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</si>
  <si>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</si>
  <si>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</si>
  <si>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</si>
  <si>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</si>
  <si>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</si>
  <si>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</si>
  <si>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</si>
  <si>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</si>
  <si>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</si>
  <si>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</si>
  <si>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</si>
  <si>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</si>
  <si>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</si>
  <si>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</si>
  <si>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</si>
  <si>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</si>
  <si>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</si>
  <si>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</si>
  <si>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</si>
  <si>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</si>
  <si>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</si>
  <si>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</si>
  <si>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</si>
  <si>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</si>
  <si>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</si>
  <si>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</si>
  <si>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</si>
  <si>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</si>
  <si>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</si>
  <si>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</si>
  <si>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</si>
  <si>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</si>
  <si>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</si>
  <si>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</si>
  <si>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</si>
  <si>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</si>
  <si>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</si>
  <si>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</si>
  <si>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</si>
  <si>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</si>
  <si>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</si>
  <si>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</si>
  <si>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</si>
  <si>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</si>
  <si>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</si>
  <si>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</si>
  <si>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</si>
  <si>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</si>
  <si>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</si>
  <si>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</si>
  <si>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</si>
  <si>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</si>
  <si>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</si>
  <si>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</si>
  <si>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</si>
  <si>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</si>
  <si>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</si>
  <si>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</si>
  <si>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</si>
  <si>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</si>
  <si>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</si>
  <si>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</si>
  <si>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</si>
  <si>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</si>
  <si>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</si>
  <si>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</si>
  <si>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</si>
  <si>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</si>
  <si>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</si>
  <si>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</si>
  <si>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</si>
  <si>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</si>
  <si>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</si>
  <si>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</si>
  <si>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</si>
  <si>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</si>
  <si>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</si>
  <si>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</si>
  <si>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</si>
  <si>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</si>
  <si>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</si>
  <si>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</si>
  <si>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</si>
  <si>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</si>
  <si>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</si>
  <si>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</si>
  <si>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</si>
  <si>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</si>
  <si>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</si>
  <si>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</si>
  <si>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</si>
  <si>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</si>
  <si>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</si>
  <si>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</si>
  <si>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</si>
  <si>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</si>
  <si>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</si>
  <si>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</si>
  <si>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</si>
  <si>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</si>
  <si>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</si>
  <si>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</si>
  <si>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</si>
  <si>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</si>
  <si>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</si>
  <si>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</si>
  <si>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</si>
  <si>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</si>
  <si>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</si>
  <si>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</si>
  <si>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</si>
  <si>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</si>
  <si>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</si>
  <si>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</si>
  <si>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</si>
  <si>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</si>
  <si>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</si>
  <si>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</si>
  <si>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</si>
  <si>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</si>
  <si>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</si>
  <si>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</si>
  <si>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</si>
  <si>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</si>
  <si>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</si>
  <si>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</si>
  <si>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</si>
  <si>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</si>
  <si>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</si>
  <si>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</si>
  <si>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</si>
  <si>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</si>
  <si>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</si>
  <si>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</si>
  <si>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</si>
  <si>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</si>
  <si>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</si>
  <si>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</si>
  <si>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</si>
  <si>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</si>
  <si>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</si>
  <si>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</si>
  <si>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</si>
  <si>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</si>
  <si>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</si>
  <si>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</si>
  <si>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</si>
  <si>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</si>
  <si>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</si>
  <si>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</si>
  <si>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</si>
  <si>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</si>
  <si>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</si>
  <si>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</si>
  <si>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</si>
  <si>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</si>
  <si>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</si>
  <si>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</si>
  <si>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</si>
  <si>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</si>
  <si>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</si>
  <si>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</si>
  <si>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</si>
  <si>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</si>
  <si>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</si>
  <si>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</si>
  <si>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</si>
  <si>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</si>
  <si>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</si>
  <si>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</si>
  <si>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</si>
  <si>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</si>
  <si>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</si>
  <si>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</si>
  <si>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</si>
  <si>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</si>
  <si>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</si>
  <si>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</si>
  <si>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</si>
  <si>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</si>
  <si>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</si>
  <si>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</si>
  <si>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</si>
  <si>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</si>
  <si>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</si>
  <si>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</si>
  <si>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</si>
  <si>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</si>
  <si>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</si>
  <si>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Blurb</t>
  </si>
  <si>
    <t>Goal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</si>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</sst>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44" fontId="1" fillId="0" borderId="0" xfId="0" applyNumberFormat="1" applyFont="1"/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layout>
        <c:manualLayout>
          <c:xMode val="edge"/>
          <c:yMode val="edge"/>
          <c:x val="0.25516483516483524"/>
          <c:y val="9.18524600350505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6-4EAB-BDB0-1499B1093D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6-4EAB-BDB0-1499B1093D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6-4EAB-BDB0-1499B109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825535"/>
        <c:axId val="288828031"/>
      </c:lineChart>
      <c:catAx>
        <c:axId val="2888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8828031"/>
        <c:crosses val="autoZero"/>
        <c:auto val="1"/>
        <c:lblAlgn val="ctr"/>
        <c:lblOffset val="100"/>
        <c:noMultiLvlLbl val="0"/>
      </c:catAx>
      <c:valAx>
        <c:axId val="28882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88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 Based</a:t>
            </a:r>
            <a:r>
              <a:rPr lang="es-MX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0.68292682926829273</c:v>
                </c:pt>
                <c:pt idx="1">
                  <c:v>0.78242677824267781</c:v>
                </c:pt>
                <c:pt idx="2">
                  <c:v>0.59659090909090906</c:v>
                </c:pt>
                <c:pt idx="3">
                  <c:v>0.57471264367816088</c:v>
                </c:pt>
                <c:pt idx="4">
                  <c:v>0.51351351351351349</c:v>
                </c:pt>
                <c:pt idx="5">
                  <c:v>0.40625</c:v>
                </c:pt>
                <c:pt idx="6">
                  <c:v>0.55555555555555558</c:v>
                </c:pt>
                <c:pt idx="7">
                  <c:v>0.66666666666666663</c:v>
                </c:pt>
                <c:pt idx="8">
                  <c:v>0.5</c:v>
                </c:pt>
                <c:pt idx="9">
                  <c:v>0.44444444444444442</c:v>
                </c:pt>
                <c:pt idx="10">
                  <c:v>0</c:v>
                </c:pt>
                <c:pt idx="11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0-4325-AD7E-B0325797CF0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0.31707317073170732</c:v>
                </c:pt>
                <c:pt idx="1">
                  <c:v>0.21757322175732219</c:v>
                </c:pt>
                <c:pt idx="2">
                  <c:v>0.40340909090909088</c:v>
                </c:pt>
                <c:pt idx="3">
                  <c:v>0.42528735632183906</c:v>
                </c:pt>
                <c:pt idx="4">
                  <c:v>0.48648648648648651</c:v>
                </c:pt>
                <c:pt idx="5">
                  <c:v>0.59375</c:v>
                </c:pt>
                <c:pt idx="6">
                  <c:v>0.44444444444444442</c:v>
                </c:pt>
                <c:pt idx="7">
                  <c:v>0.33333333333333331</c:v>
                </c:pt>
                <c:pt idx="8">
                  <c:v>0.5</c:v>
                </c:pt>
                <c:pt idx="9">
                  <c:v>0.55555555555555558</c:v>
                </c:pt>
                <c:pt idx="10">
                  <c:v>1</c:v>
                </c:pt>
                <c:pt idx="11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0-4325-AD7E-B0325797CF0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0-4325-AD7E-B0325797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927455"/>
        <c:axId val="1220924127"/>
      </c:lineChart>
      <c:catAx>
        <c:axId val="122092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20924127"/>
        <c:crosses val="autoZero"/>
        <c:auto val="1"/>
        <c:lblAlgn val="ctr"/>
        <c:lblOffset val="100"/>
        <c:noMultiLvlLbl val="0"/>
      </c:catAx>
      <c:valAx>
        <c:axId val="122092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2092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1-4157-8624-EAEF681F78DA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1-4157-8624-EAEF681F78DA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51-4157-8624-EAEF681F78DA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51-4157-8624-EAEF681F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8213072"/>
        <c:axId val="1758213488"/>
      </c:barChart>
      <c:catAx>
        <c:axId val="175821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8213488"/>
        <c:crosses val="autoZero"/>
        <c:auto val="1"/>
        <c:lblAlgn val="ctr"/>
        <c:lblOffset val="100"/>
        <c:noMultiLvlLbl val="0"/>
      </c:catAx>
      <c:valAx>
        <c:axId val="17582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82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4-4212-BE6C-509245C2C35D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4-4212-BE6C-509245C2C35D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4-4212-BE6C-509245C2C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6579968"/>
        <c:axId val="1526581216"/>
      </c:barChart>
      <c:catAx>
        <c:axId val="152657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6581216"/>
        <c:crosses val="autoZero"/>
        <c:auto val="1"/>
        <c:lblAlgn val="ctr"/>
        <c:lblOffset val="100"/>
        <c:noMultiLvlLbl val="0"/>
      </c:catAx>
      <c:valAx>
        <c:axId val="152658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65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</a:t>
            </a:r>
            <a:r>
              <a:rPr lang="es-MX" baseline="0"/>
              <a:t> Date</a:t>
            </a:r>
            <a:endParaRPr lang="es-MX"/>
          </a:p>
        </c:rich>
      </c:tx>
      <c:layout>
        <c:manualLayout>
          <c:xMode val="edge"/>
          <c:yMode val="edge"/>
          <c:x val="0.26563188976377955"/>
          <c:y val="0.150736366287547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9-44CD-B536-4480B92793A2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9-44CD-B536-4480B92793A2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59-44CD-B536-4480B92793A2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A-4529-8906-5B85FBE5A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709232"/>
        <c:axId val="1703709648"/>
      </c:lineChart>
      <c:catAx>
        <c:axId val="17037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3709648"/>
        <c:crosses val="autoZero"/>
        <c:auto val="1"/>
        <c:lblAlgn val="ctr"/>
        <c:lblOffset val="100"/>
        <c:noMultiLvlLbl val="0"/>
      </c:catAx>
      <c:valAx>
        <c:axId val="17037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37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176211</xdr:rowOff>
    </xdr:from>
    <xdr:to>
      <xdr:col>15</xdr:col>
      <xdr:colOff>209550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7C208-FDDF-454B-B32B-841EAD810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13</xdr:row>
      <xdr:rowOff>100011</xdr:rowOff>
    </xdr:from>
    <xdr:to>
      <xdr:col>13</xdr:col>
      <xdr:colOff>590550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0D82E-379E-4F1D-82B9-2F6EF4641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2</xdr:row>
      <xdr:rowOff>90487</xdr:rowOff>
    </xdr:from>
    <xdr:to>
      <xdr:col>21</xdr:col>
      <xdr:colOff>66674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237DB-8B45-4796-BC0C-AA87FE195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5</xdr:row>
      <xdr:rowOff>42862</xdr:rowOff>
    </xdr:from>
    <xdr:to>
      <xdr:col>17</xdr:col>
      <xdr:colOff>333374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435F8-44DD-4A27-BF1E-3D301D6D6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3</xdr:row>
      <xdr:rowOff>138112</xdr:rowOff>
    </xdr:from>
    <xdr:to>
      <xdr:col>15</xdr:col>
      <xdr:colOff>457199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E7299-28EF-4F24-8E6E-EF91AF9CB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453.407115856484" createdVersion="7" refreshedVersion="7" minRefreshableVersion="3" recordCount="4114" xr:uid="{9420FDB9-E2DD-4E62-916B-3A37924D8B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453.431163078705" createdVersion="7" refreshedVersion="7" minRefreshableVersion="3" recordCount="4114" xr:uid="{C770BF33-0B25-434D-BF70-2510E2243F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459.489252314816" createdVersion="7" refreshedVersion="7" minRefreshableVersion="3" recordCount="4114" xr:uid="{54F0D138-484D-4104-830C-B6B0665290F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300"/>
    <x v="2"/>
    <x v="0"/>
    <x v="1"/>
    <s v="GBP"/>
    <n v="1455555083"/>
    <n v="1454691083"/>
    <b v="0"/>
    <x v="2"/>
    <b v="1"/>
    <s v="film &amp; video/television"/>
    <n v="17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"/>
    <x v="10"/>
    <x v="0"/>
    <x v="0"/>
    <s v="USD"/>
    <n v="1403660279"/>
    <n v="1400636279"/>
    <b v="0"/>
    <x v="10"/>
    <b v="1"/>
    <s v="film &amp; video/television"/>
    <n v="15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6000"/>
    <x v="11"/>
    <x v="0"/>
    <x v="0"/>
    <s v="USD"/>
    <n v="1471834800"/>
    <n v="1469126462"/>
    <b v="0"/>
    <x v="11"/>
    <b v="1"/>
    <s v="film &amp; video/television"/>
    <n v="10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300"/>
    <x v="17"/>
    <x v="0"/>
    <x v="1"/>
    <s v="GBP"/>
    <n v="1415126022"/>
    <n v="1412530422"/>
    <b v="0"/>
    <x v="17"/>
    <b v="1"/>
    <s v="film &amp; video/television"/>
    <n v="116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50000"/>
    <x v="22"/>
    <x v="0"/>
    <x v="0"/>
    <s v="USD"/>
    <n v="1420099140"/>
    <n v="1418766740"/>
    <b v="0"/>
    <x v="22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500"/>
    <x v="23"/>
    <x v="0"/>
    <x v="0"/>
    <s v="USD"/>
    <n v="1430407200"/>
    <n v="1428086501"/>
    <b v="0"/>
    <x v="23"/>
    <b v="1"/>
    <s v="film &amp; video/television"/>
    <n v="158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70000"/>
    <x v="25"/>
    <x v="0"/>
    <x v="0"/>
    <s v="USD"/>
    <n v="1452299761"/>
    <n v="1447115761"/>
    <b v="0"/>
    <x v="25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1500"/>
    <x v="29"/>
    <x v="0"/>
    <x v="1"/>
    <s v="GBP"/>
    <n v="1406045368"/>
    <n v="1403453368"/>
    <b v="0"/>
    <x v="27"/>
    <b v="1"/>
    <s v="film &amp; video/television"/>
    <n v="247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0"/>
    <x v="31"/>
    <x v="0"/>
    <x v="0"/>
    <s v="USD"/>
    <n v="1453748434"/>
    <n v="1452193234"/>
    <b v="0"/>
    <x v="29"/>
    <b v="1"/>
    <s v="film &amp; video/television"/>
    <n v="13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1500"/>
    <x v="41"/>
    <x v="0"/>
    <x v="0"/>
    <s v="USD"/>
    <n v="1412516354"/>
    <n v="1409924354"/>
    <b v="0"/>
    <x v="10"/>
    <b v="1"/>
    <s v="film &amp; video/television"/>
    <n v="133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1500"/>
    <x v="41"/>
    <x v="0"/>
    <x v="0"/>
    <s v="USD"/>
    <n v="1412648537"/>
    <n v="1408760537"/>
    <b v="0"/>
    <x v="41"/>
    <b v="1"/>
    <s v="film &amp; video/television"/>
    <n v="133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6000"/>
    <x v="44"/>
    <x v="0"/>
    <x v="0"/>
    <s v="USD"/>
    <n v="1461769107"/>
    <n v="1459177107"/>
    <b v="0"/>
    <x v="42"/>
    <b v="1"/>
    <s v="film &amp; video/television"/>
    <n v="10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9665"/>
    <x v="48"/>
    <x v="0"/>
    <x v="0"/>
    <s v="USD"/>
    <n v="1445660045"/>
    <n v="1443068045"/>
    <b v="0"/>
    <x v="45"/>
    <b v="1"/>
    <s v="film &amp; video/television"/>
    <n v="124"/>
    <n v="137.93"/>
    <x v="0"/>
    <x v="0"/>
  </r>
  <r>
    <n v="50"/>
    <s v="The Love Lounge"/>
    <s v="A brand new dating show which helps one lucky lady find her Mr Right with difficult decisions to make along the way."/>
    <n v="500"/>
    <x v="49"/>
    <x v="0"/>
    <x v="1"/>
    <s v="GBP"/>
    <n v="1422637200"/>
    <n v="1419271458"/>
    <b v="0"/>
    <x v="19"/>
    <b v="1"/>
    <s v="film &amp; video/television"/>
    <n v="12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60000"/>
    <x v="69"/>
    <x v="0"/>
    <x v="0"/>
    <s v="USD"/>
    <n v="1315171845"/>
    <n v="1309987845"/>
    <b v="0"/>
    <x v="5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800"/>
    <x v="72"/>
    <x v="0"/>
    <x v="0"/>
    <s v="USD"/>
    <n v="1304395140"/>
    <n v="1297620584"/>
    <b v="0"/>
    <x v="59"/>
    <b v="1"/>
    <s v="film &amp; video/shorts"/>
    <n v="113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4000"/>
    <x v="74"/>
    <x v="0"/>
    <x v="0"/>
    <s v="USD"/>
    <n v="1366693272"/>
    <n v="1364101272"/>
    <b v="0"/>
    <x v="5"/>
    <b v="1"/>
    <s v="film &amp; video/shorts"/>
    <n v="101"/>
    <n v="85.96"/>
    <x v="0"/>
    <x v="1"/>
  </r>
  <r>
    <n v="76"/>
    <s v="Star Wars: Insidious"/>
    <s v="Karn A'Mor has awoken bloodied on a distant battlefield with no memory of his past! JOIN THE RESISTANCE and find out more..."/>
    <n v="15000"/>
    <x v="75"/>
    <x v="0"/>
    <x v="0"/>
    <s v="USD"/>
    <n v="1325007358"/>
    <n v="1319819758"/>
    <b v="0"/>
    <x v="41"/>
    <b v="1"/>
    <s v="film &amp; video/shorts"/>
    <n v="3"/>
    <n v="30.67"/>
    <x v="0"/>
    <x v="1"/>
  </r>
  <r>
    <n v="77"/>
    <s v="Jonah and the Crab"/>
    <s v="A short film about a boy searching for companionship in a hermit crab he finds on the beach."/>
    <n v="3400"/>
    <x v="76"/>
    <x v="0"/>
    <x v="0"/>
    <s v="USD"/>
    <n v="1337569140"/>
    <n v="1332991717"/>
    <b v="0"/>
    <x v="55"/>
    <b v="1"/>
    <s v="film &amp; video/shorts"/>
    <n v="46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x v="77"/>
    <x v="0"/>
    <x v="6"/>
    <s v="EUR"/>
    <n v="1472751121"/>
    <n v="1471887121"/>
    <b v="0"/>
    <x v="2"/>
    <b v="1"/>
    <s v="film &amp; video/shorts"/>
    <n v="68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100000"/>
    <x v="82"/>
    <x v="0"/>
    <x v="1"/>
    <s v="GBP"/>
    <n v="1424604600"/>
    <n v="1423320389"/>
    <b v="0"/>
    <x v="62"/>
    <b v="1"/>
    <s v="film &amp; video/shorts"/>
    <n v="0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0000"/>
    <x v="84"/>
    <x v="0"/>
    <x v="0"/>
    <s v="USD"/>
    <n v="1316746837"/>
    <n v="1314154837"/>
    <b v="0"/>
    <x v="64"/>
    <b v="1"/>
    <s v="film &amp; video/shorts"/>
    <n v="1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000"/>
    <x v="87"/>
    <x v="0"/>
    <x v="0"/>
    <s v="USD"/>
    <n v="1403452131"/>
    <n v="1401205731"/>
    <b v="0"/>
    <x v="65"/>
    <b v="1"/>
    <s v="film &amp; video/shorts"/>
    <n v="120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x v="87"/>
    <x v="0"/>
    <x v="0"/>
    <s v="USD"/>
    <n v="1305625164"/>
    <n v="1300354764"/>
    <b v="0"/>
    <x v="67"/>
    <b v="1"/>
    <s v="film &amp; video/shorts"/>
    <n v="10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x v="92"/>
    <x v="0"/>
    <x v="1"/>
    <s v="GBP"/>
    <n v="1396890822"/>
    <n v="1395162822"/>
    <b v="0"/>
    <x v="8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5600"/>
    <x v="75"/>
    <x v="0"/>
    <x v="0"/>
    <s v="USD"/>
    <n v="1330214841"/>
    <n v="1327622841"/>
    <b v="0"/>
    <x v="64"/>
    <b v="1"/>
    <s v="film &amp; video/shorts"/>
    <n v="8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90000"/>
    <x v="94"/>
    <x v="0"/>
    <x v="0"/>
    <s v="USD"/>
    <n v="1310440482"/>
    <n v="1307848482"/>
    <b v="0"/>
    <x v="22"/>
    <b v="1"/>
    <s v="film &amp; video/shorts"/>
    <n v="0"/>
    <n v="53.13"/>
    <x v="0"/>
    <x v="1"/>
  </r>
  <r>
    <n v="98"/>
    <s v="CUT OUT"/>
    <s v="&quot;Cut Out&quot; tells the story of a young woman who befriends a neighborhood teen and finds herself involved with gang violence."/>
    <n v="2500"/>
    <x v="95"/>
    <x v="0"/>
    <x v="0"/>
    <s v="USD"/>
    <n v="1354923000"/>
    <n v="1351796674"/>
    <b v="0"/>
    <x v="65"/>
    <b v="1"/>
    <s v="film &amp; video/shorts"/>
    <n v="13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500"/>
    <x v="98"/>
    <x v="0"/>
    <x v="0"/>
    <s v="USD"/>
    <n v="1359052710"/>
    <n v="1356979110"/>
    <b v="0"/>
    <x v="2"/>
    <b v="1"/>
    <s v="film &amp; video/shorts"/>
    <n v="233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600"/>
    <x v="49"/>
    <x v="0"/>
    <x v="0"/>
    <s v="USD"/>
    <n v="1301792400"/>
    <n v="1299775266"/>
    <b v="0"/>
    <x v="73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3000"/>
    <x v="29"/>
    <x v="0"/>
    <x v="0"/>
    <s v="USD"/>
    <n v="1370011370"/>
    <n v="1364827370"/>
    <b v="0"/>
    <x v="5"/>
    <b v="1"/>
    <s v="film &amp; video/shorts"/>
    <n v="12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5000"/>
    <x v="106"/>
    <x v="0"/>
    <x v="2"/>
    <s v="AUD"/>
    <n v="1433059187"/>
    <n v="1430467187"/>
    <b v="0"/>
    <x v="28"/>
    <b v="1"/>
    <s v="film &amp; video/shorts"/>
    <n v="1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00"/>
    <x v="115"/>
    <x v="1"/>
    <x v="7"/>
    <s v="HKD"/>
    <n v="1475457107"/>
    <n v="1472865107"/>
    <b v="0"/>
    <x v="29"/>
    <b v="0"/>
    <s v="film &amp; video/science fiction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20000"/>
    <x v="116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2"/>
    <x v="117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400"/>
    <x v="118"/>
    <x v="1"/>
    <x v="0"/>
    <s v="USD"/>
    <n v="1414533600"/>
    <n v="1411411564"/>
    <b v="0"/>
    <x v="79"/>
    <b v="0"/>
    <s v="film &amp; video/science fiction"/>
    <n v="38"/>
    <n v="25.17"/>
    <x v="0"/>
    <x v="2"/>
  </r>
  <r>
    <n v="124"/>
    <s v="Blank Bodies - Post Production (Canceled)"/>
    <s v="An artificial man and woman discover love under the unsuspecting eyes of the four renowned artists who created them."/>
    <n v="10000"/>
    <x v="117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9999"/>
    <x v="119"/>
    <x v="1"/>
    <x v="5"/>
    <s v="CAD"/>
    <n v="1486165880"/>
    <n v="1480981880"/>
    <b v="0"/>
    <x v="79"/>
    <b v="0"/>
    <s v="film &amp; video/science fiction"/>
    <n v="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99"/>
    <x v="121"/>
    <x v="1"/>
    <x v="0"/>
    <s v="USD"/>
    <n v="1428069541"/>
    <n v="1425481141"/>
    <b v="0"/>
    <x v="80"/>
    <b v="0"/>
    <s v="film &amp; video/science fiction"/>
    <n v="95"/>
    <n v="47.5"/>
    <x v="0"/>
    <x v="2"/>
  </r>
  <r>
    <n v="128"/>
    <s v="Ralphi3 (Canceled)"/>
    <s v="A Science Fiction film filled with entertainment and Excitement"/>
    <n v="1750"/>
    <x v="122"/>
    <x v="1"/>
    <x v="0"/>
    <s v="USD"/>
    <n v="1476941293"/>
    <n v="1473917293"/>
    <b v="0"/>
    <x v="79"/>
    <b v="0"/>
    <s v="film &amp; video/science fiction"/>
    <n v="10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500"/>
    <x v="117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10000"/>
    <x v="117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45000"/>
    <x v="117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1000"/>
    <x v="117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10000"/>
    <x v="117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x v="124"/>
    <x v="1"/>
    <x v="0"/>
    <s v="USD"/>
    <n v="1404241200"/>
    <n v="1401354597"/>
    <b v="0"/>
    <x v="81"/>
    <b v="0"/>
    <s v="film &amp; video/science fiction"/>
    <n v="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5000"/>
    <x v="117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000"/>
    <x v="117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500"/>
    <x v="117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5000"/>
    <x v="115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9000"/>
    <x v="117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3500"/>
    <x v="127"/>
    <x v="1"/>
    <x v="5"/>
    <s v="CAD"/>
    <n v="1428945472"/>
    <n v="1423765072"/>
    <b v="0"/>
    <x v="77"/>
    <b v="0"/>
    <s v="film &amp; video/science fiction"/>
    <n v="59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500"/>
    <x v="129"/>
    <x v="1"/>
    <x v="0"/>
    <s v="USD"/>
    <n v="1484698998"/>
    <n v="1479514998"/>
    <b v="0"/>
    <x v="83"/>
    <b v="0"/>
    <s v="film &amp; video/science fiction"/>
    <n v="23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500"/>
    <x v="130"/>
    <x v="1"/>
    <x v="0"/>
    <s v="USD"/>
    <n v="1456555536"/>
    <n v="1453963536"/>
    <b v="0"/>
    <x v="84"/>
    <b v="0"/>
    <s v="film &amp; video/science fiction"/>
    <n v="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"/>
    <x v="133"/>
    <x v="1"/>
    <x v="2"/>
    <s v="AUD"/>
    <n v="1434633191"/>
    <n v="1429449191"/>
    <b v="0"/>
    <x v="81"/>
    <b v="0"/>
    <s v="film &amp; video/science fiction"/>
    <n v="28"/>
    <n v="28"/>
    <x v="0"/>
    <x v="2"/>
  </r>
  <r>
    <n v="152"/>
    <s v="The Great Dark (Canceled)"/>
    <s v="The Great Dark is a journey through the unimaginable...and un foreseeable..."/>
    <n v="25"/>
    <x v="134"/>
    <x v="1"/>
    <x v="0"/>
    <s v="USD"/>
    <n v="1411437100"/>
    <n v="1408845100"/>
    <b v="0"/>
    <x v="84"/>
    <b v="0"/>
    <s v="film &amp; video/science fiction"/>
    <n v="12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50000"/>
    <x v="130"/>
    <x v="1"/>
    <x v="0"/>
    <s v="USD"/>
    <n v="1433336895"/>
    <n v="1429621695"/>
    <b v="0"/>
    <x v="8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3000"/>
    <x v="136"/>
    <x v="1"/>
    <x v="0"/>
    <s v="USD"/>
    <n v="1437657935"/>
    <n v="1434201935"/>
    <b v="0"/>
    <x v="80"/>
    <b v="0"/>
    <s v="film &amp; video/science fiction"/>
    <n v="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500"/>
    <x v="137"/>
    <x v="1"/>
    <x v="5"/>
    <s v="CAD"/>
    <n v="1407034796"/>
    <n v="1401850796"/>
    <b v="0"/>
    <x v="41"/>
    <b v="0"/>
    <s v="film &amp; video/science fiction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"/>
    <x v="117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"/>
    <x v="115"/>
    <x v="1"/>
    <x v="0"/>
    <s v="USD"/>
    <n v="1467541545"/>
    <n v="1464085545"/>
    <b v="0"/>
    <x v="29"/>
    <b v="0"/>
    <s v="film &amp; video/science fiction"/>
    <n v="2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"/>
    <x v="117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780"/>
    <x v="139"/>
    <x v="2"/>
    <x v="0"/>
    <s v="USD"/>
    <n v="1404318595"/>
    <n v="1401726595"/>
    <b v="0"/>
    <x v="29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28"/>
    <x v="117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500"/>
    <x v="141"/>
    <x v="2"/>
    <x v="0"/>
    <s v="USD"/>
    <n v="1411150701"/>
    <n v="1405966701"/>
    <b v="0"/>
    <x v="63"/>
    <b v="0"/>
    <s v="film &amp; video/drama"/>
    <n v="128"/>
    <n v="91.43"/>
    <x v="0"/>
    <x v="3"/>
  </r>
  <r>
    <n v="165"/>
    <s v="NET"/>
    <s v="A teacher. A boy. The beach and a heatwave that drove them all insane."/>
    <n v="3000"/>
    <x v="117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2500"/>
    <x v="142"/>
    <x v="2"/>
    <x v="0"/>
    <s v="USD"/>
    <n v="1484531362"/>
    <n v="1481939362"/>
    <b v="0"/>
    <x v="29"/>
    <b v="0"/>
    <s v="film &amp; video/drama"/>
    <n v="120"/>
    <n v="3000"/>
    <x v="0"/>
    <x v="3"/>
  </r>
  <r>
    <n v="167"/>
    <s v="Past"/>
    <s v="A young man experiences a tragedy and has the opportunity to go back and learn from his mistakes and find out his true self."/>
    <n v="2000"/>
    <x v="143"/>
    <x v="2"/>
    <x v="0"/>
    <s v="USD"/>
    <n v="1438726535"/>
    <n v="1433542535"/>
    <b v="0"/>
    <x v="84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6000"/>
    <x v="144"/>
    <x v="2"/>
    <x v="0"/>
    <s v="USD"/>
    <n v="1426791770"/>
    <n v="1424203370"/>
    <b v="0"/>
    <x v="8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500000"/>
    <x v="145"/>
    <x v="2"/>
    <x v="1"/>
    <s v="GBP"/>
    <n v="1413634059"/>
    <n v="1411042059"/>
    <b v="0"/>
    <x v="73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5000"/>
    <x v="144"/>
    <x v="2"/>
    <x v="0"/>
    <s v="USD"/>
    <n v="1440912480"/>
    <n v="1438385283"/>
    <b v="0"/>
    <x v="73"/>
    <b v="0"/>
    <s v="film &amp; video/drama"/>
    <n v="7"/>
    <n v="32.5"/>
    <x v="0"/>
    <x v="3"/>
  </r>
  <r>
    <n v="171"/>
    <s v="IRL: Gamers Unite"/>
    <s v="Team Mayhem, a local small town gang of gamers who are enlisted   to save the world from the new great evil known as Prowler."/>
    <n v="1500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1000"/>
    <x v="117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50000"/>
    <x v="117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8000"/>
    <x v="117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30000"/>
    <x v="117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280"/>
    <x v="117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8000"/>
    <x v="148"/>
    <x v="2"/>
    <x v="0"/>
    <s v="USD"/>
    <n v="1457056555"/>
    <n v="1454464555"/>
    <b v="0"/>
    <x v="84"/>
    <b v="0"/>
    <s v="film &amp; video/drama"/>
    <n v="3"/>
    <n v="100"/>
    <x v="0"/>
    <x v="3"/>
  </r>
  <r>
    <n v="180"/>
    <s v="The Rest of Us Mini-Series"/>
    <s v="The Rest of Us follows a survivor of an outbreak that nearly destroyed the earth as he travels to find some form of humanity."/>
    <n v="1000"/>
    <x v="149"/>
    <x v="2"/>
    <x v="1"/>
    <s v="GBP"/>
    <n v="1428951600"/>
    <n v="1425512843"/>
    <b v="0"/>
    <x v="62"/>
    <b v="0"/>
    <s v="film &amp; video/drama"/>
    <n v="40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50000"/>
    <x v="117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75000"/>
    <x v="152"/>
    <x v="2"/>
    <x v="5"/>
    <s v="CAD"/>
    <n v="1409543940"/>
    <n v="1404586762"/>
    <b v="0"/>
    <x v="84"/>
    <b v="0"/>
    <s v="film &amp; video/drama"/>
    <n v="0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10000"/>
    <x v="117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4400"/>
    <x v="25"/>
    <x v="2"/>
    <x v="0"/>
    <s v="USD"/>
    <n v="1437461940"/>
    <n v="1435383457"/>
    <b v="0"/>
    <x v="81"/>
    <b v="0"/>
    <s v="film &amp; video/drama"/>
    <n v="18"/>
    <n v="160"/>
    <x v="0"/>
    <x v="3"/>
  </r>
  <r>
    <n v="188"/>
    <s v="Mariano (A Screenplay)"/>
    <s v="Mariano Messini, an aspiring musician, indebted to the mafia must put his life on the line to escape their grasp and pursue his dream."/>
    <n v="30000"/>
    <x v="117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900"/>
    <x v="154"/>
    <x v="2"/>
    <x v="0"/>
    <s v="USD"/>
    <n v="1472920477"/>
    <n v="1467736477"/>
    <b v="0"/>
    <x v="81"/>
    <b v="0"/>
    <s v="film &amp; video/drama"/>
    <n v="38"/>
    <n v="69"/>
    <x v="0"/>
    <x v="3"/>
  </r>
  <r>
    <n v="190"/>
    <s v="REGIONRAT, the movie"/>
    <s v="Because hope can be a 4 letter word"/>
    <n v="7000"/>
    <x v="155"/>
    <x v="2"/>
    <x v="0"/>
    <s v="USD"/>
    <n v="1466091446"/>
    <n v="1465227446"/>
    <b v="0"/>
    <x v="29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7500"/>
    <x v="156"/>
    <x v="2"/>
    <x v="2"/>
    <s v="AUD"/>
    <n v="1443782138"/>
    <n v="1440326138"/>
    <b v="0"/>
    <x v="83"/>
    <b v="0"/>
    <s v="film &amp; video/drama"/>
    <n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"/>
    <x v="15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55000"/>
    <x v="117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2000"/>
    <x v="158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"/>
    <x v="117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4000"/>
    <x v="117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3500"/>
    <x v="163"/>
    <x v="2"/>
    <x v="0"/>
    <s v="USD"/>
    <n v="1423424329"/>
    <n v="1421696329"/>
    <b v="0"/>
    <x v="63"/>
    <b v="0"/>
    <s v="film &amp; video/drama"/>
    <n v="11"/>
    <n v="54.29"/>
    <x v="0"/>
    <x v="3"/>
  </r>
  <r>
    <n v="202"/>
    <s v="Modern Gangsters"/>
    <s v="new web series created by jonney terry"/>
    <n v="8000"/>
    <x v="117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250"/>
    <x v="166"/>
    <x v="2"/>
    <x v="0"/>
    <s v="USD"/>
    <n v="1444144222"/>
    <n v="1441120222"/>
    <b v="0"/>
    <x v="57"/>
    <b v="0"/>
    <s v="film &amp; video/drama"/>
    <n v="104"/>
    <n v="76.47"/>
    <x v="0"/>
    <x v="3"/>
  </r>
  <r>
    <n v="206"/>
    <s v="Blood Bond Movie Development"/>
    <s v="A love story featuring adoption,struggle,dysfunction,grace, healing, and restoration."/>
    <n v="4000"/>
    <x v="117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2000"/>
    <x v="167"/>
    <x v="2"/>
    <x v="5"/>
    <s v="CAD"/>
    <n v="1420346638"/>
    <n v="1417754638"/>
    <b v="0"/>
    <x v="62"/>
    <b v="0"/>
    <s v="film &amp; video/drama"/>
    <n v="107"/>
    <n v="163.85"/>
    <x v="0"/>
    <x v="3"/>
  </r>
  <r>
    <n v="208"/>
    <s v="OLIVIA"/>
    <s v="A young woman's journey from Africa to Australia where she finds heaven on earth, love and tragedy. Within her tragedy she saves lives."/>
    <n v="1000"/>
    <x v="117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000"/>
    <x v="117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3000"/>
    <x v="168"/>
    <x v="2"/>
    <x v="0"/>
    <s v="USD"/>
    <n v="1443675600"/>
    <n v="1441157592"/>
    <b v="0"/>
    <x v="51"/>
    <b v="0"/>
    <s v="film &amp; video/drama"/>
    <n v="101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7500"/>
    <x v="116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2000"/>
    <x v="170"/>
    <x v="2"/>
    <x v="0"/>
    <s v="USD"/>
    <n v="1439734001"/>
    <n v="1437142547"/>
    <b v="0"/>
    <x v="29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5000"/>
    <x v="116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5000"/>
    <x v="115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2000"/>
    <x v="173"/>
    <x v="2"/>
    <x v="0"/>
    <s v="USD"/>
    <n v="1431702289"/>
    <n v="1426518289"/>
    <b v="0"/>
    <x v="29"/>
    <b v="0"/>
    <s v="film &amp; video/drama"/>
    <n v="5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350"/>
    <x v="175"/>
    <x v="2"/>
    <x v="0"/>
    <s v="USD"/>
    <n v="1440101160"/>
    <n v="1436542030"/>
    <b v="0"/>
    <x v="83"/>
    <b v="0"/>
    <s v="film &amp; video/drama"/>
    <n v="103"/>
    <n v="120"/>
    <x v="0"/>
    <x v="3"/>
  </r>
  <r>
    <n v="221"/>
    <s v="Archetypes"/>
    <s v="Film about Schizophrenia with Surreal Twists!"/>
    <n v="1100"/>
    <x v="117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400"/>
    <x v="176"/>
    <x v="2"/>
    <x v="0"/>
    <s v="USD"/>
    <n v="1427423940"/>
    <n v="1422383318"/>
    <b v="0"/>
    <x v="84"/>
    <b v="0"/>
    <s v="film &amp; video/drama"/>
    <n v="33"/>
    <n v="65"/>
    <x v="0"/>
    <x v="3"/>
  </r>
  <r>
    <n v="223"/>
    <s v="The Pass"/>
    <s v="An old man, a U.S Marine Corps veteran remembers his combat experience in the battle of Toktong Pass 1950, during the Korean War."/>
    <n v="200"/>
    <x v="117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"/>
    <x v="117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1500000"/>
    <x v="117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1000"/>
    <x v="156"/>
    <x v="2"/>
    <x v="1"/>
    <s v="GBP"/>
    <n v="1433064540"/>
    <n v="1428854344"/>
    <b v="0"/>
    <x v="84"/>
    <b v="0"/>
    <s v="film &amp; video/drama"/>
    <n v="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000"/>
    <x v="117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6000"/>
    <x v="117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15000"/>
    <x v="117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666"/>
    <x v="177"/>
    <x v="2"/>
    <x v="0"/>
    <s v="USD"/>
    <n v="1433443151"/>
    <n v="1430851151"/>
    <b v="0"/>
    <x v="84"/>
    <b v="0"/>
    <s v="film &amp; video/drama"/>
    <n v="9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200"/>
    <x v="117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6000"/>
    <x v="178"/>
    <x v="2"/>
    <x v="1"/>
    <s v="GBP"/>
    <n v="1425066546"/>
    <n v="1422474546"/>
    <b v="0"/>
    <x v="63"/>
    <b v="0"/>
    <s v="film &amp; video/drama"/>
    <n v="2"/>
    <n v="15.71"/>
    <x v="0"/>
    <x v="3"/>
  </r>
  <r>
    <n v="233"/>
    <s v="Area 4 - The Film"/>
    <s v="â€œArea 4â€ revolves around Frank Hammond, a counselor at a high school, who discovers the scandals that took place."/>
    <n v="450"/>
    <x v="117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200"/>
    <x v="149"/>
    <x v="2"/>
    <x v="0"/>
    <s v="USD"/>
    <n v="1434847859"/>
    <n v="1431391859"/>
    <b v="0"/>
    <x v="81"/>
    <b v="0"/>
    <s v="film &amp; video/drama"/>
    <n v="33"/>
    <n v="80.2"/>
    <x v="0"/>
    <x v="3"/>
  </r>
  <r>
    <n v="235"/>
    <s v="Film about help homeless child to live a better life."/>
    <s v="Taking people on a deep emotional trip with a story about sometimes those who have less, give more."/>
    <n v="4000"/>
    <x v="117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515"/>
    <x v="117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5000"/>
    <x v="155"/>
    <x v="2"/>
    <x v="0"/>
    <s v="USD"/>
    <n v="1457445069"/>
    <n v="1452261069"/>
    <b v="0"/>
    <x v="29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000"/>
    <x v="117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29000"/>
    <x v="156"/>
    <x v="2"/>
    <x v="2"/>
    <s v="AUD"/>
    <n v="1446984000"/>
    <n v="1445308730"/>
    <b v="0"/>
    <x v="81"/>
    <b v="0"/>
    <s v="film &amp; video/drama"/>
    <n v="1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9072"/>
    <x v="191"/>
    <x v="0"/>
    <x v="0"/>
    <s v="USD"/>
    <n v="1275364740"/>
    <n v="1269878058"/>
    <b v="1"/>
    <x v="52"/>
    <b v="1"/>
    <s v="film &amp; video/documentary"/>
    <n v="10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6000"/>
    <x v="44"/>
    <x v="0"/>
    <x v="0"/>
    <s v="USD"/>
    <n v="1298699828"/>
    <n v="1294811828"/>
    <b v="1"/>
    <x v="108"/>
    <b v="1"/>
    <s v="film &amp; video/documentary"/>
    <n v="10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8000"/>
    <x v="204"/>
    <x v="0"/>
    <x v="0"/>
    <s v="USD"/>
    <n v="1271994660"/>
    <n v="1264565507"/>
    <b v="1"/>
    <x v="17"/>
    <b v="1"/>
    <s v="film &amp; video/documentary"/>
    <n v="8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0000"/>
    <x v="297"/>
    <x v="0"/>
    <x v="0"/>
    <s v="USD"/>
    <n v="1437621060"/>
    <n v="1433799180"/>
    <b v="0"/>
    <x v="45"/>
    <b v="1"/>
    <s v="film &amp; video/documentary"/>
    <n v="12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12000"/>
    <x v="48"/>
    <x v="0"/>
    <x v="0"/>
    <s v="USD"/>
    <n v="1407456000"/>
    <n v="1405573391"/>
    <b v="0"/>
    <x v="48"/>
    <b v="1"/>
    <s v="film &amp; video/documentary"/>
    <n v="100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2000000"/>
    <x v="308"/>
    <x v="0"/>
    <x v="1"/>
    <s v="GBP"/>
    <n v="1459872000"/>
    <n v="1456408244"/>
    <b v="0"/>
    <x v="82"/>
    <b v="1"/>
    <s v="film &amp; video/documentary"/>
    <n v="0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20000"/>
    <x v="49"/>
    <x v="0"/>
    <x v="0"/>
    <s v="USD"/>
    <n v="1393694280"/>
    <n v="1390088311"/>
    <b v="0"/>
    <x v="25"/>
    <b v="1"/>
    <s v="film &amp; video/documentary"/>
    <n v="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1500"/>
    <x v="317"/>
    <x v="0"/>
    <x v="0"/>
    <s v="USD"/>
    <n v="1346950900"/>
    <n v="1345741300"/>
    <b v="0"/>
    <x v="19"/>
    <b v="1"/>
    <s v="film &amp; video/documentary"/>
    <n v="102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2000"/>
    <x v="318"/>
    <x v="0"/>
    <x v="0"/>
    <s v="USD"/>
    <n v="1400467759"/>
    <n v="1398480559"/>
    <b v="0"/>
    <x v="53"/>
    <b v="1"/>
    <s v="film &amp; video/documentary"/>
    <n v="103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10500"/>
    <x v="321"/>
    <x v="0"/>
    <x v="0"/>
    <s v="USD"/>
    <n v="1439246991"/>
    <n v="1437950991"/>
    <b v="0"/>
    <x v="62"/>
    <b v="1"/>
    <s v="film &amp; video/documentary"/>
    <n v="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15000"/>
    <x v="344"/>
    <x v="0"/>
    <x v="1"/>
    <s v="GBP"/>
    <n v="1469220144"/>
    <n v="1466628144"/>
    <b v="0"/>
    <x v="41"/>
    <b v="1"/>
    <s v="film &amp; video/documentary"/>
    <n v="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25"/>
    <x v="356"/>
    <x v="2"/>
    <x v="0"/>
    <s v="USD"/>
    <n v="1440157656"/>
    <n v="1434973656"/>
    <b v="0"/>
    <x v="79"/>
    <b v="0"/>
    <s v="film &amp; video/animation"/>
    <n v="24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00"/>
    <x v="357"/>
    <x v="2"/>
    <x v="0"/>
    <s v="USD"/>
    <n v="1410416097"/>
    <n v="1407824097"/>
    <b v="0"/>
    <x v="8"/>
    <b v="0"/>
    <s v="film &amp; video/animation"/>
    <n v="14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153"/>
    <x v="358"/>
    <x v="2"/>
    <x v="0"/>
    <s v="USD"/>
    <n v="1370470430"/>
    <n v="1367878430"/>
    <b v="0"/>
    <x v="62"/>
    <b v="0"/>
    <s v="film &amp; video/animation"/>
    <n v="10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"/>
    <x v="360"/>
    <x v="2"/>
    <x v="0"/>
    <s v="USD"/>
    <n v="1448660404"/>
    <n v="1443472804"/>
    <b v="0"/>
    <x v="84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8000"/>
    <x v="117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10000"/>
    <x v="117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0"/>
    <x v="363"/>
    <x v="2"/>
    <x v="0"/>
    <s v="USD"/>
    <n v="1378866867"/>
    <n v="1377570867"/>
    <b v="0"/>
    <x v="81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250"/>
    <x v="365"/>
    <x v="2"/>
    <x v="0"/>
    <s v="USD"/>
    <n v="1445448381"/>
    <n v="1440264381"/>
    <b v="0"/>
    <x v="22"/>
    <b v="0"/>
    <s v="film &amp; video/animation"/>
    <n v="228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5000"/>
    <x v="117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0"/>
    <x v="366"/>
    <x v="2"/>
    <x v="0"/>
    <s v="USD"/>
    <n v="1385931702"/>
    <n v="1383076902"/>
    <b v="0"/>
    <x v="84"/>
    <b v="0"/>
    <s v="film &amp; video/animation"/>
    <n v="1"/>
    <n v="62.5"/>
    <x v="0"/>
    <x v="5"/>
  </r>
  <r>
    <n v="435"/>
    <s v="Planet Earth Superheroes"/>
    <s v="Be a part of the Planet Earth Superheroes legacy by supporting the project. Mike and friends gain powers to save endangered animals."/>
    <n v="150"/>
    <x v="158"/>
    <x v="2"/>
    <x v="0"/>
    <s v="USD"/>
    <n v="1379094980"/>
    <n v="1376502980"/>
    <b v="0"/>
    <x v="83"/>
    <b v="0"/>
    <s v="film &amp; video/animation"/>
    <n v="2"/>
    <n v="1"/>
    <x v="0"/>
    <x v="5"/>
  </r>
  <r>
    <n v="436"/>
    <s v="Blinky"/>
    <s v="Blinky is the story of a naÃ¯ve simpleton who suddenly finds himself struggling to adapt to changes within his environment."/>
    <n v="70000"/>
    <x v="117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1500"/>
    <x v="367"/>
    <x v="2"/>
    <x v="0"/>
    <s v="USD"/>
    <n v="1447830958"/>
    <n v="1445235358"/>
    <b v="0"/>
    <x v="202"/>
    <b v="0"/>
    <s v="film &amp; video/animation"/>
    <n v="12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350000"/>
    <x v="117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2100"/>
    <x v="139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375000"/>
    <x v="117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500"/>
    <x v="115"/>
    <x v="2"/>
    <x v="5"/>
    <s v="CAD"/>
    <n v="1391991701"/>
    <n v="1389399701"/>
    <b v="0"/>
    <x v="84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00"/>
    <x v="155"/>
    <x v="2"/>
    <x v="0"/>
    <s v="USD"/>
    <n v="1329342361"/>
    <n v="1324158361"/>
    <b v="0"/>
    <x v="29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1000"/>
    <x v="139"/>
    <x v="2"/>
    <x v="1"/>
    <s v="GBP"/>
    <n v="1364041163"/>
    <n v="1361884763"/>
    <b v="0"/>
    <x v="29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7500"/>
    <x v="372"/>
    <x v="2"/>
    <x v="1"/>
    <s v="GBP"/>
    <n v="1382017085"/>
    <n v="1379425085"/>
    <b v="0"/>
    <x v="81"/>
    <b v="0"/>
    <s v="film &amp; video/animation"/>
    <n v="1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500"/>
    <x v="117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4000"/>
    <x v="374"/>
    <x v="2"/>
    <x v="0"/>
    <s v="USD"/>
    <n v="1431536015"/>
    <n v="1428944015"/>
    <b v="0"/>
    <x v="8"/>
    <b v="0"/>
    <s v="film &amp; video/animation"/>
    <n v="12"/>
    <n v="40"/>
    <x v="0"/>
    <x v="5"/>
  </r>
  <r>
    <n v="453"/>
    <s v="Jamboni Brothers Pizza Pilot"/>
    <s v="A 7 minute broadcast-quality web pilot (in 3D animation) of Jamboni Brothers Pizza {the ultimate goal being a cartoon TV series}."/>
    <n v="20000"/>
    <x v="375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25000"/>
    <x v="376"/>
    <x v="2"/>
    <x v="0"/>
    <s v="USD"/>
    <n v="1417007640"/>
    <n v="1414343571"/>
    <b v="0"/>
    <x v="81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1000"/>
    <x v="372"/>
    <x v="2"/>
    <x v="0"/>
    <s v="USD"/>
    <n v="1334622660"/>
    <n v="1330733022"/>
    <b v="0"/>
    <x v="84"/>
    <b v="0"/>
    <s v="film &amp; video/animation"/>
    <n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5000"/>
    <x v="377"/>
    <x v="2"/>
    <x v="0"/>
    <s v="USD"/>
    <n v="1382414340"/>
    <n v="1380559201"/>
    <b v="0"/>
    <x v="8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500"/>
    <x v="117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5000"/>
    <x v="378"/>
    <x v="2"/>
    <x v="1"/>
    <s v="GBP"/>
    <n v="1368550060"/>
    <n v="1365958060"/>
    <b v="0"/>
    <x v="72"/>
    <b v="0"/>
    <s v="film &amp; video/animation"/>
    <n v="16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500"/>
    <x v="379"/>
    <x v="2"/>
    <x v="0"/>
    <s v="USD"/>
    <n v="1321201327"/>
    <n v="1316013727"/>
    <b v="0"/>
    <x v="29"/>
    <b v="0"/>
    <s v="film &amp; video/animation"/>
    <n v="5"/>
    <n v="25"/>
    <x v="0"/>
    <x v="5"/>
  </r>
  <r>
    <n v="460"/>
    <s v="Darwin's Kiss"/>
    <s v="An animated web series about biological evolution gone haywire."/>
    <n v="2750"/>
    <x v="379"/>
    <x v="2"/>
    <x v="0"/>
    <s v="USD"/>
    <n v="1401595200"/>
    <n v="1398862875"/>
    <b v="0"/>
    <x v="84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130000"/>
    <x v="117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620"/>
    <x v="117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1200"/>
    <x v="380"/>
    <x v="2"/>
    <x v="0"/>
    <s v="USD"/>
    <n v="1316883753"/>
    <n v="1311699753"/>
    <b v="0"/>
    <x v="202"/>
    <b v="0"/>
    <s v="film &amp; video/animation"/>
    <n v="104"/>
    <n v="113.64"/>
    <x v="0"/>
    <x v="5"/>
  </r>
  <r>
    <n v="464"/>
    <s v="PokÃ©Movie - A PokÃ©monâ„¢ school project"/>
    <s v="We are three students that want to make a short PokÃ©mon movie as a school project!"/>
    <n v="60000"/>
    <x v="116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5500"/>
    <x v="382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6750"/>
    <x v="117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8000"/>
    <x v="117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x v="385"/>
    <x v="2"/>
    <x v="0"/>
    <s v="USD"/>
    <n v="1408831718"/>
    <n v="1406239718"/>
    <b v="0"/>
    <x v="81"/>
    <b v="0"/>
    <s v="film &amp; video/animation"/>
    <n v="1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50000"/>
    <x v="386"/>
    <x v="2"/>
    <x v="0"/>
    <s v="USD"/>
    <n v="1410972319"/>
    <n v="1408380319"/>
    <b v="0"/>
    <x v="25"/>
    <b v="0"/>
    <s v="film &amp; video/animation"/>
    <n v="2"/>
    <n v="61.5"/>
    <x v="0"/>
    <x v="5"/>
  </r>
  <r>
    <n v="474"/>
    <s v="TAO Mr. Fantastic!!"/>
    <s v="Time travel the light Mr. Fantastic!  Spin the dimensions toward other continuums and worlds.  Hold onto your panties."/>
    <n v="18000"/>
    <x v="116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5000"/>
    <x v="117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30000"/>
    <x v="117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"/>
    <x v="117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1800"/>
    <x v="390"/>
    <x v="2"/>
    <x v="0"/>
    <s v="USD"/>
    <n v="1349885289"/>
    <n v="1347293289"/>
    <b v="0"/>
    <x v="64"/>
    <b v="0"/>
    <s v="film &amp; video/animation"/>
    <n v="102"/>
    <n v="87.14"/>
    <x v="0"/>
    <x v="5"/>
  </r>
  <r>
    <n v="482"/>
    <s v="Animated Stand-up Routines Shenanigans"/>
    <s v="Help me quit my day job and also create animated Stand-up routines from local up and coming comedians."/>
    <n v="2000"/>
    <x v="115"/>
    <x v="2"/>
    <x v="0"/>
    <s v="USD"/>
    <n v="1460644440"/>
    <n v="1458336690"/>
    <b v="0"/>
    <x v="29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x v="155"/>
    <x v="2"/>
    <x v="2"/>
    <s v="AUD"/>
    <n v="1401662239"/>
    <n v="1399070239"/>
    <b v="0"/>
    <x v="29"/>
    <b v="0"/>
    <s v="film &amp; video/animation"/>
    <n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1100"/>
    <x v="117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4000"/>
    <x v="117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3000"/>
    <x v="394"/>
    <x v="2"/>
    <x v="0"/>
    <s v="USD"/>
    <n v="1325763180"/>
    <n v="1323084816"/>
    <b v="0"/>
    <x v="83"/>
    <b v="0"/>
    <s v="film &amp; video/animation"/>
    <n v="7"/>
    <n v="71.67"/>
    <x v="0"/>
    <x v="5"/>
  </r>
  <r>
    <n v="490"/>
    <s v="PROJECT IS CANCELLED"/>
    <s v="Cancelled"/>
    <n v="71764"/>
    <x v="117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4200"/>
    <x v="117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50"/>
    <x v="117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1500"/>
    <x v="117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50000"/>
    <x v="395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1010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4336"/>
    <x v="117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150"/>
    <x v="398"/>
    <x v="2"/>
    <x v="0"/>
    <s v="USD"/>
    <n v="1332073025"/>
    <n v="1329484625"/>
    <b v="0"/>
    <x v="80"/>
    <b v="0"/>
    <s v="film &amp; video/animation"/>
    <n v="153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60000"/>
    <x v="400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50"/>
    <x v="156"/>
    <x v="2"/>
    <x v="0"/>
    <s v="USD"/>
    <n v="1376140520"/>
    <n v="1373548520"/>
    <b v="0"/>
    <x v="29"/>
    <b v="0"/>
    <s v="film &amp; video/animation"/>
    <n v="1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3500"/>
    <x v="141"/>
    <x v="2"/>
    <x v="0"/>
    <s v="USD"/>
    <n v="1350687657"/>
    <n v="1346799657"/>
    <b v="0"/>
    <x v="73"/>
    <b v="0"/>
    <s v="film &amp; video/animation"/>
    <n v="1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"/>
    <x v="402"/>
    <x v="2"/>
    <x v="0"/>
    <s v="USD"/>
    <n v="1337955240"/>
    <n v="1332808501"/>
    <b v="0"/>
    <x v="83"/>
    <b v="0"/>
    <s v="film &amp; video/animation"/>
    <n v="100"/>
    <n v="133.33000000000001"/>
    <x v="0"/>
    <x v="5"/>
  </r>
  <r>
    <n v="509"/>
    <s v="Indian in Chelsea - Web Animated series"/>
    <s v="A hilarious comedy podcast being turned into an animated series  about an indian servant and his boss."/>
    <n v="3000"/>
    <x v="115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3500"/>
    <x v="117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2000"/>
    <x v="403"/>
    <x v="2"/>
    <x v="0"/>
    <s v="USD"/>
    <n v="1365228982"/>
    <n v="1362640582"/>
    <b v="0"/>
    <x v="81"/>
    <b v="0"/>
    <s v="film &amp; video/animation"/>
    <n v="8"/>
    <n v="30"/>
    <x v="0"/>
    <x v="5"/>
  </r>
  <r>
    <n v="512"/>
    <s v="Otherkin The Animated Series"/>
    <s v="We have a fully developed 2D animated series that requires more professional animation. Our first 2 home-animated eps are up online."/>
    <n v="5000"/>
    <x v="143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30000"/>
    <x v="155"/>
    <x v="2"/>
    <x v="5"/>
    <s v="CAD"/>
    <n v="1407595447"/>
    <n v="1405003447"/>
    <b v="0"/>
    <x v="8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10000"/>
    <x v="117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"/>
    <x v="82"/>
    <x v="2"/>
    <x v="0"/>
    <s v="USD"/>
    <n v="1486046761"/>
    <n v="1483454761"/>
    <b v="0"/>
    <x v="83"/>
    <b v="0"/>
    <s v="film &amp; video/animation"/>
    <n v="41"/>
    <n v="68.33"/>
    <x v="0"/>
    <x v="5"/>
  </r>
  <r>
    <n v="518"/>
    <s v="Somorrah"/>
    <s v="The community of Somorrah is peaceful and unblemished until &quot;The Boss&quot; power and money starts to diminish &amp; plans to gain it all back!"/>
    <n v="7000"/>
    <x v="117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2500"/>
    <x v="406"/>
    <x v="2"/>
    <x v="0"/>
    <s v="USD"/>
    <n v="1354699421"/>
    <n v="1352107421"/>
    <b v="0"/>
    <x v="16"/>
    <b v="0"/>
    <s v="film &amp; video/animation"/>
    <n v="11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5000"/>
    <x v="413"/>
    <x v="0"/>
    <x v="0"/>
    <s v="USD"/>
    <n v="1487347500"/>
    <n v="1484715366"/>
    <b v="0"/>
    <x v="150"/>
    <b v="1"/>
    <s v="theater/plays"/>
    <n v="202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x v="415"/>
    <x v="0"/>
    <x v="5"/>
    <s v="CAD"/>
    <n v="1484110800"/>
    <n v="1482281094"/>
    <b v="0"/>
    <x v="59"/>
    <b v="1"/>
    <s v="theater/plays"/>
    <n v="104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750"/>
    <x v="417"/>
    <x v="0"/>
    <x v="0"/>
    <s v="USD"/>
    <n v="1481957940"/>
    <n v="1478050429"/>
    <b v="0"/>
    <x v="162"/>
    <b v="1"/>
    <s v="theater/plays"/>
    <n v="107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4500"/>
    <x v="116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000"/>
    <x v="379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500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00"/>
    <x v="119"/>
    <x v="2"/>
    <x v="2"/>
    <s v="AUD"/>
    <n v="1414807962"/>
    <n v="1412215962"/>
    <b v="0"/>
    <x v="84"/>
    <b v="0"/>
    <s v="technology/web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00"/>
    <x v="360"/>
    <x v="2"/>
    <x v="0"/>
    <s v="USD"/>
    <n v="1467647160"/>
    <n v="1465055160"/>
    <b v="0"/>
    <x v="84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12000"/>
    <x v="401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000"/>
    <x v="117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75000"/>
    <x v="427"/>
    <x v="2"/>
    <x v="1"/>
    <s v="GBP"/>
    <n v="1436368622"/>
    <n v="1433776622"/>
    <b v="0"/>
    <x v="22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7500"/>
    <x v="428"/>
    <x v="2"/>
    <x v="5"/>
    <s v="CAD"/>
    <n v="1485838800"/>
    <n v="1484756245"/>
    <b v="0"/>
    <x v="80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1200"/>
    <x v="117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550"/>
    <x v="430"/>
    <x v="2"/>
    <x v="0"/>
    <s v="USD"/>
    <n v="1415988991"/>
    <n v="1413393391"/>
    <b v="0"/>
    <x v="79"/>
    <b v="0"/>
    <s v="technology/web"/>
    <n v="2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000"/>
    <x v="117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1000"/>
    <x v="148"/>
    <x v="2"/>
    <x v="0"/>
    <s v="USD"/>
    <n v="1452112717"/>
    <n v="1449520717"/>
    <b v="0"/>
    <x v="29"/>
    <b v="0"/>
    <s v="technology/web"/>
    <n v="2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328"/>
    <x v="432"/>
    <x v="2"/>
    <x v="12"/>
    <s v="EUR"/>
    <n v="1480721803"/>
    <n v="1478126203"/>
    <b v="0"/>
    <x v="9"/>
    <b v="0"/>
    <s v="technology/web"/>
    <n v="1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100000"/>
    <x v="117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000"/>
    <x v="155"/>
    <x v="2"/>
    <x v="0"/>
    <s v="USD"/>
    <n v="1449989260"/>
    <n v="1447397260"/>
    <b v="0"/>
    <x v="29"/>
    <b v="0"/>
    <s v="technology/web"/>
    <n v="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"/>
    <x v="433"/>
    <x v="2"/>
    <x v="5"/>
    <s v="CAD"/>
    <n v="1418841045"/>
    <n v="1416249045"/>
    <b v="0"/>
    <x v="8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000"/>
    <x v="434"/>
    <x v="2"/>
    <x v="0"/>
    <s v="USD"/>
    <n v="1445874513"/>
    <n v="1442850513"/>
    <b v="0"/>
    <x v="84"/>
    <b v="0"/>
    <s v="technology/web"/>
    <n v="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1110"/>
    <x v="117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2500"/>
    <x v="427"/>
    <x v="2"/>
    <x v="2"/>
    <s v="AUD"/>
    <n v="1424137247"/>
    <n v="1421545247"/>
    <b v="0"/>
    <x v="84"/>
    <b v="0"/>
    <s v="technology/web"/>
    <n v="3"/>
    <n v="34"/>
    <x v="2"/>
    <x v="7"/>
  </r>
  <r>
    <n v="564"/>
    <s v="TOC TOC TROC"/>
    <s v="Plateforme de troc gratuit et d'Ã©changes en tous genres par nature. Mieux s'entraider, Ã©changer, de donner, louer ou vendre Ã  distance."/>
    <n v="3300"/>
    <x v="116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000"/>
    <x v="117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000"/>
    <x v="116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4500"/>
    <x v="117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50000"/>
    <x v="170"/>
    <x v="2"/>
    <x v="5"/>
    <s v="CAD"/>
    <n v="1451679612"/>
    <n v="1449087612"/>
    <b v="0"/>
    <x v="29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8000"/>
    <x v="437"/>
    <x v="2"/>
    <x v="0"/>
    <s v="USD"/>
    <n v="1437969540"/>
    <n v="1436297723"/>
    <b v="0"/>
    <x v="84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0000"/>
    <x v="117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700"/>
    <x v="439"/>
    <x v="2"/>
    <x v="1"/>
    <s v="GBP"/>
    <n v="1476873507"/>
    <n v="1474281507"/>
    <b v="0"/>
    <x v="80"/>
    <b v="0"/>
    <s v="technology/web"/>
    <n v="1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1000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3500"/>
    <x v="115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250000"/>
    <x v="442"/>
    <x v="2"/>
    <x v="0"/>
    <s v="USD"/>
    <n v="1419539223"/>
    <n v="1416947223"/>
    <b v="0"/>
    <x v="81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22500"/>
    <x v="116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74900"/>
    <x v="117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678"/>
    <x v="117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6000"/>
    <x v="116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20000"/>
    <x v="115"/>
    <x v="2"/>
    <x v="0"/>
    <s v="USD"/>
    <n v="1426522316"/>
    <n v="1423933916"/>
    <b v="0"/>
    <x v="84"/>
    <b v="0"/>
    <s v="technology/web"/>
    <n v="0"/>
    <n v="5"/>
    <x v="2"/>
    <x v="7"/>
  </r>
  <r>
    <n v="585"/>
    <s v="Link Card"/>
    <s v="SAVE UP TO 40% WHEN YOU SPEND!_x000a__x000a_PRE-ORDER YOUR LINK CARD TODAY"/>
    <n v="5500"/>
    <x v="117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2500"/>
    <x v="444"/>
    <x v="2"/>
    <x v="5"/>
    <s v="CAD"/>
    <n v="1429207833"/>
    <n v="1426615833"/>
    <b v="0"/>
    <x v="63"/>
    <b v="0"/>
    <s v="technology/web"/>
    <n v="1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"/>
    <x v="356"/>
    <x v="2"/>
    <x v="13"/>
    <s v="EUR"/>
    <n v="1479410886"/>
    <n v="1474223286"/>
    <b v="0"/>
    <x v="84"/>
    <b v="0"/>
    <s v="technology/web"/>
    <n v="100"/>
    <n v="150.5"/>
    <x v="2"/>
    <x v="7"/>
  </r>
  <r>
    <n v="589"/>
    <s v="Get Neighborly"/>
    <s v="Services closer than you think..."/>
    <n v="6000"/>
    <x v="116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9000"/>
    <x v="445"/>
    <x v="2"/>
    <x v="1"/>
    <s v="GBP"/>
    <n v="1454936460"/>
    <n v="1452259131"/>
    <b v="0"/>
    <x v="82"/>
    <b v="0"/>
    <s v="technology/web"/>
    <n v="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750"/>
    <x v="377"/>
    <x v="2"/>
    <x v="0"/>
    <s v="USD"/>
    <n v="1437570130"/>
    <n v="1434978130"/>
    <b v="0"/>
    <x v="84"/>
    <b v="0"/>
    <s v="technology/web"/>
    <n v="8"/>
    <n v="30.5"/>
    <x v="2"/>
    <x v="7"/>
  </r>
  <r>
    <n v="592"/>
    <s v="Go Start A Biz"/>
    <s v="Together, we can build a FREE, business start-up system that will help aspiring entrepreneurs change their economic circumstances."/>
    <n v="5000"/>
    <x v="156"/>
    <x v="2"/>
    <x v="0"/>
    <s v="USD"/>
    <n v="1417584860"/>
    <n v="1414992860"/>
    <b v="0"/>
    <x v="29"/>
    <b v="0"/>
    <s v="technology/web"/>
    <n v="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20000"/>
    <x v="129"/>
    <x v="2"/>
    <x v="1"/>
    <s v="GBP"/>
    <n v="1428333345"/>
    <n v="1425744945"/>
    <b v="0"/>
    <x v="63"/>
    <b v="0"/>
    <s v="technology/web"/>
    <n v="1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5000"/>
    <x v="446"/>
    <x v="2"/>
    <x v="0"/>
    <s v="USD"/>
    <n v="1430703638"/>
    <n v="1426815638"/>
    <b v="0"/>
    <x v="22"/>
    <b v="0"/>
    <s v="technology/web"/>
    <n v="9"/>
    <n v="53.25"/>
    <x v="2"/>
    <x v="7"/>
  </r>
  <r>
    <n v="596"/>
    <s v="DigitaliBook free library"/>
    <s v="We present digitaibook,com site which can become a free electronic library with your help,"/>
    <n v="750"/>
    <x v="360"/>
    <x v="2"/>
    <x v="0"/>
    <s v="USD"/>
    <n v="1478122292"/>
    <n v="1475530292"/>
    <b v="0"/>
    <x v="84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5000"/>
    <x v="17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850"/>
    <x v="447"/>
    <x v="2"/>
    <x v="0"/>
    <s v="USD"/>
    <n v="1417737781"/>
    <n v="1415145781"/>
    <b v="0"/>
    <x v="63"/>
    <b v="0"/>
    <s v="technology/web"/>
    <n v="100"/>
    <n v="121.43"/>
    <x v="2"/>
    <x v="7"/>
  </r>
  <r>
    <n v="599"/>
    <s v="Mail 4 Jail"/>
    <s v="We send care packages to incarcerated individuals throughout the country that include specific items hand picked by the sender."/>
    <n v="20000"/>
    <x v="395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2500"/>
    <x v="173"/>
    <x v="1"/>
    <x v="0"/>
    <s v="USD"/>
    <n v="1431198562"/>
    <n v="1426014562"/>
    <b v="0"/>
    <x v="29"/>
    <b v="0"/>
    <s v="technology/web"/>
    <n v="4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2000"/>
    <x v="133"/>
    <x v="1"/>
    <x v="5"/>
    <s v="CAD"/>
    <n v="1419626139"/>
    <n v="1417034139"/>
    <b v="0"/>
    <x v="79"/>
    <b v="0"/>
    <s v="technology/web"/>
    <n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000"/>
    <x v="117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x v="117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850"/>
    <x v="449"/>
    <x v="1"/>
    <x v="0"/>
    <s v="USD"/>
    <n v="1440318908"/>
    <n v="1436430908"/>
    <b v="0"/>
    <x v="22"/>
    <b v="0"/>
    <s v="technology/web"/>
    <n v="15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500"/>
    <x v="115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1000000"/>
    <x v="117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50000"/>
    <x v="139"/>
    <x v="1"/>
    <x v="1"/>
    <s v="GBP"/>
    <n v="1448761744"/>
    <n v="1446166144"/>
    <b v="0"/>
    <x v="29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3500"/>
    <x v="117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1000"/>
    <x v="117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4950"/>
    <x v="117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5000"/>
    <x v="117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150000"/>
    <x v="117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0000"/>
    <x v="117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500000"/>
    <x v="117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500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"/>
    <x v="452"/>
    <x v="1"/>
    <x v="5"/>
    <s v="CAD"/>
    <n v="1408986738"/>
    <n v="1405098738"/>
    <b v="0"/>
    <x v="29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1000"/>
    <x v="117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10000"/>
    <x v="117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000"/>
    <x v="117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2000"/>
    <x v="456"/>
    <x v="1"/>
    <x v="11"/>
    <s v="SEK"/>
    <n v="1457996400"/>
    <n v="1452842511"/>
    <b v="0"/>
    <x v="29"/>
    <b v="0"/>
    <s v="technology/web"/>
    <n v="5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x v="117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x v="457"/>
    <x v="1"/>
    <x v="2"/>
    <s v="AUD"/>
    <n v="1463239108"/>
    <n v="1460647108"/>
    <b v="0"/>
    <x v="83"/>
    <b v="0"/>
    <s v="technology/web"/>
    <n v="14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500"/>
    <x v="115"/>
    <x v="1"/>
    <x v="0"/>
    <s v="USD"/>
    <n v="1441516200"/>
    <n v="1438959121"/>
    <b v="0"/>
    <x v="29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500"/>
    <x v="117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200"/>
    <x v="459"/>
    <x v="1"/>
    <x v="0"/>
    <s v="USD"/>
    <n v="1466204400"/>
    <n v="1463469062"/>
    <b v="0"/>
    <x v="20"/>
    <b v="0"/>
    <s v="technology/web"/>
    <n v="104"/>
    <n v="49.8"/>
    <x v="2"/>
    <x v="7"/>
  </r>
  <r>
    <n v="634"/>
    <s v="pitchtograndma (Canceled)"/>
    <s v="We help companies to explain what they do in simple, grandma-would-understand terms."/>
    <n v="12500"/>
    <x v="116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1500"/>
    <x v="369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50000"/>
    <x v="460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x v="117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5000"/>
    <x v="461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50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4500"/>
    <x v="462"/>
    <x v="0"/>
    <x v="6"/>
    <s v="EUR"/>
    <n v="1480028400"/>
    <n v="1478685915"/>
    <b v="0"/>
    <x v="84"/>
    <b v="1"/>
    <s v="technology/wearables"/>
    <n v="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500"/>
    <x v="483"/>
    <x v="2"/>
    <x v="0"/>
    <s v="USD"/>
    <n v="1477236559"/>
    <n v="1474644559"/>
    <b v="0"/>
    <x v="82"/>
    <b v="0"/>
    <s v="technology/wearables"/>
    <n v="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700"/>
    <x v="485"/>
    <x v="2"/>
    <x v="8"/>
    <s v="DKK"/>
    <n v="1437250456"/>
    <n v="1434658456"/>
    <b v="0"/>
    <x v="63"/>
    <b v="0"/>
    <s v="technology/wearables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500"/>
    <x v="138"/>
    <x v="2"/>
    <x v="0"/>
    <s v="USD"/>
    <n v="1408305498"/>
    <n v="1405713498"/>
    <b v="0"/>
    <x v="80"/>
    <b v="0"/>
    <s v="technology/wearables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500"/>
    <x v="344"/>
    <x v="2"/>
    <x v="0"/>
    <s v="USD"/>
    <n v="1431374222"/>
    <n v="1427486222"/>
    <b v="0"/>
    <x v="20"/>
    <b v="0"/>
    <s v="technology/wearables"/>
    <n v="137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00"/>
    <x v="82"/>
    <x v="2"/>
    <x v="0"/>
    <s v="USD"/>
    <n v="1409602217"/>
    <n v="1405714217"/>
    <b v="0"/>
    <x v="83"/>
    <b v="0"/>
    <s v="technology/wearables"/>
    <n v="103"/>
    <n v="68.33"/>
    <x v="2"/>
    <x v="8"/>
  </r>
  <r>
    <n v="674"/>
    <s v="Something To Wear For Hearing Sounds By Feeling Vibrations"/>
    <s v="Listen to sounds by feeling an array of vibrational patterns against your body."/>
    <n v="150"/>
    <x v="493"/>
    <x v="2"/>
    <x v="0"/>
    <s v="USD"/>
    <n v="1407811627"/>
    <n v="1402627627"/>
    <b v="0"/>
    <x v="84"/>
    <b v="0"/>
    <s v="technology/wearables"/>
    <n v="1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30000"/>
    <x v="116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2500"/>
    <x v="500"/>
    <x v="2"/>
    <x v="0"/>
    <s v="USD"/>
    <n v="1489512122"/>
    <n v="1486923722"/>
    <b v="0"/>
    <x v="80"/>
    <b v="0"/>
    <s v="technology/wearables"/>
    <n v="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x v="501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5000"/>
    <x v="503"/>
    <x v="2"/>
    <x v="0"/>
    <s v="USD"/>
    <n v="1421095672"/>
    <n v="1417207672"/>
    <b v="0"/>
    <x v="73"/>
    <b v="0"/>
    <s v="technology/wearables"/>
    <n v="11"/>
    <n v="55.3"/>
    <x v="2"/>
    <x v="8"/>
  </r>
  <r>
    <n v="686"/>
    <s v="Vivi di Cuore - Heart Rate Watch"/>
    <s v="La tua giornata sportiva monitorata nel tuo polso??!!!_x000a_Rendiamolo possibile... VIVI DI CUORE --- All MADE in ITALY"/>
    <n v="300"/>
    <x v="117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3000"/>
    <x v="504"/>
    <x v="2"/>
    <x v="14"/>
    <s v="MXN"/>
    <n v="1486317653"/>
    <n v="1481133653"/>
    <b v="0"/>
    <x v="79"/>
    <b v="0"/>
    <s v="technology/wearables"/>
    <n v="11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"/>
    <x v="92"/>
    <x v="2"/>
    <x v="0"/>
    <s v="USD"/>
    <n v="1435711246"/>
    <n v="1433292046"/>
    <b v="0"/>
    <x v="73"/>
    <b v="0"/>
    <s v="technology/wearables"/>
    <n v="10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500"/>
    <x v="69"/>
    <x v="2"/>
    <x v="0"/>
    <s v="USD"/>
    <n v="1414758620"/>
    <n v="1412166620"/>
    <b v="0"/>
    <x v="63"/>
    <b v="0"/>
    <s v="technology/wearables"/>
    <n v="127"/>
    <n v="90.86"/>
    <x v="2"/>
    <x v="8"/>
  </r>
  <r>
    <n v="696"/>
    <s v="trustee"/>
    <s v="Show your fidelity by wearing the Trustee rings! Show where you are (at)!"/>
    <n v="800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x v="124"/>
    <x v="2"/>
    <x v="3"/>
    <s v="EUR"/>
    <n v="1484065881"/>
    <n v="1481473881"/>
    <b v="0"/>
    <x v="162"/>
    <b v="0"/>
    <s v="technology/wearables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10000"/>
    <x v="517"/>
    <x v="2"/>
    <x v="5"/>
    <s v="CAD"/>
    <n v="1487565468"/>
    <n v="1482381468"/>
    <b v="0"/>
    <x v="80"/>
    <b v="0"/>
    <s v="technology/wearables"/>
    <n v="5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700"/>
    <x v="117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8888"/>
    <x v="377"/>
    <x v="2"/>
    <x v="0"/>
    <s v="USD"/>
    <n v="1417741159"/>
    <n v="1415149159"/>
    <b v="0"/>
    <x v="84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50000"/>
    <x v="117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"/>
    <x v="522"/>
    <x v="2"/>
    <x v="0"/>
    <s v="USD"/>
    <n v="1455466832"/>
    <n v="1452874832"/>
    <b v="0"/>
    <x v="80"/>
    <b v="0"/>
    <s v="technology/wearables"/>
    <n v="1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600"/>
    <x v="526"/>
    <x v="2"/>
    <x v="0"/>
    <s v="USD"/>
    <n v="1417392000"/>
    <n v="1414511307"/>
    <b v="0"/>
    <x v="38"/>
    <b v="0"/>
    <s v="technology/wearables"/>
    <n v="119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5000"/>
    <x v="538"/>
    <x v="0"/>
    <x v="0"/>
    <s v="USD"/>
    <n v="1348028861"/>
    <n v="1342844861"/>
    <b v="0"/>
    <x v="148"/>
    <b v="1"/>
    <s v="publishing/nonfiction"/>
    <n v="10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x v="551"/>
    <x v="0"/>
    <x v="0"/>
    <s v="USD"/>
    <n v="1395435712"/>
    <n v="1392847312"/>
    <b v="0"/>
    <x v="23"/>
    <b v="1"/>
    <s v="publishing/nonfiction"/>
    <n v="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"/>
    <x v="552"/>
    <x v="0"/>
    <x v="0"/>
    <s v="USD"/>
    <n v="1334610000"/>
    <n v="1332435685"/>
    <b v="0"/>
    <x v="41"/>
    <b v="1"/>
    <s v="publishing/nonfiction"/>
    <n v="33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0000"/>
    <x v="567"/>
    <x v="0"/>
    <x v="0"/>
    <s v="USD"/>
    <n v="1286568268"/>
    <n v="1283976268"/>
    <b v="0"/>
    <x v="10"/>
    <b v="1"/>
    <s v="publishing/nonfiction"/>
    <n v="13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x v="117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13803"/>
    <x v="117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3000"/>
    <x v="139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10000"/>
    <x v="117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400"/>
    <x v="570"/>
    <x v="2"/>
    <x v="0"/>
    <s v="USD"/>
    <n v="1413723684"/>
    <n v="1411131684"/>
    <b v="0"/>
    <x v="34"/>
    <b v="0"/>
    <s v="publishing/fiction"/>
    <n v="10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10000"/>
    <x v="117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0000"/>
    <x v="571"/>
    <x v="2"/>
    <x v="0"/>
    <s v="USD"/>
    <n v="1432178810"/>
    <n v="1429586810"/>
    <b v="0"/>
    <x v="83"/>
    <b v="0"/>
    <s v="publishing/fiction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0000"/>
    <x v="117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3000"/>
    <x v="117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600"/>
    <x v="115"/>
    <x v="2"/>
    <x v="0"/>
    <s v="USD"/>
    <n v="1454183202"/>
    <n v="1449863202"/>
    <b v="0"/>
    <x v="29"/>
    <b v="0"/>
    <s v="publishing/fiction"/>
    <n v="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45000"/>
    <x v="155"/>
    <x v="2"/>
    <x v="0"/>
    <s v="USD"/>
    <n v="1257047940"/>
    <n v="1252718519"/>
    <b v="0"/>
    <x v="29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1000"/>
    <x v="573"/>
    <x v="2"/>
    <x v="1"/>
    <s v="GBP"/>
    <n v="1431298860"/>
    <n v="1428341985"/>
    <b v="0"/>
    <x v="84"/>
    <b v="0"/>
    <s v="publishing/fiction"/>
    <n v="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350"/>
    <x v="574"/>
    <x v="2"/>
    <x v="0"/>
    <s v="USD"/>
    <n v="1393181018"/>
    <n v="1390589018"/>
    <b v="0"/>
    <x v="82"/>
    <b v="0"/>
    <s v="publishing/fiction"/>
    <n v="100"/>
    <n v="39"/>
    <x v="3"/>
    <x v="10"/>
  </r>
  <r>
    <n v="775"/>
    <s v="Scorned: A LeKrista Scott, Vampire Hunted Novel"/>
    <s v="Scorned is the first in a series that I have been working on for two years and it's time to get it published."/>
    <n v="850"/>
    <x v="575"/>
    <x v="2"/>
    <x v="0"/>
    <s v="USD"/>
    <n v="1323998795"/>
    <n v="1321406795"/>
    <b v="0"/>
    <x v="81"/>
    <b v="0"/>
    <s v="publishing/fiction"/>
    <n v="20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5000"/>
    <x v="577"/>
    <x v="2"/>
    <x v="0"/>
    <s v="USD"/>
    <n v="1375313577"/>
    <n v="1372721577"/>
    <b v="0"/>
    <x v="8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60000"/>
    <x v="369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"/>
    <x v="402"/>
    <x v="2"/>
    <x v="0"/>
    <s v="USD"/>
    <n v="1287115200"/>
    <n v="1284567905"/>
    <b v="0"/>
    <x v="79"/>
    <b v="0"/>
    <s v="publishing/fiction"/>
    <n v="16"/>
    <n v="66.67"/>
    <x v="3"/>
    <x v="10"/>
  </r>
  <r>
    <n v="780"/>
    <s v="Wess Meets West - Press Our New Album on CD!"/>
    <s v="We are finishing up recording our new record and we would like help with its physical CD release."/>
    <n v="8800"/>
    <x v="578"/>
    <x v="0"/>
    <x v="0"/>
    <s v="USD"/>
    <n v="1304439025"/>
    <n v="1301847025"/>
    <b v="0"/>
    <x v="74"/>
    <b v="1"/>
    <s v="music/rock"/>
    <n v="12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00000"/>
    <x v="485"/>
    <x v="0"/>
    <x v="0"/>
    <s v="USD"/>
    <n v="1345918302"/>
    <n v="1343326302"/>
    <b v="0"/>
    <x v="25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000"/>
    <x v="580"/>
    <x v="0"/>
    <x v="0"/>
    <s v="USD"/>
    <n v="1335564000"/>
    <n v="1332182049"/>
    <b v="0"/>
    <x v="2"/>
    <b v="1"/>
    <s v="music/rock"/>
    <n v="1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6000"/>
    <x v="583"/>
    <x v="0"/>
    <x v="0"/>
    <s v="USD"/>
    <n v="1336751220"/>
    <n v="1331774434"/>
    <b v="0"/>
    <x v="34"/>
    <b v="1"/>
    <s v="music/rock"/>
    <n v="11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000"/>
    <x v="586"/>
    <x v="0"/>
    <x v="0"/>
    <s v="USD"/>
    <n v="1358755140"/>
    <n v="1357187280"/>
    <b v="0"/>
    <x v="25"/>
    <b v="1"/>
    <s v="music/rock"/>
    <n v="18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2500"/>
    <x v="594"/>
    <x v="0"/>
    <x v="0"/>
    <s v="USD"/>
    <n v="1335672000"/>
    <n v="1332978688"/>
    <b v="0"/>
    <x v="26"/>
    <b v="1"/>
    <s v="music/rock"/>
    <n v="1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5000"/>
    <x v="599"/>
    <x v="0"/>
    <x v="0"/>
    <s v="USD"/>
    <n v="1347854700"/>
    <n v="1343867524"/>
    <b v="0"/>
    <x v="11"/>
    <b v="1"/>
    <s v="music/rock"/>
    <n v="12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4500"/>
    <x v="607"/>
    <x v="0"/>
    <x v="0"/>
    <s v="USD"/>
    <n v="1346462462"/>
    <n v="1343870462"/>
    <b v="0"/>
    <x v="74"/>
    <b v="1"/>
    <s v="music/rock"/>
    <n v="11"/>
    <n v="58.33"/>
    <x v="4"/>
    <x v="11"/>
  </r>
  <r>
    <n v="811"/>
    <s v="Love Water Tour"/>
    <s v="We need your financial support to cover the tour costs!  (Sound, lights, travel, stage design)"/>
    <n v="25000"/>
    <x v="578"/>
    <x v="0"/>
    <x v="0"/>
    <s v="USD"/>
    <n v="1373475120"/>
    <n v="1371569202"/>
    <b v="0"/>
    <x v="8"/>
    <b v="1"/>
    <s v="music/rock"/>
    <n v="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16000"/>
    <x v="608"/>
    <x v="0"/>
    <x v="0"/>
    <s v="USD"/>
    <n v="1362146280"/>
    <n v="1357604752"/>
    <b v="0"/>
    <x v="51"/>
    <b v="1"/>
    <s v="music/rock"/>
    <n v="6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600"/>
    <x v="610"/>
    <x v="0"/>
    <x v="0"/>
    <s v="USD"/>
    <n v="1306865040"/>
    <n v="1305568201"/>
    <b v="0"/>
    <x v="33"/>
    <b v="1"/>
    <s v="music/rock"/>
    <n v="212"/>
    <n v="45.46"/>
    <x v="4"/>
    <x v="11"/>
  </r>
  <r>
    <n v="815"/>
    <s v="Some Late Help for The Early Reset"/>
    <s v="Be a part of helping The Early Reset finish their new 7 song EP."/>
    <n v="3500"/>
    <x v="611"/>
    <x v="0"/>
    <x v="0"/>
    <s v="USD"/>
    <n v="1414879303"/>
    <n v="1412287303"/>
    <b v="0"/>
    <x v="68"/>
    <b v="1"/>
    <s v="music/rock"/>
    <n v="122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10000"/>
    <x v="140"/>
    <x v="0"/>
    <x v="0"/>
    <s v="USD"/>
    <n v="1387601040"/>
    <n v="1386806254"/>
    <b v="0"/>
    <x v="25"/>
    <b v="1"/>
    <s v="music/rock"/>
    <n v="4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500"/>
    <x v="615"/>
    <x v="0"/>
    <x v="0"/>
    <s v="USD"/>
    <n v="1402290000"/>
    <n v="1399666342"/>
    <b v="0"/>
    <x v="44"/>
    <b v="1"/>
    <s v="music/rock"/>
    <n v="107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5000"/>
    <x v="622"/>
    <x v="0"/>
    <x v="0"/>
    <s v="USD"/>
    <n v="1329248940"/>
    <n v="1326972107"/>
    <b v="0"/>
    <x v="202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3500"/>
    <x v="98"/>
    <x v="0"/>
    <x v="0"/>
    <s v="USD"/>
    <n v="1335540694"/>
    <n v="1332948694"/>
    <b v="0"/>
    <x v="9"/>
    <b v="1"/>
    <s v="music/rock"/>
    <n v="1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5000"/>
    <x v="631"/>
    <x v="0"/>
    <x v="0"/>
    <s v="USD"/>
    <n v="1398988662"/>
    <n v="1396396662"/>
    <b v="0"/>
    <x v="95"/>
    <b v="1"/>
    <s v="music/rock"/>
    <n v="6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x v="636"/>
    <x v="0"/>
    <x v="5"/>
    <s v="CAD"/>
    <n v="1381723140"/>
    <n v="1378735983"/>
    <b v="1"/>
    <x v="70"/>
    <b v="1"/>
    <s v="music/metal"/>
    <n v="5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75000"/>
    <x v="115"/>
    <x v="0"/>
    <x v="0"/>
    <s v="USD"/>
    <n v="1436555376"/>
    <n v="1433963376"/>
    <b v="0"/>
    <x v="29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600"/>
    <x v="452"/>
    <x v="0"/>
    <x v="0"/>
    <s v="USD"/>
    <n v="1429038033"/>
    <n v="1426446033"/>
    <b v="0"/>
    <x v="38"/>
    <b v="1"/>
    <s v="music/metal"/>
    <n v="5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2500"/>
    <x v="452"/>
    <x v="0"/>
    <x v="0"/>
    <s v="USD"/>
    <n v="1424116709"/>
    <n v="1421524709"/>
    <b v="0"/>
    <x v="73"/>
    <b v="1"/>
    <s v="music/metal"/>
    <n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500"/>
    <x v="646"/>
    <x v="0"/>
    <x v="0"/>
    <s v="USD"/>
    <n v="1469329217"/>
    <n v="1466737217"/>
    <b v="0"/>
    <x v="5"/>
    <b v="1"/>
    <s v="music/metal"/>
    <n v="100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500"/>
    <x v="614"/>
    <x v="0"/>
    <x v="12"/>
    <s v="EUR"/>
    <n v="1477422000"/>
    <n v="1472282956"/>
    <b v="0"/>
    <x v="33"/>
    <b v="1"/>
    <s v="music/metal"/>
    <n v="109"/>
    <n v="19.46"/>
    <x v="4"/>
    <x v="12"/>
  </r>
  <r>
    <n v="857"/>
    <s v="A Reason To Breathe - DEBUT ALBUM"/>
    <s v="Modern Post-Hardcore/Electro music (Hardstyle, EDM, Trap, Dubstep, Dembow, House)."/>
    <n v="700"/>
    <x v="647"/>
    <x v="0"/>
    <x v="3"/>
    <s v="EUR"/>
    <n v="1448463431"/>
    <n v="1444831031"/>
    <b v="0"/>
    <x v="54"/>
    <b v="1"/>
    <s v="music/metal"/>
    <n v="17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70"/>
    <x v="462"/>
    <x v="2"/>
    <x v="0"/>
    <s v="USD"/>
    <n v="1474067404"/>
    <n v="1471475404"/>
    <b v="0"/>
    <x v="84"/>
    <b v="0"/>
    <s v="music/jazz"/>
    <n v="14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"/>
    <x v="575"/>
    <x v="2"/>
    <x v="1"/>
    <s v="GBP"/>
    <n v="1384179548"/>
    <n v="1381583948"/>
    <b v="0"/>
    <x v="80"/>
    <b v="0"/>
    <s v="music/jazz"/>
    <n v="34"/>
    <n v="42.5"/>
    <x v="4"/>
    <x v="13"/>
  </r>
  <r>
    <n v="863"/>
    <s v="Help Fund Jason's Debut Jazz CD &quot;Exodus&quot;"/>
    <s v="I'm making the move from a side man in local groups to the leader with this debut jazz CD project."/>
    <n v="450000"/>
    <x v="456"/>
    <x v="2"/>
    <x v="0"/>
    <s v="USD"/>
    <n v="1329014966"/>
    <n v="1326422966"/>
    <b v="0"/>
    <x v="81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5000"/>
    <x v="372"/>
    <x v="2"/>
    <x v="0"/>
    <s v="USD"/>
    <n v="1358361197"/>
    <n v="1353177197"/>
    <b v="0"/>
    <x v="84"/>
    <b v="0"/>
    <s v="music/jazz"/>
    <n v="1"/>
    <n v="22.5"/>
    <x v="4"/>
    <x v="13"/>
  </r>
  <r>
    <n v="866"/>
    <s v="California Dreamin' Tour 2015"/>
    <s v="Drivetime heads to Cali for summer tour supported by @Smoothjazz.com &amp; @JJZPhilly  #Spaghettini #The Roxy"/>
    <n v="20000"/>
    <x v="141"/>
    <x v="2"/>
    <x v="0"/>
    <s v="USD"/>
    <n v="1425136200"/>
    <n v="1421853518"/>
    <b v="0"/>
    <x v="202"/>
    <b v="0"/>
    <s v="music/jazz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x v="155"/>
    <x v="2"/>
    <x v="0"/>
    <s v="USD"/>
    <n v="1389055198"/>
    <n v="1386463198"/>
    <b v="0"/>
    <x v="29"/>
    <b v="0"/>
    <s v="music/jazz"/>
    <n v="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1000"/>
    <x v="578"/>
    <x v="2"/>
    <x v="0"/>
    <s v="USD"/>
    <n v="1365448657"/>
    <n v="1362860257"/>
    <b v="0"/>
    <x v="83"/>
    <b v="0"/>
    <s v="music/jazz"/>
    <n v="104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8000"/>
    <x v="144"/>
    <x v="2"/>
    <x v="0"/>
    <s v="USD"/>
    <n v="1385735295"/>
    <n v="1383139695"/>
    <b v="0"/>
    <x v="8"/>
    <b v="0"/>
    <s v="music/jazz"/>
    <n v="4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750"/>
    <x v="654"/>
    <x v="2"/>
    <x v="0"/>
    <s v="USD"/>
    <n v="1299786527"/>
    <n v="1295898527"/>
    <b v="0"/>
    <x v="84"/>
    <b v="0"/>
    <s v="music/jazz"/>
    <n v="9"/>
    <n v="32.5"/>
    <x v="4"/>
    <x v="13"/>
  </r>
  <r>
    <n v="873"/>
    <s v="The Dreamer-An Original Jazz CD"/>
    <s v="Fall in love with &quot;The Dreamer&quot;, new original music from trumpeter Freddie Dunn!"/>
    <n v="3000"/>
    <x v="372"/>
    <x v="2"/>
    <x v="0"/>
    <s v="USD"/>
    <n v="1352610040"/>
    <n v="1349150440"/>
    <b v="0"/>
    <x v="81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700"/>
    <x v="655"/>
    <x v="2"/>
    <x v="0"/>
    <s v="USD"/>
    <n v="1367676034"/>
    <n v="1365084034"/>
    <b v="0"/>
    <x v="64"/>
    <b v="0"/>
    <s v="music/jazz"/>
    <n v="10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10000"/>
    <x v="117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50"/>
    <x v="77"/>
    <x v="2"/>
    <x v="0"/>
    <s v="USD"/>
    <n v="1387479360"/>
    <n v="1384887360"/>
    <b v="0"/>
    <x v="60"/>
    <b v="0"/>
    <s v="music/jazz"/>
    <n v="2702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4000"/>
    <x v="654"/>
    <x v="2"/>
    <x v="0"/>
    <s v="USD"/>
    <n v="1293082524"/>
    <n v="1290490524"/>
    <b v="0"/>
    <x v="84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5000"/>
    <x v="134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"/>
    <x v="660"/>
    <x v="2"/>
    <x v="0"/>
    <s v="USD"/>
    <n v="1456957635"/>
    <n v="1451773635"/>
    <b v="0"/>
    <x v="54"/>
    <b v="0"/>
    <s v="music/indie rock"/>
    <n v="100"/>
    <n v="83.38"/>
    <x v="4"/>
    <x v="14"/>
  </r>
  <r>
    <n v="884"/>
    <s v="Angwish &quot;I Wanna Be Your Monkey&quot; Music Video"/>
    <s v="We need to hire an animal trainer to have a chimpanzee actor perform in our music video with us!"/>
    <n v="50000"/>
    <x v="170"/>
    <x v="2"/>
    <x v="0"/>
    <s v="USD"/>
    <n v="1336789860"/>
    <n v="1331666146"/>
    <b v="0"/>
    <x v="84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15000"/>
    <x v="82"/>
    <x v="2"/>
    <x v="0"/>
    <s v="USD"/>
    <n v="1473972813"/>
    <n v="1471812813"/>
    <b v="0"/>
    <x v="63"/>
    <b v="0"/>
    <s v="music/indie rock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5000"/>
    <x v="117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x v="366"/>
    <x v="2"/>
    <x v="0"/>
    <s v="USD"/>
    <n v="1385055979"/>
    <n v="1382460379"/>
    <b v="0"/>
    <x v="80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800"/>
    <x v="92"/>
    <x v="2"/>
    <x v="0"/>
    <s v="USD"/>
    <n v="1408581930"/>
    <n v="1405989930"/>
    <b v="0"/>
    <x v="82"/>
    <b v="0"/>
    <s v="music/indie rock"/>
    <n v="3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8000"/>
    <x v="148"/>
    <x v="2"/>
    <x v="0"/>
    <s v="USD"/>
    <n v="1427920363"/>
    <n v="1425331963"/>
    <b v="0"/>
    <x v="81"/>
    <b v="0"/>
    <s v="music/indie rock"/>
    <n v="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150"/>
    <x v="666"/>
    <x v="2"/>
    <x v="0"/>
    <s v="USD"/>
    <n v="1287975829"/>
    <n v="1284087829"/>
    <b v="0"/>
    <x v="63"/>
    <b v="0"/>
    <s v="music/indie rock"/>
    <n v="130"/>
    <n v="27.86"/>
    <x v="4"/>
    <x v="14"/>
  </r>
  <r>
    <n v="896"/>
    <s v="Hardsoul Poets New Album!"/>
    <s v="The people have spoken...the stars have aligned...Hardsoul Poets are making a new record and we want our fans on the front lines."/>
    <n v="60000"/>
    <x v="667"/>
    <x v="2"/>
    <x v="0"/>
    <s v="USD"/>
    <n v="1440734400"/>
    <n v="1438549026"/>
    <b v="0"/>
    <x v="250"/>
    <b v="0"/>
    <s v="music/indie rock"/>
    <n v="5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15000"/>
    <x v="117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50000"/>
    <x v="668"/>
    <x v="2"/>
    <x v="0"/>
    <s v="USD"/>
    <n v="1306549362"/>
    <n v="1302661362"/>
    <b v="0"/>
    <x v="22"/>
    <b v="0"/>
    <s v="music/indie rock"/>
    <n v="1"/>
    <n v="35"/>
    <x v="4"/>
    <x v="14"/>
  </r>
  <r>
    <n v="900"/>
    <s v="Project Revive: Protecting the Creative Impulse"/>
    <s v="With Project Revive, I aim to protect and nurture the creative impulse through music."/>
    <n v="3000"/>
    <x v="577"/>
    <x v="2"/>
    <x v="0"/>
    <s v="USD"/>
    <n v="1459365802"/>
    <n v="1456777402"/>
    <b v="0"/>
    <x v="84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000"/>
    <x v="117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9041"/>
    <x v="456"/>
    <x v="2"/>
    <x v="0"/>
    <s v="USD"/>
    <n v="1409412600"/>
    <n v="1404947422"/>
    <b v="0"/>
    <x v="8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6000"/>
    <x v="669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3750"/>
    <x v="118"/>
    <x v="2"/>
    <x v="0"/>
    <s v="USD"/>
    <n v="1451786137"/>
    <n v="1449194137"/>
    <b v="0"/>
    <x v="83"/>
    <b v="0"/>
    <s v="music/jazz"/>
    <n v="4"/>
    <n v="50.33"/>
    <x v="4"/>
    <x v="13"/>
  </r>
  <r>
    <n v="905"/>
    <s v="Jazz For Everyone!"/>
    <s v="Working hard to get into the studio to record, produce, and edit my break out CD. I hope to realize my vision!"/>
    <n v="3900"/>
    <x v="670"/>
    <x v="2"/>
    <x v="0"/>
    <s v="USD"/>
    <n v="1295847926"/>
    <n v="1290663926"/>
    <b v="0"/>
    <x v="79"/>
    <b v="0"/>
    <s v="music/jazz"/>
    <n v="5"/>
    <n v="32.67"/>
    <x v="4"/>
    <x v="13"/>
  </r>
  <r>
    <n v="906"/>
    <s v="24th Music Presents Channeling Motown (Live)"/>
    <s v="The DMV's most respected saxophonist pay tribute to Motown."/>
    <n v="3000"/>
    <x v="117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0000"/>
    <x v="117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x v="117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500"/>
    <x v="624"/>
    <x v="2"/>
    <x v="0"/>
    <s v="USD"/>
    <n v="1343016000"/>
    <n v="1340296440"/>
    <b v="0"/>
    <x v="22"/>
    <b v="0"/>
    <s v="music/jazz"/>
    <n v="10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5000"/>
    <x v="430"/>
    <x v="2"/>
    <x v="1"/>
    <s v="GBP"/>
    <n v="1488546319"/>
    <n v="1483362319"/>
    <b v="0"/>
    <x v="81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750"/>
    <x v="117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15000"/>
    <x v="134"/>
    <x v="2"/>
    <x v="0"/>
    <s v="USD"/>
    <n v="1355197047"/>
    <n v="1350009447"/>
    <b v="0"/>
    <x v="84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30000"/>
    <x v="117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300"/>
    <x v="672"/>
    <x v="2"/>
    <x v="0"/>
    <s v="USD"/>
    <n v="1330577940"/>
    <n v="1327853914"/>
    <b v="0"/>
    <x v="82"/>
    <b v="0"/>
    <s v="music/jazz"/>
    <n v="12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15000"/>
    <x v="117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3750"/>
    <x v="134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6500"/>
    <x v="670"/>
    <x v="2"/>
    <x v="1"/>
    <s v="GBP"/>
    <n v="1417474761"/>
    <n v="1414879161"/>
    <b v="0"/>
    <x v="73"/>
    <b v="0"/>
    <s v="music/jazz"/>
    <n v="3"/>
    <n v="19.600000000000001"/>
    <x v="4"/>
    <x v="13"/>
  </r>
  <r>
    <n v="919"/>
    <s v="Jazz CD:  Out of The Blue"/>
    <s v="Cool jazz with a New Orleans flavor."/>
    <n v="1000"/>
    <x v="173"/>
    <x v="2"/>
    <x v="0"/>
    <s v="USD"/>
    <n v="1355930645"/>
    <n v="1352906645"/>
    <b v="0"/>
    <x v="29"/>
    <b v="0"/>
    <s v="music/jazz"/>
    <n v="10"/>
    <n v="100"/>
    <x v="4"/>
    <x v="13"/>
  </r>
  <r>
    <n v="920"/>
    <s v="MIAMI JAZZ PROJECT: TEST OF TIME RECORDING"/>
    <s v="Miami club band records powerhouse fusion album. You don't have to be a musician to understand the sound of jazz."/>
    <n v="9000"/>
    <x v="117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x v="673"/>
    <x v="2"/>
    <x v="0"/>
    <s v="USD"/>
    <n v="1323666376"/>
    <n v="1320033976"/>
    <b v="0"/>
    <x v="9"/>
    <b v="0"/>
    <s v="music/jazz"/>
    <n v="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5000"/>
    <x v="669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500"/>
    <x v="117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500"/>
    <x v="607"/>
    <x v="2"/>
    <x v="0"/>
    <s v="USD"/>
    <n v="1353196800"/>
    <n v="1348864913"/>
    <b v="0"/>
    <x v="33"/>
    <b v="0"/>
    <s v="music/jazz"/>
    <n v="105"/>
    <n v="56.25"/>
    <x v="4"/>
    <x v="13"/>
  </r>
  <r>
    <n v="929"/>
    <s v="EXPERIMENTAL JAZZ STUDIO RECORDING"/>
    <s v="I am searching for monetary funding to go into a good recording studio and record experimental intuitive improv jazz."/>
    <n v="175000"/>
    <x v="117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0"/>
    <x v="154"/>
    <x v="2"/>
    <x v="0"/>
    <s v="USD"/>
    <n v="1277501520"/>
    <n v="1273874306"/>
    <b v="0"/>
    <x v="81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420"/>
    <x v="678"/>
    <x v="2"/>
    <x v="0"/>
    <s v="USD"/>
    <n v="1399867409"/>
    <n v="1394683409"/>
    <b v="0"/>
    <x v="84"/>
    <b v="0"/>
    <s v="music/jazz"/>
    <n v="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0000"/>
    <x v="155"/>
    <x v="2"/>
    <x v="0"/>
    <s v="USD"/>
    <n v="1454054429"/>
    <n v="1451462429"/>
    <b v="0"/>
    <x v="84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42850"/>
    <x v="117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3000"/>
    <x v="379"/>
    <x v="2"/>
    <x v="0"/>
    <s v="USD"/>
    <n v="1346585448"/>
    <n v="1343993448"/>
    <b v="0"/>
    <x v="29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x v="13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101"/>
    <x v="683"/>
    <x v="2"/>
    <x v="0"/>
    <s v="USD"/>
    <n v="1480438905"/>
    <n v="1477843305"/>
    <b v="0"/>
    <x v="8"/>
    <b v="0"/>
    <s v="technology/wearables"/>
    <n v="28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6000"/>
    <x v="685"/>
    <x v="2"/>
    <x v="6"/>
    <s v="EUR"/>
    <n v="1487462340"/>
    <n v="1482958626"/>
    <b v="0"/>
    <x v="38"/>
    <b v="0"/>
    <s v="technology/wearables"/>
    <n v="41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00000"/>
    <x v="117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750"/>
    <x v="374"/>
    <x v="2"/>
    <x v="9"/>
    <s v="EUR"/>
    <n v="1457812364"/>
    <n v="1455220364"/>
    <b v="0"/>
    <x v="22"/>
    <b v="0"/>
    <s v="technology/wearables"/>
    <n v="64"/>
    <n v="60"/>
    <x v="2"/>
    <x v="8"/>
  </r>
  <r>
    <n v="949"/>
    <s v="INBED"/>
    <s v="Der INBED ist ein innovatives Multisensor-Wearable fÃ¼r die SturzprÃ¤vention motorisch eingeschrÃ¤nkter Personen."/>
    <n v="8000"/>
    <x v="687"/>
    <x v="2"/>
    <x v="12"/>
    <s v="EUR"/>
    <n v="1456016576"/>
    <n v="1450832576"/>
    <b v="0"/>
    <x v="63"/>
    <b v="0"/>
    <s v="technology/wearables"/>
    <n v="3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30000"/>
    <x v="386"/>
    <x v="2"/>
    <x v="0"/>
    <s v="USD"/>
    <n v="1430081759"/>
    <n v="1424901359"/>
    <b v="0"/>
    <x v="57"/>
    <b v="0"/>
    <s v="technology/wearables"/>
    <n v="3"/>
    <n v="50.65"/>
    <x v="2"/>
    <x v="8"/>
  </r>
  <r>
    <n v="957"/>
    <s v="DUALBAND, the Leather NFC Smart Watch Band"/>
    <s v="A Leather Smart watch Band, that NEVER needs to be charged for only $37!"/>
    <n v="6000"/>
    <x v="694"/>
    <x v="2"/>
    <x v="0"/>
    <s v="USD"/>
    <n v="1479392133"/>
    <n v="1476710133"/>
    <b v="0"/>
    <x v="63"/>
    <b v="0"/>
    <s v="technology/wearables"/>
    <n v="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35000"/>
    <x v="501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500"/>
    <x v="702"/>
    <x v="2"/>
    <x v="0"/>
    <s v="USD"/>
    <n v="1475766932"/>
    <n v="1473174932"/>
    <b v="0"/>
    <x v="209"/>
    <b v="0"/>
    <s v="technology/wearables"/>
    <n v="118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5000"/>
    <x v="437"/>
    <x v="2"/>
    <x v="0"/>
    <s v="USD"/>
    <n v="1408134034"/>
    <n v="1405542034"/>
    <b v="0"/>
    <x v="80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12000"/>
    <x v="704"/>
    <x v="2"/>
    <x v="14"/>
    <s v="MXN"/>
    <n v="1486624607"/>
    <n v="1483773407"/>
    <b v="0"/>
    <x v="202"/>
    <b v="0"/>
    <s v="technology/wearables"/>
    <n v="11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750"/>
    <x v="668"/>
    <x v="2"/>
    <x v="0"/>
    <s v="USD"/>
    <n v="1458925156"/>
    <n v="1456336756"/>
    <b v="0"/>
    <x v="83"/>
    <b v="0"/>
    <s v="technology/wearables"/>
    <n v="37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500"/>
    <x v="711"/>
    <x v="2"/>
    <x v="15"/>
    <s v="EUR"/>
    <n v="1456094197"/>
    <n v="1453502197"/>
    <b v="0"/>
    <x v="8"/>
    <b v="0"/>
    <s v="technology/wearables"/>
    <n v="36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4100"/>
    <x v="143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0000"/>
    <x v="158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x v="437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500"/>
    <x v="567"/>
    <x v="2"/>
    <x v="1"/>
    <s v="GBP"/>
    <n v="1452384000"/>
    <n v="1447698300"/>
    <b v="0"/>
    <x v="23"/>
    <b v="0"/>
    <s v="technology/wearables"/>
    <n v="102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0000"/>
    <x v="117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20000"/>
    <x v="719"/>
    <x v="2"/>
    <x v="1"/>
    <s v="GBP"/>
    <n v="1468349460"/>
    <n v="1466186988"/>
    <b v="0"/>
    <x v="63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0000"/>
    <x v="720"/>
    <x v="2"/>
    <x v="0"/>
    <s v="USD"/>
    <n v="1462655519"/>
    <n v="1457475119"/>
    <b v="0"/>
    <x v="80"/>
    <b v="0"/>
    <s v="technology/wearables"/>
    <n v="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5000"/>
    <x v="654"/>
    <x v="2"/>
    <x v="0"/>
    <s v="USD"/>
    <n v="1406474820"/>
    <n v="1403902060"/>
    <b v="0"/>
    <x v="81"/>
    <b v="0"/>
    <s v="technology/wearables"/>
    <n v="1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"/>
    <x v="728"/>
    <x v="1"/>
    <x v="6"/>
    <s v="EUR"/>
    <n v="1489680061"/>
    <n v="1487091661"/>
    <b v="0"/>
    <x v="41"/>
    <b v="0"/>
    <s v="technology/wearables"/>
    <n v="161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225"/>
    <x v="731"/>
    <x v="1"/>
    <x v="0"/>
    <s v="USD"/>
    <n v="1418368260"/>
    <n v="1417654672"/>
    <b v="0"/>
    <x v="22"/>
    <b v="0"/>
    <s v="technology/wearables"/>
    <n v="10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250"/>
    <x v="156"/>
    <x v="1"/>
    <x v="14"/>
    <s v="MXN"/>
    <n v="1482953115"/>
    <n v="1480361115"/>
    <b v="0"/>
    <x v="29"/>
    <b v="0"/>
    <s v="technology/wearables"/>
    <n v="1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0000"/>
    <x v="735"/>
    <x v="1"/>
    <x v="0"/>
    <s v="USD"/>
    <n v="1418938395"/>
    <n v="1415050395"/>
    <b v="0"/>
    <x v="29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5000"/>
    <x v="739"/>
    <x v="1"/>
    <x v="16"/>
    <s v="CHF"/>
    <n v="1448489095"/>
    <n v="1445893495"/>
    <b v="0"/>
    <x v="79"/>
    <b v="0"/>
    <s v="technology/wearables"/>
    <n v="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"/>
    <x v="740"/>
    <x v="1"/>
    <x v="0"/>
    <s v="USD"/>
    <n v="1459992856"/>
    <n v="1456108456"/>
    <b v="0"/>
    <x v="44"/>
    <b v="0"/>
    <s v="technology/wearables"/>
    <n v="18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0"/>
    <x v="432"/>
    <x v="0"/>
    <x v="1"/>
    <s v="GBP"/>
    <n v="1481564080"/>
    <n v="1479144880"/>
    <b v="0"/>
    <x v="74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x v="762"/>
    <x v="0"/>
    <x v="0"/>
    <s v="USD"/>
    <n v="1481615940"/>
    <n v="1479436646"/>
    <b v="0"/>
    <x v="209"/>
    <b v="1"/>
    <s v="music/electronic music"/>
    <n v="2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000"/>
    <x v="156"/>
    <x v="1"/>
    <x v="0"/>
    <s v="USD"/>
    <n v="1472317209"/>
    <n v="1469725209"/>
    <b v="0"/>
    <x v="29"/>
    <b v="0"/>
    <s v="journalism/audio"/>
    <n v="25"/>
    <n v="250"/>
    <x v="5"/>
    <x v="16"/>
  </r>
  <r>
    <n v="1041"/>
    <s v="Industry Success Project (Canceled)"/>
    <s v="I am trying to document what it is like to plunge head first into the music/audio industry as an intern."/>
    <n v="10000000"/>
    <x v="117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30000"/>
    <x v="115"/>
    <x v="1"/>
    <x v="0"/>
    <s v="USD"/>
    <n v="1410516000"/>
    <n v="1406824948"/>
    <b v="0"/>
    <x v="29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8000"/>
    <x v="763"/>
    <x v="1"/>
    <x v="0"/>
    <s v="USD"/>
    <n v="1432101855"/>
    <n v="1429509855"/>
    <b v="0"/>
    <x v="264"/>
    <b v="0"/>
    <s v="journalism/audio"/>
    <n v="10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5000"/>
    <x v="360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4000"/>
    <x v="764"/>
    <x v="1"/>
    <x v="0"/>
    <s v="USD"/>
    <n v="1408827550"/>
    <n v="1406235550"/>
    <b v="0"/>
    <x v="22"/>
    <b v="0"/>
    <s v="journalism/audio"/>
    <n v="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x v="117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50000"/>
    <x v="116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4000"/>
    <x v="117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0000"/>
    <x v="117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80000"/>
    <x v="117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0000"/>
    <x v="117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000"/>
    <x v="493"/>
    <x v="1"/>
    <x v="0"/>
    <s v="USD"/>
    <n v="1488773332"/>
    <n v="1486613332"/>
    <b v="0"/>
    <x v="29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0"/>
    <x v="117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4000"/>
    <x v="117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5000"/>
    <x v="117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5000"/>
    <x v="117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"/>
    <x v="117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50000"/>
    <x v="117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x v="155"/>
    <x v="1"/>
    <x v="0"/>
    <s v="USD"/>
    <n v="1429134893"/>
    <n v="1426542893"/>
    <b v="0"/>
    <x v="29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10000"/>
    <x v="117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8000"/>
    <x v="121"/>
    <x v="1"/>
    <x v="0"/>
    <s v="USD"/>
    <n v="1468351341"/>
    <n v="1467746541"/>
    <b v="0"/>
    <x v="80"/>
    <b v="0"/>
    <s v="journalism/audio"/>
    <n v="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75000"/>
    <x v="117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350000"/>
    <x v="136"/>
    <x v="2"/>
    <x v="2"/>
    <s v="AUD"/>
    <n v="1392800922"/>
    <n v="1390381722"/>
    <b v="0"/>
    <x v="81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5000"/>
    <x v="766"/>
    <x v="2"/>
    <x v="0"/>
    <s v="USD"/>
    <n v="1375657582"/>
    <n v="1371769582"/>
    <b v="0"/>
    <x v="265"/>
    <b v="0"/>
    <s v="games/video games"/>
    <n v="101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000"/>
    <x v="372"/>
    <x v="2"/>
    <x v="0"/>
    <s v="USD"/>
    <n v="1460274864"/>
    <n v="1457686464"/>
    <b v="0"/>
    <x v="80"/>
    <b v="0"/>
    <s v="games/video games"/>
    <n v="5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"/>
    <x v="119"/>
    <x v="2"/>
    <x v="0"/>
    <s v="USD"/>
    <n v="1349050622"/>
    <n v="1347322622"/>
    <b v="0"/>
    <x v="84"/>
    <b v="0"/>
    <s v="games/video games"/>
    <n v="14"/>
    <n v="35"/>
    <x v="6"/>
    <x v="17"/>
  </r>
  <r>
    <n v="1071"/>
    <s v="DJ's Bane"/>
    <s v="I'm making a game where you choose how you want to kill the DJ, so you yourself can decide what music will be played at the party."/>
    <n v="5000000"/>
    <x v="117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"/>
    <x v="152"/>
    <x v="2"/>
    <x v="0"/>
    <s v="USD"/>
    <n v="1391630297"/>
    <n v="1389038297"/>
    <b v="0"/>
    <x v="80"/>
    <b v="0"/>
    <s v="games/video games"/>
    <n v="3"/>
    <n v="12.75"/>
    <x v="6"/>
    <x v="17"/>
  </r>
  <r>
    <n v="1073"/>
    <s v="Rainbow Ball to the Iphone"/>
    <s v="We want to bring our Game Rainbow Ball to the iphone and to do that we need a little help"/>
    <n v="25000"/>
    <x v="115"/>
    <x v="2"/>
    <x v="0"/>
    <s v="USD"/>
    <n v="1318806541"/>
    <n v="1316214541"/>
    <b v="0"/>
    <x v="29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3000"/>
    <x v="767"/>
    <x v="2"/>
    <x v="0"/>
    <s v="USD"/>
    <n v="1388808545"/>
    <n v="1386216545"/>
    <b v="0"/>
    <x v="209"/>
    <b v="0"/>
    <s v="games/video games"/>
    <n v="114"/>
    <n v="113.57"/>
    <x v="6"/>
    <x v="17"/>
  </r>
  <r>
    <n v="1075"/>
    <s v="Towers Of The Apocalypse"/>
    <s v="Fully 3D, post Apocalyptic themed tower defense video game. New take on the genre."/>
    <n v="30000"/>
    <x v="372"/>
    <x v="2"/>
    <x v="0"/>
    <s v="USD"/>
    <n v="1336340516"/>
    <n v="1333748516"/>
    <b v="0"/>
    <x v="8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17000"/>
    <x v="372"/>
    <x v="2"/>
    <x v="0"/>
    <s v="USD"/>
    <n v="1311309721"/>
    <n v="1307421721"/>
    <b v="0"/>
    <x v="81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20000"/>
    <x v="443"/>
    <x v="2"/>
    <x v="0"/>
    <s v="USD"/>
    <n v="1344635088"/>
    <n v="1342043088"/>
    <b v="0"/>
    <x v="8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350"/>
    <x v="22"/>
    <x v="2"/>
    <x v="5"/>
    <s v="CAD"/>
    <n v="1406994583"/>
    <n v="1401810583"/>
    <b v="0"/>
    <x v="29"/>
    <b v="0"/>
    <s v="games/video games"/>
    <n v="117"/>
    <n v="410"/>
    <x v="6"/>
    <x v="17"/>
  </r>
  <r>
    <n v="1084"/>
    <s v="My own channel"/>
    <s v="I want to start my own channel for gaming"/>
    <n v="133800"/>
    <x v="117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700"/>
    <x v="493"/>
    <x v="2"/>
    <x v="0"/>
    <s v="USD"/>
    <n v="1408913291"/>
    <n v="1406321291"/>
    <b v="0"/>
    <x v="84"/>
    <b v="0"/>
    <s v="games/video games"/>
    <n v="2"/>
    <n v="7.5"/>
    <x v="6"/>
    <x v="17"/>
  </r>
  <r>
    <n v="1087"/>
    <s v="Idle Gamers"/>
    <s v="Idle gamers are the group of gamers worth watching play video games. We have a back log of video ideas and want to entertain you."/>
    <n v="50000"/>
    <x v="117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"/>
    <x v="139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0"/>
    <x v="379"/>
    <x v="2"/>
    <x v="1"/>
    <s v="GBP"/>
    <n v="1460313672"/>
    <n v="1457725272"/>
    <b v="0"/>
    <x v="84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0000"/>
    <x v="577"/>
    <x v="2"/>
    <x v="0"/>
    <s v="USD"/>
    <n v="1357432638"/>
    <n v="1354840638"/>
    <b v="0"/>
    <x v="63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2000"/>
    <x v="778"/>
    <x v="2"/>
    <x v="0"/>
    <s v="USD"/>
    <n v="1412393400"/>
    <n v="1409747154"/>
    <b v="0"/>
    <x v="60"/>
    <b v="0"/>
    <s v="games/video games"/>
    <n v="108"/>
    <n v="74.209999999999994"/>
    <x v="6"/>
    <x v="17"/>
  </r>
  <r>
    <n v="1097"/>
    <s v="Rabbly"/>
    <s v="Rabbly is action-adventure game. Is about a scientist going on an adventure, to find rare materials in another galaxy."/>
    <n v="1000"/>
    <x v="779"/>
    <x v="2"/>
    <x v="0"/>
    <s v="USD"/>
    <n v="1393786877"/>
    <n v="1390330877"/>
    <b v="0"/>
    <x v="63"/>
    <b v="0"/>
    <s v="games/video games"/>
    <n v="5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3250"/>
    <x v="379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"/>
    <x v="781"/>
    <x v="2"/>
    <x v="0"/>
    <s v="USD"/>
    <n v="1468519920"/>
    <n v="1466188338"/>
    <b v="0"/>
    <x v="79"/>
    <b v="0"/>
    <s v="games/video games"/>
    <n v="4"/>
    <n v="6.83"/>
    <x v="6"/>
    <x v="17"/>
  </r>
  <r>
    <n v="1102"/>
    <s v="Runers"/>
    <s v="Runers is a top-down rogue-like shooter where as you advance you create more powerful spells and fight fierce monsters and bosses."/>
    <n v="420"/>
    <x v="94"/>
    <x v="2"/>
    <x v="0"/>
    <s v="USD"/>
    <n v="1386568740"/>
    <n v="1383095125"/>
    <b v="0"/>
    <x v="54"/>
    <b v="0"/>
    <s v="games/video games"/>
    <n v="101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1000"/>
    <x v="785"/>
    <x v="2"/>
    <x v="0"/>
    <s v="USD"/>
    <n v="1333557975"/>
    <n v="1330969575"/>
    <b v="0"/>
    <x v="63"/>
    <b v="0"/>
    <s v="games/video games"/>
    <n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x v="117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400"/>
    <x v="372"/>
    <x v="2"/>
    <x v="0"/>
    <s v="USD"/>
    <n v="1479495790"/>
    <n v="1476900190"/>
    <b v="0"/>
    <x v="83"/>
    <b v="0"/>
    <s v="games/video games"/>
    <n v="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30000"/>
    <x v="116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20000"/>
    <x v="139"/>
    <x v="2"/>
    <x v="1"/>
    <s v="GBP"/>
    <n v="1408058820"/>
    <n v="1405466820"/>
    <b v="0"/>
    <x v="29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3000"/>
    <x v="115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x v="500"/>
    <x v="2"/>
    <x v="0"/>
    <s v="USD"/>
    <n v="1459352495"/>
    <n v="1456764095"/>
    <b v="0"/>
    <x v="80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x v="139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000"/>
    <x v="117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"/>
    <x v="792"/>
    <x v="2"/>
    <x v="0"/>
    <s v="USD"/>
    <n v="1457904316"/>
    <n v="1455315916"/>
    <b v="0"/>
    <x v="81"/>
    <b v="0"/>
    <s v="games/video games"/>
    <n v="1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x v="117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400"/>
    <x v="94"/>
    <x v="2"/>
    <x v="0"/>
    <s v="USD"/>
    <n v="1430409651"/>
    <n v="1427817651"/>
    <b v="0"/>
    <x v="63"/>
    <b v="0"/>
    <s v="games/mobile games"/>
    <n v="106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x v="117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10000"/>
    <x v="115"/>
    <x v="2"/>
    <x v="0"/>
    <s v="USD"/>
    <n v="1468482694"/>
    <n v="1465890694"/>
    <b v="0"/>
    <x v="84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20000"/>
    <x v="793"/>
    <x v="2"/>
    <x v="0"/>
    <s v="USD"/>
    <n v="1416000600"/>
    <n v="1413318600"/>
    <b v="0"/>
    <x v="23"/>
    <b v="0"/>
    <s v="games/mobile games"/>
    <n v="3"/>
    <n v="25.43"/>
    <x v="6"/>
    <x v="18"/>
  </r>
  <r>
    <n v="1128"/>
    <s v="Flying Turds"/>
    <s v="#havingfunFTW"/>
    <n v="75000"/>
    <x v="116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"/>
    <x v="577"/>
    <x v="2"/>
    <x v="0"/>
    <s v="USD"/>
    <n v="1465107693"/>
    <n v="1462515693"/>
    <b v="0"/>
    <x v="84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"/>
    <x v="117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10000"/>
    <x v="170"/>
    <x v="2"/>
    <x v="1"/>
    <s v="GBP"/>
    <n v="1406799981"/>
    <n v="1404207981"/>
    <b v="0"/>
    <x v="29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880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240000"/>
    <x v="155"/>
    <x v="2"/>
    <x v="12"/>
    <s v="EUR"/>
    <n v="1470527094"/>
    <n v="1467935094"/>
    <b v="0"/>
    <x v="29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"/>
    <x v="795"/>
    <x v="2"/>
    <x v="6"/>
    <s v="EUR"/>
    <n v="1450541229"/>
    <n v="1447949229"/>
    <b v="0"/>
    <x v="79"/>
    <b v="0"/>
    <s v="games/mobile games"/>
    <n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2500"/>
    <x v="366"/>
    <x v="2"/>
    <x v="0"/>
    <s v="USD"/>
    <n v="1485035131"/>
    <n v="1483307131"/>
    <b v="0"/>
    <x v="80"/>
    <b v="0"/>
    <s v="games/mobile games"/>
    <n v="5"/>
    <n v="31.25"/>
    <x v="6"/>
    <x v="18"/>
  </r>
  <r>
    <n v="1139"/>
    <s v="Soulwalker"/>
    <s v="Take control of the Void and bend it to your will as you perfect your strategy and amass your deck. The light gathers, your power grows"/>
    <n v="2000"/>
    <x v="139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0000"/>
    <x v="117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180000"/>
    <x v="117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0115"/>
    <x v="117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5500"/>
    <x v="117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100"/>
    <x v="173"/>
    <x v="2"/>
    <x v="0"/>
    <s v="USD"/>
    <n v="1412272592"/>
    <n v="1407088592"/>
    <b v="0"/>
    <x v="29"/>
    <b v="0"/>
    <s v="food/food trucks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500"/>
    <x v="798"/>
    <x v="2"/>
    <x v="0"/>
    <s v="USD"/>
    <n v="1399071173"/>
    <n v="1395787973"/>
    <b v="0"/>
    <x v="8"/>
    <b v="0"/>
    <s v="food/food trucks"/>
    <n v="106"/>
    <n v="44.17"/>
    <x v="7"/>
    <x v="19"/>
  </r>
  <r>
    <n v="1147"/>
    <s v="baked pugtato"/>
    <s v="amazing gourmet baked potato truck with variable options for everyone, its always been my dream, help me make it come true :)."/>
    <n v="2000"/>
    <x v="117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1500"/>
    <x v="735"/>
    <x v="2"/>
    <x v="0"/>
    <s v="USD"/>
    <n v="1466096566"/>
    <n v="1463504566"/>
    <b v="0"/>
    <x v="84"/>
    <b v="0"/>
    <s v="food/food trucks"/>
    <n v="5"/>
    <n v="37.5"/>
    <x v="7"/>
    <x v="19"/>
  </r>
  <r>
    <n v="1150"/>
    <s v="Chef Po's Food Truck"/>
    <s v="Bringing delicious authentic and fusion Taiwanese Food to the West Coast."/>
    <n v="750"/>
    <x v="800"/>
    <x v="2"/>
    <x v="0"/>
    <s v="USD"/>
    <n v="1452293675"/>
    <n v="1447109675"/>
    <b v="0"/>
    <x v="79"/>
    <b v="0"/>
    <s v="food/food trucks"/>
    <n v="3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000"/>
    <x v="117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600"/>
    <x v="608"/>
    <x v="2"/>
    <x v="0"/>
    <s v="USD"/>
    <n v="1431709312"/>
    <n v="1429117312"/>
    <b v="0"/>
    <x v="41"/>
    <b v="0"/>
    <s v="food/food trucks"/>
    <n v="152"/>
    <n v="60.73"/>
    <x v="7"/>
    <x v="19"/>
  </r>
  <r>
    <n v="1153"/>
    <s v="The Cold Spot Mobile Trailer"/>
    <s v="A mobile concession trailer for snow cones, ice cream, smoothies and more"/>
    <n v="10000"/>
    <x v="155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10000"/>
    <x v="144"/>
    <x v="2"/>
    <x v="0"/>
    <s v="USD"/>
    <n v="1441507006"/>
    <n v="1438915006"/>
    <b v="0"/>
    <x v="83"/>
    <b v="0"/>
    <s v="food/food trucks"/>
    <n v="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8000"/>
    <x v="117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25000"/>
    <x v="118"/>
    <x v="2"/>
    <x v="0"/>
    <s v="USD"/>
    <n v="1417795480"/>
    <n v="1412607880"/>
    <b v="0"/>
    <x v="83"/>
    <b v="0"/>
    <s v="food/food trucks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x v="428"/>
    <x v="2"/>
    <x v="0"/>
    <s v="USD"/>
    <n v="1418091128"/>
    <n v="1415499128"/>
    <b v="0"/>
    <x v="8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7500"/>
    <x v="117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3000"/>
    <x v="117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2000"/>
    <x v="428"/>
    <x v="2"/>
    <x v="0"/>
    <s v="USD"/>
    <n v="1411662264"/>
    <n v="1408983864"/>
    <b v="0"/>
    <x v="84"/>
    <b v="0"/>
    <s v="food/food trucks"/>
    <n v="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0000"/>
    <x v="117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5000"/>
    <x v="117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00"/>
    <x v="15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000"/>
    <x v="173"/>
    <x v="2"/>
    <x v="1"/>
    <s v="GBP"/>
    <n v="1433021171"/>
    <n v="1430429171"/>
    <b v="0"/>
    <x v="84"/>
    <b v="0"/>
    <s v="food/food trucks"/>
    <n v="10"/>
    <n v="50"/>
    <x v="7"/>
    <x v="19"/>
  </r>
  <r>
    <n v="1171"/>
    <s v="The Mean Green Purple Machine"/>
    <s v="Tulsa's first true biodiesel, alternative energy powered food truck! Oh yeah, and delicious food!"/>
    <n v="1200"/>
    <x v="379"/>
    <x v="2"/>
    <x v="0"/>
    <s v="USD"/>
    <n v="1415909927"/>
    <n v="1414351127"/>
    <b v="0"/>
    <x v="29"/>
    <b v="0"/>
    <s v="food/food trucks"/>
    <n v="2"/>
    <n v="25"/>
    <x v="7"/>
    <x v="19"/>
  </r>
  <r>
    <n v="1172"/>
    <s v="let your dayz take you to the dogs."/>
    <s v="Bringing YOUR favorite dog recipes to the streets."/>
    <n v="5500"/>
    <x v="117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"/>
    <x v="134"/>
    <x v="2"/>
    <x v="0"/>
    <s v="USD"/>
    <n v="1438576057"/>
    <n v="1435552057"/>
    <b v="0"/>
    <x v="29"/>
    <b v="0"/>
    <s v="food/food trucks"/>
    <n v="6"/>
    <n v="30"/>
    <x v="7"/>
    <x v="19"/>
  </r>
  <r>
    <n v="1174"/>
    <s v="Give The Black Burro a Stable Stable"/>
    <s v="Help me purchase a parking space to be the Burro's permanant home, I need your help to raise $15,000!"/>
    <n v="600"/>
    <x v="807"/>
    <x v="2"/>
    <x v="0"/>
    <s v="USD"/>
    <n v="1462738327"/>
    <n v="1460146327"/>
    <b v="0"/>
    <x v="10"/>
    <b v="0"/>
    <s v="food/food trucks"/>
    <n v="148"/>
    <n v="46.63"/>
    <x v="7"/>
    <x v="19"/>
  </r>
  <r>
    <n v="1175"/>
    <s v="Bad To The Cone Food Service ATX"/>
    <s v="&quot;Create-Your-Cone&quot;. Freshly made waffle cones stuffed with your choice of yummy ingredients, or frozen yogurt!"/>
    <n v="35000"/>
    <x v="793"/>
    <x v="2"/>
    <x v="0"/>
    <s v="USD"/>
    <n v="1436981339"/>
    <n v="1434389339"/>
    <b v="0"/>
    <x v="82"/>
    <b v="0"/>
    <s v="food/food trucks"/>
    <n v="2"/>
    <n v="65"/>
    <x v="7"/>
    <x v="19"/>
  </r>
  <r>
    <n v="1176"/>
    <s v="Mirlin's Sushi"/>
    <s v="Mirlins Sushi!_x000a_Find us on Facebook!_x000a_(Gives backers a voice, and a direct link to us! No kickstarter disappearing act here!)"/>
    <n v="10"/>
    <x v="115"/>
    <x v="2"/>
    <x v="2"/>
    <s v="AUD"/>
    <n v="1488805200"/>
    <n v="1484094498"/>
    <b v="0"/>
    <x v="29"/>
    <b v="0"/>
    <s v="food/food trucks"/>
    <n v="1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8000"/>
    <x v="117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"/>
    <x v="139"/>
    <x v="2"/>
    <x v="0"/>
    <s v="USD"/>
    <n v="1408225452"/>
    <n v="1405633452"/>
    <b v="0"/>
    <x v="29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8000"/>
    <x v="667"/>
    <x v="2"/>
    <x v="5"/>
    <s v="CAD"/>
    <n v="1446052627"/>
    <n v="1443460627"/>
    <b v="0"/>
    <x v="81"/>
    <b v="0"/>
    <s v="food/food trucks"/>
    <n v="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2000"/>
    <x v="460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25000"/>
    <x v="809"/>
    <x v="2"/>
    <x v="0"/>
    <s v="USD"/>
    <n v="1484239320"/>
    <n v="1482609088"/>
    <b v="0"/>
    <x v="80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5000"/>
    <x v="173"/>
    <x v="2"/>
    <x v="0"/>
    <s v="USD"/>
    <n v="1478059140"/>
    <n v="1476391223"/>
    <b v="0"/>
    <x v="83"/>
    <b v="0"/>
    <s v="food/food trucks"/>
    <n v="2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0"/>
    <x v="728"/>
    <x v="0"/>
    <x v="5"/>
    <s v="CAD"/>
    <n v="1482943740"/>
    <n v="1481129340"/>
    <b v="0"/>
    <x v="268"/>
    <b v="1"/>
    <s v="photography/photobooks"/>
    <n v="16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000"/>
    <x v="831"/>
    <x v="0"/>
    <x v="15"/>
    <s v="EUR"/>
    <n v="1489238940"/>
    <n v="1486406253"/>
    <b v="0"/>
    <x v="58"/>
    <b v="1"/>
    <s v="photography/photobooks"/>
    <n v="104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x v="594"/>
    <x v="0"/>
    <x v="0"/>
    <s v="USD"/>
    <n v="1448586000"/>
    <n v="1447195695"/>
    <b v="0"/>
    <x v="183"/>
    <b v="1"/>
    <s v="photography/photobooks"/>
    <n v="108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6000"/>
    <x v="848"/>
    <x v="1"/>
    <x v="0"/>
    <s v="USD"/>
    <n v="1402060302"/>
    <n v="1396876302"/>
    <b v="0"/>
    <x v="59"/>
    <b v="0"/>
    <s v="music/world music"/>
    <n v="1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40000"/>
    <x v="849"/>
    <x v="1"/>
    <x v="0"/>
    <s v="USD"/>
    <n v="1382478278"/>
    <n v="1377294278"/>
    <b v="0"/>
    <x v="8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5000"/>
    <x v="117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3000"/>
    <x v="159"/>
    <x v="1"/>
    <x v="0"/>
    <s v="USD"/>
    <n v="1317231008"/>
    <n v="1312047008"/>
    <b v="0"/>
    <x v="54"/>
    <b v="0"/>
    <s v="music/world music"/>
    <n v="4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8500"/>
    <x v="379"/>
    <x v="1"/>
    <x v="0"/>
    <s v="USD"/>
    <n v="1334592000"/>
    <n v="1331982127"/>
    <b v="0"/>
    <x v="29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300"/>
    <x v="117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0000"/>
    <x v="117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3000"/>
    <x v="13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150"/>
    <x v="117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x v="852"/>
    <x v="1"/>
    <x v="0"/>
    <s v="USD"/>
    <n v="1387077299"/>
    <n v="1383621299"/>
    <b v="0"/>
    <x v="79"/>
    <b v="0"/>
    <s v="music/world music"/>
    <n v="2"/>
    <n v="35"/>
    <x v="4"/>
    <x v="21"/>
  </r>
  <r>
    <n v="1236"/>
    <s v="&quot;Volando&quot; CD Release (Canceled)"/>
    <s v="Raising money to give the musicians their due."/>
    <n v="22000"/>
    <x v="117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000"/>
    <x v="117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0"/>
    <x v="117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50000"/>
    <x v="139"/>
    <x v="1"/>
    <x v="0"/>
    <s v="USD"/>
    <n v="1315747080"/>
    <n v="1314417502"/>
    <b v="0"/>
    <x v="29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800"/>
    <x v="857"/>
    <x v="0"/>
    <x v="0"/>
    <s v="USD"/>
    <n v="1366664400"/>
    <n v="1363981723"/>
    <b v="1"/>
    <x v="43"/>
    <b v="1"/>
    <s v="music/rock"/>
    <n v="115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35000"/>
    <x v="137"/>
    <x v="0"/>
    <x v="0"/>
    <s v="USD"/>
    <n v="1396054800"/>
    <n v="1393034470"/>
    <b v="1"/>
    <x v="14"/>
    <b v="1"/>
    <s v="music/rock"/>
    <n v="5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000"/>
    <x v="876"/>
    <x v="0"/>
    <x v="0"/>
    <s v="USD"/>
    <n v="1383062083"/>
    <n v="1380556483"/>
    <b v="1"/>
    <x v="69"/>
    <b v="1"/>
    <s v="music/rock"/>
    <n v="108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30000"/>
    <x v="704"/>
    <x v="0"/>
    <x v="0"/>
    <s v="USD"/>
    <n v="1379708247"/>
    <n v="1377116247"/>
    <b v="1"/>
    <x v="0"/>
    <b v="1"/>
    <s v="music/rock"/>
    <n v="4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000"/>
    <x v="897"/>
    <x v="0"/>
    <x v="1"/>
    <s v="GBP"/>
    <n v="1424181600"/>
    <n v="1423041227"/>
    <b v="0"/>
    <x v="9"/>
    <b v="1"/>
    <s v="theater/plays"/>
    <n v="16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20000"/>
    <x v="367"/>
    <x v="0"/>
    <x v="0"/>
    <s v="USD"/>
    <n v="1483499645"/>
    <n v="1480907645"/>
    <b v="0"/>
    <x v="47"/>
    <b v="1"/>
    <s v="theater/plays"/>
    <n v="9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600"/>
    <x v="904"/>
    <x v="0"/>
    <x v="1"/>
    <s v="GBP"/>
    <n v="1445252400"/>
    <n v="1443696797"/>
    <b v="0"/>
    <x v="19"/>
    <b v="1"/>
    <s v="theater/plays"/>
    <n v="10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200"/>
    <x v="647"/>
    <x v="0"/>
    <x v="1"/>
    <s v="GBP"/>
    <n v="1457914373"/>
    <n v="1456189973"/>
    <b v="0"/>
    <x v="23"/>
    <b v="1"/>
    <s v="theater/plays"/>
    <n v="100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400"/>
    <x v="909"/>
    <x v="0"/>
    <x v="0"/>
    <s v="USD"/>
    <n v="1464807420"/>
    <n v="1461427938"/>
    <b v="0"/>
    <x v="54"/>
    <b v="1"/>
    <s v="theater/plays"/>
    <n v="11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"/>
    <x v="109"/>
    <x v="1"/>
    <x v="0"/>
    <s v="USD"/>
    <n v="1471622450"/>
    <n v="1467734450"/>
    <b v="0"/>
    <x v="54"/>
    <b v="0"/>
    <s v="technology/wearables"/>
    <n v="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3333"/>
    <x v="920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25"/>
    <x v="437"/>
    <x v="1"/>
    <x v="1"/>
    <s v="GBP"/>
    <n v="1432223125"/>
    <n v="1429631125"/>
    <b v="0"/>
    <x v="80"/>
    <b v="0"/>
    <s v="technology/wearables"/>
    <n v="42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"/>
    <x v="932"/>
    <x v="1"/>
    <x v="0"/>
    <s v="USD"/>
    <n v="1421348428"/>
    <n v="1417460428"/>
    <b v="0"/>
    <x v="202"/>
    <b v="0"/>
    <s v="technology/wearables"/>
    <n v="11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4000"/>
    <x v="117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0"/>
    <x v="117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30000"/>
    <x v="117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"/>
    <x v="173"/>
    <x v="1"/>
    <x v="0"/>
    <s v="USD"/>
    <n v="1437161739"/>
    <n v="1434569739"/>
    <b v="0"/>
    <x v="29"/>
    <b v="0"/>
    <s v="technology/wearables"/>
    <n v="2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6500"/>
    <x v="672"/>
    <x v="0"/>
    <x v="0"/>
    <s v="USD"/>
    <n v="1405366359"/>
    <n v="1402342359"/>
    <b v="0"/>
    <x v="63"/>
    <b v="1"/>
    <s v="publishing/nonfiction"/>
    <n v="6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000"/>
    <x v="948"/>
    <x v="0"/>
    <x v="0"/>
    <s v="USD"/>
    <n v="1425741525"/>
    <n v="1423149525"/>
    <b v="0"/>
    <x v="162"/>
    <b v="1"/>
    <s v="publishing/nonfiction"/>
    <n v="128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7000"/>
    <x v="950"/>
    <x v="0"/>
    <x v="5"/>
    <s v="CAD"/>
    <n v="1450249140"/>
    <n v="1447055935"/>
    <b v="0"/>
    <x v="293"/>
    <b v="1"/>
    <s v="publishing/nonfiction"/>
    <n v="14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350"/>
    <x v="959"/>
    <x v="0"/>
    <x v="0"/>
    <s v="USD"/>
    <n v="1309009323"/>
    <n v="1306417323"/>
    <b v="0"/>
    <x v="72"/>
    <b v="1"/>
    <s v="publishing/nonfiction"/>
    <n v="10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3500"/>
    <x v="148"/>
    <x v="0"/>
    <x v="0"/>
    <s v="USD"/>
    <n v="1455523140"/>
    <n v="1453925727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4600"/>
    <x v="968"/>
    <x v="0"/>
    <x v="0"/>
    <s v="USD"/>
    <n v="1434342894"/>
    <n v="1432269294"/>
    <b v="0"/>
    <x v="45"/>
    <b v="1"/>
    <s v="music/rock"/>
    <n v="120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7500"/>
    <x v="970"/>
    <x v="0"/>
    <x v="0"/>
    <s v="USD"/>
    <n v="1381881890"/>
    <n v="1380585890"/>
    <b v="0"/>
    <x v="9"/>
    <b v="1"/>
    <s v="music/rock"/>
    <n v="2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500"/>
    <x v="972"/>
    <x v="0"/>
    <x v="0"/>
    <s v="USD"/>
    <n v="1342115132"/>
    <n v="1339523132"/>
    <b v="0"/>
    <x v="38"/>
    <b v="1"/>
    <s v="music/rock"/>
    <n v="11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0"/>
    <x v="740"/>
    <x v="0"/>
    <x v="0"/>
    <s v="USD"/>
    <n v="1458874388"/>
    <n v="1456285988"/>
    <b v="0"/>
    <x v="36"/>
    <b v="1"/>
    <s v="music/rock"/>
    <n v="3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500"/>
    <x v="17"/>
    <x v="0"/>
    <x v="0"/>
    <s v="USD"/>
    <n v="1486095060"/>
    <n v="1484198170"/>
    <b v="0"/>
    <x v="162"/>
    <b v="1"/>
    <s v="music/rock"/>
    <n v="101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35000"/>
    <x v="437"/>
    <x v="0"/>
    <x v="0"/>
    <s v="USD"/>
    <n v="1433815200"/>
    <n v="1431886706"/>
    <b v="0"/>
    <x v="81"/>
    <b v="1"/>
    <s v="music/rock"/>
    <n v="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800"/>
    <x v="983"/>
    <x v="0"/>
    <x v="0"/>
    <s v="USD"/>
    <n v="1438183889"/>
    <n v="1435591889"/>
    <b v="0"/>
    <x v="25"/>
    <b v="1"/>
    <s v="music/rock"/>
    <n v="10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3000"/>
    <x v="987"/>
    <x v="0"/>
    <x v="0"/>
    <s v="USD"/>
    <n v="1430154720"/>
    <n v="1427224606"/>
    <b v="0"/>
    <x v="10"/>
    <b v="1"/>
    <s v="music/rock"/>
    <n v="102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220"/>
    <x v="854"/>
    <x v="2"/>
    <x v="1"/>
    <s v="GBP"/>
    <n v="1424607285"/>
    <n v="1422447285"/>
    <b v="1"/>
    <x v="81"/>
    <b v="0"/>
    <s v="publishing/translations"/>
    <n v="110"/>
    <n v="48.2"/>
    <x v="3"/>
    <x v="22"/>
  </r>
  <r>
    <n v="1405"/>
    <s v="The Bible translated into Emoticons"/>
    <s v="Will more people read the Bible if it were translated into Emoticons?"/>
    <n v="5000"/>
    <x v="522"/>
    <x v="2"/>
    <x v="0"/>
    <s v="USD"/>
    <n v="1417195201"/>
    <n v="1414599601"/>
    <b v="1"/>
    <x v="57"/>
    <b v="0"/>
    <s v="publishing/translations"/>
    <n v="2"/>
    <n v="6.18"/>
    <x v="3"/>
    <x v="22"/>
  </r>
  <r>
    <n v="1406"/>
    <s v="Man Down! Translation project"/>
    <s v="The White coat and the battle dress uniform"/>
    <n v="1500"/>
    <x v="493"/>
    <x v="2"/>
    <x v="13"/>
    <s v="EUR"/>
    <n v="1449914400"/>
    <n v="1445336607"/>
    <b v="0"/>
    <x v="8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750"/>
    <x v="493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1000"/>
    <x v="117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7500"/>
    <x v="116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28000"/>
    <x v="1001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200"/>
    <x v="1002"/>
    <x v="2"/>
    <x v="0"/>
    <s v="USD"/>
    <n v="1417656699"/>
    <n v="1415064699"/>
    <b v="0"/>
    <x v="62"/>
    <b v="0"/>
    <s v="publishing/translations"/>
    <n v="16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5000"/>
    <x v="173"/>
    <x v="2"/>
    <x v="13"/>
    <s v="EUR"/>
    <n v="1455964170"/>
    <n v="1450780170"/>
    <b v="0"/>
    <x v="29"/>
    <b v="0"/>
    <s v="publishing/translations"/>
    <n v="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250000"/>
    <x v="116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5000"/>
    <x v="25"/>
    <x v="2"/>
    <x v="0"/>
    <s v="USD"/>
    <n v="1439741591"/>
    <n v="1436285591"/>
    <b v="0"/>
    <x v="82"/>
    <b v="0"/>
    <s v="publishing/translations"/>
    <n v="16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200"/>
    <x v="117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5000"/>
    <x v="434"/>
    <x v="2"/>
    <x v="0"/>
    <s v="USD"/>
    <n v="1442315460"/>
    <n v="1439696174"/>
    <b v="0"/>
    <x v="84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18000"/>
    <x v="360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5000"/>
    <x v="1003"/>
    <x v="2"/>
    <x v="0"/>
    <s v="USD"/>
    <n v="1476010619"/>
    <n v="1473418619"/>
    <b v="0"/>
    <x v="73"/>
    <b v="0"/>
    <s v="publishing/translations"/>
    <n v="9"/>
    <n v="44.5"/>
    <x v="3"/>
    <x v="22"/>
  </r>
  <r>
    <n v="1420"/>
    <s v="Shakespeare in the Hood - Romeo and Juliet"/>
    <s v="Help me butcher Shakespeare in a satirical fashion."/>
    <n v="150000"/>
    <x v="158"/>
    <x v="2"/>
    <x v="0"/>
    <s v="USD"/>
    <n v="1467129686"/>
    <n v="1464969686"/>
    <b v="0"/>
    <x v="8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"/>
    <x v="148"/>
    <x v="2"/>
    <x v="11"/>
    <s v="SEK"/>
    <n v="1423432709"/>
    <n v="1420840709"/>
    <b v="0"/>
    <x v="84"/>
    <b v="0"/>
    <s v="publishing/translations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50000"/>
    <x v="375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600"/>
    <x v="173"/>
    <x v="2"/>
    <x v="2"/>
    <s v="AUD"/>
    <n v="1451637531"/>
    <n v="1449045531"/>
    <b v="0"/>
    <x v="29"/>
    <b v="0"/>
    <s v="publishing/translations"/>
    <n v="17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4000"/>
    <x v="117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75000"/>
    <x v="117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65000"/>
    <x v="372"/>
    <x v="2"/>
    <x v="3"/>
    <s v="EUR"/>
    <n v="1459584417"/>
    <n v="1456996017"/>
    <b v="0"/>
    <x v="8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5000"/>
    <x v="117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1500"/>
    <x v="117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4000"/>
    <x v="1007"/>
    <x v="2"/>
    <x v="13"/>
    <s v="EUR"/>
    <n v="1481367600"/>
    <n v="1477839675"/>
    <b v="0"/>
    <x v="73"/>
    <b v="0"/>
    <s v="publishing/translations"/>
    <n v="2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000"/>
    <x v="493"/>
    <x v="2"/>
    <x v="13"/>
    <s v="EUR"/>
    <n v="1444589020"/>
    <n v="1441997020"/>
    <b v="0"/>
    <x v="84"/>
    <b v="0"/>
    <s v="publishing/translations"/>
    <n v="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500"/>
    <x v="49"/>
    <x v="2"/>
    <x v="8"/>
    <s v="DKK"/>
    <n v="1461765300"/>
    <n v="1459198499"/>
    <b v="0"/>
    <x v="22"/>
    <b v="0"/>
    <s v="publishing/translations"/>
    <n v="12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50"/>
    <x v="147"/>
    <x v="2"/>
    <x v="5"/>
    <s v="CAD"/>
    <n v="1425758101"/>
    <n v="1423166101"/>
    <b v="0"/>
    <x v="79"/>
    <b v="0"/>
    <s v="publishing/translations"/>
    <n v="12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5000"/>
    <x v="116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2000"/>
    <x v="895"/>
    <x v="2"/>
    <x v="1"/>
    <s v="GBP"/>
    <n v="1441995769"/>
    <n v="1436811769"/>
    <b v="0"/>
    <x v="83"/>
    <b v="0"/>
    <s v="publishing/translations"/>
    <n v="1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0"/>
    <x v="117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4000"/>
    <x v="117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x v="117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550"/>
    <x v="117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0"/>
    <x v="117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"/>
    <x v="735"/>
    <x v="2"/>
    <x v="0"/>
    <s v="USD"/>
    <n v="1467999134"/>
    <n v="1465407134"/>
    <b v="0"/>
    <x v="83"/>
    <b v="0"/>
    <s v="publishing/translations"/>
    <n v="1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500"/>
    <x v="117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6000"/>
    <x v="117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2000"/>
    <x v="369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3500"/>
    <x v="117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200"/>
    <x v="117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x v="493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500"/>
    <x v="607"/>
    <x v="1"/>
    <x v="0"/>
    <s v="USD"/>
    <n v="1409924340"/>
    <n v="1405181320"/>
    <b v="0"/>
    <x v="63"/>
    <b v="0"/>
    <s v="publishing/translations"/>
    <n v="31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8000"/>
    <x v="117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x v="117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500"/>
    <x v="117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"/>
    <x v="117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5000"/>
    <x v="807"/>
    <x v="0"/>
    <x v="0"/>
    <s v="USD"/>
    <n v="1365367938"/>
    <n v="1361483538"/>
    <b v="1"/>
    <x v="20"/>
    <b v="1"/>
    <s v="publishing/radio &amp; podcasts"/>
    <n v="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30000"/>
    <x v="1020"/>
    <x v="0"/>
    <x v="0"/>
    <s v="USD"/>
    <n v="1356724263"/>
    <n v="1354909863"/>
    <b v="1"/>
    <x v="75"/>
    <b v="1"/>
    <s v="publishing/radio &amp; podcasts"/>
    <n v="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5000"/>
    <x v="522"/>
    <x v="2"/>
    <x v="5"/>
    <s v="CAD"/>
    <n v="1383430145"/>
    <n v="1380838145"/>
    <b v="0"/>
    <x v="79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000"/>
    <x v="139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2000"/>
    <x v="155"/>
    <x v="2"/>
    <x v="0"/>
    <s v="USD"/>
    <n v="1469162275"/>
    <n v="1467002275"/>
    <b v="0"/>
    <x v="84"/>
    <b v="0"/>
    <s v="publishing/fiction"/>
    <n v="0"/>
    <n v="25"/>
    <x v="3"/>
    <x v="10"/>
  </r>
  <r>
    <n v="1484"/>
    <s v="a book called filtered down thru the stars"/>
    <s v="The mussings of an old wizard"/>
    <n v="25000"/>
    <x v="117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700"/>
    <x v="403"/>
    <x v="2"/>
    <x v="0"/>
    <s v="USD"/>
    <n v="1434827173"/>
    <n v="1430939173"/>
    <b v="0"/>
    <x v="83"/>
    <b v="0"/>
    <s v="publishing/fiction"/>
    <n v="2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5000"/>
    <x v="117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x v="117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4200"/>
    <x v="1032"/>
    <x v="2"/>
    <x v="0"/>
    <s v="USD"/>
    <n v="1380720474"/>
    <n v="1378214874"/>
    <b v="0"/>
    <x v="10"/>
    <b v="0"/>
    <s v="publishing/fiction"/>
    <n v="21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x v="173"/>
    <x v="2"/>
    <x v="0"/>
    <s v="USD"/>
    <n v="1424014680"/>
    <n v="1418922443"/>
    <b v="0"/>
    <x v="29"/>
    <b v="0"/>
    <s v="publishing/fiction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5000"/>
    <x v="134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5000"/>
    <x v="117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6300"/>
    <x v="1003"/>
    <x v="2"/>
    <x v="0"/>
    <s v="USD"/>
    <n v="1428075480"/>
    <n v="1425489613"/>
    <b v="0"/>
    <x v="202"/>
    <b v="0"/>
    <s v="publishing/fiction"/>
    <n v="7"/>
    <n v="40.450000000000003"/>
    <x v="3"/>
    <x v="10"/>
  </r>
  <r>
    <n v="1495"/>
    <s v="A Magical Bildungsroman with a Female Heroine"/>
    <s v="The Adventures of Penelope Hawthorne. Part One: The Spellbook of Dracone."/>
    <n v="25000"/>
    <x v="117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33000"/>
    <x v="117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5000"/>
    <x v="116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7500"/>
    <x v="139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3000"/>
    <x v="360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110000"/>
    <x v="170"/>
    <x v="2"/>
    <x v="5"/>
    <s v="CAD"/>
    <n v="1435708500"/>
    <n v="1434412500"/>
    <b v="0"/>
    <x v="29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10000"/>
    <x v="115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80000"/>
    <x v="117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25000"/>
    <x v="116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30000000"/>
    <x v="117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5000"/>
    <x v="177"/>
    <x v="2"/>
    <x v="0"/>
    <s v="USD"/>
    <n v="1447020620"/>
    <n v="1444425020"/>
    <b v="0"/>
    <x v="29"/>
    <b v="0"/>
    <s v="photography/nature"/>
    <n v="1"/>
    <n v="60"/>
    <x v="8"/>
    <x v="24"/>
  </r>
  <r>
    <n v="1549"/>
    <s v="2016 Calendar:  Wonders of Nature"/>
    <s v="A 2016 calendar collection of landscape and wildlife photographs from award winning photographer, Steve Marler."/>
    <n v="50000"/>
    <x v="575"/>
    <x v="2"/>
    <x v="0"/>
    <s v="USD"/>
    <n v="1446524159"/>
    <n v="1443928559"/>
    <b v="0"/>
    <x v="79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3000"/>
    <x v="462"/>
    <x v="2"/>
    <x v="1"/>
    <s v="GBP"/>
    <n v="1463050034"/>
    <n v="1460458034"/>
    <b v="0"/>
    <x v="63"/>
    <b v="0"/>
    <s v="photography/nature"/>
    <n v="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14000"/>
    <x v="117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x v="117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888"/>
    <x v="117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100000"/>
    <x v="117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5000"/>
    <x v="173"/>
    <x v="2"/>
    <x v="0"/>
    <s v="USD"/>
    <n v="1411227633"/>
    <n v="1408549233"/>
    <b v="0"/>
    <x v="29"/>
    <b v="0"/>
    <s v="photography/nature"/>
    <n v="2"/>
    <n v="100"/>
    <x v="8"/>
    <x v="24"/>
  </r>
  <r>
    <n v="1558"/>
    <s v="Lucy Wood's Calendar - English Countryside 2016"/>
    <s v="A large 2016 wall-calendar (A3 when open) featuring 12 stunning photographs by Lucy Wood."/>
    <n v="65000"/>
    <x v="428"/>
    <x v="2"/>
    <x v="1"/>
    <s v="GBP"/>
    <n v="1440763920"/>
    <n v="1435656759"/>
    <b v="0"/>
    <x v="8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5000"/>
    <x v="155"/>
    <x v="2"/>
    <x v="0"/>
    <s v="USD"/>
    <n v="1430270199"/>
    <n v="1428974199"/>
    <b v="0"/>
    <x v="29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3000"/>
    <x v="1077"/>
    <x v="2"/>
    <x v="0"/>
    <s v="USD"/>
    <n v="1415842193"/>
    <n v="1414110593"/>
    <b v="0"/>
    <x v="80"/>
    <b v="0"/>
    <s v="photography/nature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2000"/>
    <x v="117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2250"/>
    <x v="115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5000"/>
    <x v="173"/>
    <x v="1"/>
    <x v="0"/>
    <s v="USD"/>
    <n v="1307554261"/>
    <n v="1304962261"/>
    <b v="0"/>
    <x v="29"/>
    <b v="0"/>
    <s v="publishing/art books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2224"/>
    <x v="457"/>
    <x v="1"/>
    <x v="0"/>
    <s v="USD"/>
    <n v="1392595200"/>
    <n v="1391293745"/>
    <b v="0"/>
    <x v="62"/>
    <b v="0"/>
    <s v="publishing/art books"/>
    <n v="16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1500"/>
    <x v="117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100000"/>
    <x v="685"/>
    <x v="1"/>
    <x v="0"/>
    <s v="USD"/>
    <n v="1460140282"/>
    <n v="1457551882"/>
    <b v="0"/>
    <x v="47"/>
    <b v="0"/>
    <s v="publishing/art books"/>
    <n v="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50"/>
    <x v="439"/>
    <x v="1"/>
    <x v="1"/>
    <s v="GBP"/>
    <n v="1434738483"/>
    <n v="1432146483"/>
    <b v="0"/>
    <x v="80"/>
    <b v="0"/>
    <s v="publishing/art books"/>
    <n v="3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35000"/>
    <x v="366"/>
    <x v="1"/>
    <x v="1"/>
    <s v="GBP"/>
    <n v="1456703940"/>
    <n v="1454546859"/>
    <b v="0"/>
    <x v="8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x v="445"/>
    <x v="1"/>
    <x v="5"/>
    <s v="CAD"/>
    <n v="1491019140"/>
    <n v="1487548802"/>
    <b v="0"/>
    <x v="83"/>
    <b v="0"/>
    <s v="publishing/art books"/>
    <n v="4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2413"/>
    <x v="1084"/>
    <x v="1"/>
    <x v="0"/>
    <s v="USD"/>
    <n v="1435698368"/>
    <n v="1431810368"/>
    <b v="0"/>
    <x v="73"/>
    <b v="0"/>
    <s v="publishing/art books"/>
    <n v="2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00"/>
    <x v="434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x v="82"/>
    <x v="1"/>
    <x v="0"/>
    <s v="USD"/>
    <n v="1283392800"/>
    <n v="1281317691"/>
    <b v="0"/>
    <x v="80"/>
    <b v="0"/>
    <s v="publishing/art books"/>
    <n v="2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4600"/>
    <x v="920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30000"/>
    <x v="117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25000"/>
    <x v="139"/>
    <x v="2"/>
    <x v="1"/>
    <s v="GBP"/>
    <n v="1450521990"/>
    <n v="1447757190"/>
    <b v="0"/>
    <x v="29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450"/>
    <x v="493"/>
    <x v="2"/>
    <x v="1"/>
    <s v="GBP"/>
    <n v="1411681391"/>
    <n v="1409089391"/>
    <b v="0"/>
    <x v="29"/>
    <b v="0"/>
    <s v="photography/places"/>
    <n v="3"/>
    <n v="15"/>
    <x v="8"/>
    <x v="26"/>
  </r>
  <r>
    <n v="1584"/>
    <s v="Lets see Kansas together!"/>
    <s v="25 Kansas State Parks in the next year. What a great adventure to take together. Join me. Together we can photo this beautiful state."/>
    <n v="50000"/>
    <x v="117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35000"/>
    <x v="117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6300"/>
    <x v="116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150000"/>
    <x v="117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50000"/>
    <x v="117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1000"/>
    <x v="806"/>
    <x v="2"/>
    <x v="13"/>
    <s v="EUR"/>
    <n v="1443040464"/>
    <n v="1440448464"/>
    <b v="0"/>
    <x v="84"/>
    <b v="0"/>
    <s v="photography/places"/>
    <n v="1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000000"/>
    <x v="117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500"/>
    <x v="158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897"/>
    <x v="82"/>
    <x v="2"/>
    <x v="0"/>
    <s v="USD"/>
    <n v="1463329260"/>
    <n v="1458147982"/>
    <b v="0"/>
    <x v="73"/>
    <b v="0"/>
    <s v="photography/places"/>
    <n v="1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250"/>
    <x v="668"/>
    <x v="2"/>
    <x v="0"/>
    <s v="USD"/>
    <n v="1403122380"/>
    <n v="1400634728"/>
    <b v="0"/>
    <x v="63"/>
    <b v="0"/>
    <s v="photography/places"/>
    <n v="112"/>
    <n v="40"/>
    <x v="8"/>
    <x v="26"/>
  </r>
  <r>
    <n v="1596"/>
    <s v="The Town We Live In"/>
    <s v="London is beautiful. I want to create a book of stunning images from in and around our great city"/>
    <n v="35000"/>
    <x v="735"/>
    <x v="2"/>
    <x v="1"/>
    <s v="GBP"/>
    <n v="1418469569"/>
    <n v="1414577969"/>
    <b v="0"/>
    <x v="8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3000"/>
    <x v="117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175000"/>
    <x v="116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200000"/>
    <x v="117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0"/>
    <x v="1100"/>
    <x v="0"/>
    <x v="0"/>
    <s v="USD"/>
    <n v="1357160384"/>
    <n v="1354568384"/>
    <b v="0"/>
    <x v="202"/>
    <b v="1"/>
    <s v="music/rock"/>
    <n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5000"/>
    <x v="950"/>
    <x v="0"/>
    <x v="0"/>
    <s v="USD"/>
    <n v="1383332400"/>
    <n v="1380470188"/>
    <b v="0"/>
    <x v="150"/>
    <b v="1"/>
    <s v="music/rock"/>
    <n v="204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2000"/>
    <x v="41"/>
    <x v="0"/>
    <x v="0"/>
    <s v="USD"/>
    <n v="1410755286"/>
    <n v="1408940886"/>
    <b v="0"/>
    <x v="23"/>
    <b v="1"/>
    <s v="music/rock"/>
    <n v="100"/>
    <n v="86.96"/>
    <x v="4"/>
    <x v="11"/>
  </r>
  <r>
    <n v="1620"/>
    <s v="Kickstart my music career with 300 CDs"/>
    <s v="Kickstarting my music career with 300 hard copy CDs of my first release."/>
    <n v="1100"/>
    <x v="932"/>
    <x v="0"/>
    <x v="0"/>
    <s v="USD"/>
    <n v="1361606940"/>
    <n v="1361002140"/>
    <b v="0"/>
    <x v="57"/>
    <b v="1"/>
    <s v="music/rock"/>
    <n v="10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850"/>
    <x v="647"/>
    <x v="0"/>
    <x v="0"/>
    <s v="USD"/>
    <n v="1308011727"/>
    <n v="1306283727"/>
    <b v="0"/>
    <x v="33"/>
    <b v="1"/>
    <s v="music/pop"/>
    <n v="141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600"/>
    <x v="1132"/>
    <x v="0"/>
    <x v="0"/>
    <s v="USD"/>
    <n v="1303801140"/>
    <n v="1300916220"/>
    <b v="0"/>
    <x v="9"/>
    <b v="1"/>
    <s v="music/pop"/>
    <n v="12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1000"/>
    <x v="1141"/>
    <x v="0"/>
    <x v="13"/>
    <s v="EUR"/>
    <n v="1462053540"/>
    <n v="1459355950"/>
    <b v="0"/>
    <x v="17"/>
    <b v="1"/>
    <s v="music/pop"/>
    <n v="100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600"/>
    <x v="1144"/>
    <x v="0"/>
    <x v="0"/>
    <s v="USD"/>
    <n v="1422750707"/>
    <n v="1420158707"/>
    <b v="0"/>
    <x v="58"/>
    <b v="1"/>
    <s v="music/pop"/>
    <n v="180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50000"/>
    <x v="772"/>
    <x v="0"/>
    <x v="0"/>
    <s v="USD"/>
    <n v="1278302400"/>
    <n v="1273961999"/>
    <b v="0"/>
    <x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500"/>
    <x v="1151"/>
    <x v="0"/>
    <x v="0"/>
    <s v="USD"/>
    <n v="1338824730"/>
    <n v="1336232730"/>
    <b v="0"/>
    <x v="72"/>
    <b v="1"/>
    <s v="music/pop"/>
    <n v="12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10000"/>
    <x v="413"/>
    <x v="0"/>
    <x v="0"/>
    <s v="USD"/>
    <n v="1471503540"/>
    <n v="1468852306"/>
    <b v="0"/>
    <x v="116"/>
    <b v="1"/>
    <s v="music/pop"/>
    <n v="101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2000"/>
    <x v="702"/>
    <x v="0"/>
    <x v="0"/>
    <s v="USD"/>
    <n v="1391718671"/>
    <n v="1390509071"/>
    <b v="0"/>
    <x v="72"/>
    <b v="1"/>
    <s v="music/pop"/>
    <n v="15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900"/>
    <x v="1156"/>
    <x v="0"/>
    <x v="0"/>
    <s v="USD"/>
    <n v="1405188667"/>
    <n v="1402596667"/>
    <b v="0"/>
    <x v="20"/>
    <b v="1"/>
    <s v="music/pop"/>
    <n v="13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8880"/>
    <x v="117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500"/>
    <x v="1158"/>
    <x v="3"/>
    <x v="6"/>
    <s v="EUR"/>
    <n v="1491590738"/>
    <n v="1489517138"/>
    <b v="0"/>
    <x v="73"/>
    <b v="0"/>
    <s v="music/faith"/>
    <n v="15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50000"/>
    <x v="175"/>
    <x v="3"/>
    <x v="0"/>
    <s v="USD"/>
    <n v="1490331623"/>
    <n v="1487743223"/>
    <b v="0"/>
    <x v="41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00000"/>
    <x v="461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15000"/>
    <x v="668"/>
    <x v="3"/>
    <x v="1"/>
    <s v="GBP"/>
    <n v="1491768000"/>
    <n v="1489097112"/>
    <b v="0"/>
    <x v="22"/>
    <b v="0"/>
    <s v="music/faith"/>
    <n v="2"/>
    <n v="35"/>
    <x v="4"/>
    <x v="28"/>
  </r>
  <r>
    <n v="1694"/>
    <s v="Thundercreek Studios"/>
    <s v="Hey all I'm building out my Christian Recording studio in a new building. I have the building but lack the funds to build it out!!!"/>
    <n v="2000"/>
    <x v="139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5500"/>
    <x v="1166"/>
    <x v="3"/>
    <x v="0"/>
    <s v="USD"/>
    <n v="1491786000"/>
    <n v="1488847514"/>
    <b v="0"/>
    <x v="23"/>
    <b v="0"/>
    <s v="music/faith"/>
    <n v="26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500"/>
    <x v="117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75"/>
    <x v="117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2000"/>
    <x v="1168"/>
    <x v="3"/>
    <x v="0"/>
    <s v="USD"/>
    <n v="1491943445"/>
    <n v="1489351445"/>
    <b v="0"/>
    <x v="80"/>
    <b v="0"/>
    <s v="music/faith"/>
    <n v="1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3000"/>
    <x v="115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3500"/>
    <x v="116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8500"/>
    <x v="152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5000"/>
    <x v="117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9300"/>
    <x v="117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175"/>
    <x v="117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30000"/>
    <x v="1079"/>
    <x v="2"/>
    <x v="0"/>
    <s v="USD"/>
    <n v="1409513940"/>
    <n v="1405949514"/>
    <b v="0"/>
    <x v="80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400"/>
    <x v="1121"/>
    <x v="2"/>
    <x v="0"/>
    <s v="USD"/>
    <n v="1409585434"/>
    <n v="1406907034"/>
    <b v="0"/>
    <x v="84"/>
    <b v="0"/>
    <s v="music/faith"/>
    <n v="263"/>
    <n v="525"/>
    <x v="4"/>
    <x v="28"/>
  </r>
  <r>
    <n v="1712"/>
    <s v="Midwest Cowboy Ministries"/>
    <s v="Recording/equipment for MCM - a team of musicians who will help your local musicians to hold your own Cowboy Church with Gospel Music"/>
    <n v="10000"/>
    <x v="117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0"/>
    <x v="155"/>
    <x v="2"/>
    <x v="0"/>
    <s v="USD"/>
    <n v="1412536412"/>
    <n v="1409944412"/>
    <b v="0"/>
    <x v="29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8000"/>
    <x v="143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x v="403"/>
    <x v="2"/>
    <x v="0"/>
    <s v="USD"/>
    <n v="1481295099"/>
    <n v="1477835499"/>
    <b v="0"/>
    <x v="83"/>
    <b v="0"/>
    <s v="music/faith"/>
    <n v="3"/>
    <n v="50"/>
    <x v="4"/>
    <x v="28"/>
  </r>
  <r>
    <n v="1717"/>
    <s v="Shift Records A New EP!"/>
    <s v="Our first record created to reach, inspire, and ultimately express the love of Jesus to our generation."/>
    <n v="1395"/>
    <x v="1174"/>
    <x v="2"/>
    <x v="0"/>
    <s v="USD"/>
    <n v="1461211200"/>
    <n v="1459467238"/>
    <b v="0"/>
    <x v="14"/>
    <b v="0"/>
    <s v="music/faith"/>
    <n v="100"/>
    <n v="34.020000000000003"/>
    <x v="4"/>
    <x v="28"/>
  </r>
  <r>
    <n v="1718"/>
    <s v="The Prodigal Son"/>
    <s v="A melody for the galaxy."/>
    <n v="3250"/>
    <x v="735"/>
    <x v="2"/>
    <x v="0"/>
    <s v="USD"/>
    <n v="1463201940"/>
    <n v="1459435149"/>
    <b v="0"/>
    <x v="84"/>
    <b v="0"/>
    <s v="music/faith"/>
    <n v="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8000"/>
    <x v="428"/>
    <x v="2"/>
    <x v="0"/>
    <s v="USD"/>
    <n v="1410958191"/>
    <n v="1408366191"/>
    <b v="0"/>
    <x v="8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100"/>
    <x v="1175"/>
    <x v="2"/>
    <x v="0"/>
    <s v="USD"/>
    <n v="1415562471"/>
    <n v="1412966871"/>
    <b v="0"/>
    <x v="22"/>
    <b v="0"/>
    <s v="music/faith"/>
    <n v="2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10000"/>
    <x v="117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5000"/>
    <x v="116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500"/>
    <x v="1084"/>
    <x v="2"/>
    <x v="0"/>
    <s v="USD"/>
    <n v="1435730400"/>
    <n v="1430855315"/>
    <b v="0"/>
    <x v="83"/>
    <b v="0"/>
    <s v="music/faith"/>
    <n v="13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25000"/>
    <x v="116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5000"/>
    <x v="117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15000"/>
    <x v="117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80000"/>
    <x v="117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12000"/>
    <x v="117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5000"/>
    <x v="117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15000"/>
    <x v="116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0"/>
    <x v="178"/>
    <x v="2"/>
    <x v="0"/>
    <s v="USD"/>
    <n v="1470598345"/>
    <n v="1468006345"/>
    <b v="0"/>
    <x v="84"/>
    <b v="0"/>
    <s v="music/faith"/>
    <n v="1"/>
    <n v="55"/>
    <x v="4"/>
    <x v="28"/>
  </r>
  <r>
    <n v="1736"/>
    <s v="In His Presence"/>
    <s v="A unique meditative album reflecting on the life of Christ, inviting Him into your presence"/>
    <n v="25000"/>
    <x v="1178"/>
    <x v="2"/>
    <x v="0"/>
    <s v="USD"/>
    <n v="1447018833"/>
    <n v="1444423233"/>
    <b v="0"/>
    <x v="29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750"/>
    <x v="447"/>
    <x v="2"/>
    <x v="0"/>
    <s v="USD"/>
    <n v="1437432392"/>
    <n v="1434840392"/>
    <b v="0"/>
    <x v="41"/>
    <b v="0"/>
    <s v="music/faith"/>
    <n v="113"/>
    <n v="56.67"/>
    <x v="4"/>
    <x v="28"/>
  </r>
  <r>
    <n v="1738"/>
    <s v="The Flashing Lights"/>
    <s v="Music that inspires and gives hope for overcoming and change. And it is good music."/>
    <n v="7500"/>
    <x v="17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80000"/>
    <x v="116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15000"/>
    <x v="117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000"/>
    <x v="414"/>
    <x v="0"/>
    <x v="1"/>
    <s v="GBP"/>
    <n v="1433948671"/>
    <n v="1430060671"/>
    <b v="0"/>
    <x v="47"/>
    <b v="1"/>
    <s v="photography/photobooks"/>
    <n v="13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5000"/>
    <x v="11"/>
    <x v="0"/>
    <x v="0"/>
    <s v="USD"/>
    <n v="1472270340"/>
    <n v="1470348775"/>
    <b v="0"/>
    <x v="85"/>
    <b v="1"/>
    <s v="photography/photobooks"/>
    <n v="12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380000"/>
    <x v="134"/>
    <x v="0"/>
    <x v="0"/>
    <s v="USD"/>
    <n v="1444071361"/>
    <n v="1441479361"/>
    <b v="0"/>
    <x v="80"/>
    <b v="1"/>
    <s v="photography/photobooks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000"/>
    <x v="1197"/>
    <x v="0"/>
    <x v="0"/>
    <s v="USD"/>
    <n v="1457739245"/>
    <n v="1455147245"/>
    <b v="0"/>
    <x v="20"/>
    <b v="1"/>
    <s v="photography/photobooks"/>
    <n v="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35000"/>
    <x v="117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2900"/>
    <x v="1032"/>
    <x v="2"/>
    <x v="1"/>
    <s v="GBP"/>
    <n v="1414107040"/>
    <n v="1411515040"/>
    <b v="1"/>
    <x v="20"/>
    <b v="0"/>
    <s v="photography/photobooks"/>
    <n v="3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500"/>
    <x v="1020"/>
    <x v="2"/>
    <x v="0"/>
    <s v="USD"/>
    <n v="1421691298"/>
    <n v="1417803298"/>
    <b v="1"/>
    <x v="10"/>
    <b v="0"/>
    <s v="photography/photobooks"/>
    <n v="125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220000"/>
    <x v="400"/>
    <x v="2"/>
    <x v="1"/>
    <s v="GBP"/>
    <n v="1414623471"/>
    <n v="1411513071"/>
    <b v="1"/>
    <x v="80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5000"/>
    <x v="1208"/>
    <x v="2"/>
    <x v="9"/>
    <s v="EUR"/>
    <n v="1424421253"/>
    <n v="1421829253"/>
    <b v="1"/>
    <x v="73"/>
    <b v="0"/>
    <s v="photography/photobooks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900"/>
    <x v="1217"/>
    <x v="2"/>
    <x v="9"/>
    <s v="EUR"/>
    <n v="1418649177"/>
    <n v="1416057177"/>
    <b v="1"/>
    <x v="60"/>
    <b v="0"/>
    <s v="photography/photobooks"/>
    <n v="101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10000"/>
    <x v="382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2750"/>
    <x v="13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5000"/>
    <x v="13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900"/>
    <x v="1226"/>
    <x v="2"/>
    <x v="0"/>
    <s v="USD"/>
    <n v="1454572233"/>
    <n v="1449388233"/>
    <b v="1"/>
    <x v="77"/>
    <b v="0"/>
    <s v="photography/photobooks"/>
    <n v="115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800"/>
    <x v="1229"/>
    <x v="2"/>
    <x v="1"/>
    <s v="GBP"/>
    <n v="1450181400"/>
    <n v="1447429868"/>
    <b v="1"/>
    <x v="77"/>
    <b v="0"/>
    <s v="photography/photobooks"/>
    <n v="131"/>
    <n v="63.65"/>
    <x v="8"/>
    <x v="20"/>
  </r>
  <r>
    <n v="1802"/>
    <s v="Out Of The Dark"/>
    <s v="Inner Darkness turned into a photobook. Personal work i shot during my recovery...in Berlin."/>
    <n v="10500"/>
    <x v="1230"/>
    <x v="2"/>
    <x v="12"/>
    <s v="EUR"/>
    <n v="1435442340"/>
    <n v="1433416830"/>
    <b v="1"/>
    <x v="59"/>
    <b v="0"/>
    <s v="photography/photobooks"/>
    <n v="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2000"/>
    <x v="503"/>
    <x v="2"/>
    <x v="0"/>
    <s v="USD"/>
    <n v="1411868313"/>
    <n v="1409276313"/>
    <b v="1"/>
    <x v="22"/>
    <b v="0"/>
    <s v="photography/photobooks"/>
    <n v="28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650"/>
    <x v="163"/>
    <x v="2"/>
    <x v="5"/>
    <s v="CAD"/>
    <n v="1425246439"/>
    <n v="1422222439"/>
    <b v="1"/>
    <x v="82"/>
    <b v="0"/>
    <s v="photography/photobooks"/>
    <n v="58"/>
    <n v="42.22"/>
    <x v="8"/>
    <x v="20"/>
  </r>
  <r>
    <n v="1810"/>
    <s v="Film Speed"/>
    <s v="Film Speed is a series of Zines focusing on architecture shot completely on 35 and 120mm film."/>
    <n v="20000"/>
    <x v="493"/>
    <x v="2"/>
    <x v="0"/>
    <s v="USD"/>
    <n v="1408657826"/>
    <n v="1407621026"/>
    <b v="0"/>
    <x v="84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1500"/>
    <x v="130"/>
    <x v="2"/>
    <x v="0"/>
    <s v="USD"/>
    <n v="1414123200"/>
    <n v="1408962270"/>
    <b v="0"/>
    <x v="55"/>
    <b v="0"/>
    <s v="photography/photobooks"/>
    <n v="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6000"/>
    <x v="117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15000"/>
    <x v="117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3000"/>
    <x v="1238"/>
    <x v="2"/>
    <x v="16"/>
    <s v="CHF"/>
    <n v="1469473200"/>
    <n v="1467061303"/>
    <b v="0"/>
    <x v="79"/>
    <b v="0"/>
    <s v="photography/photobooks"/>
    <n v="17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3000"/>
    <x v="117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5000"/>
    <x v="379"/>
    <x v="2"/>
    <x v="0"/>
    <s v="USD"/>
    <n v="1406743396"/>
    <n v="1404151396"/>
    <b v="0"/>
    <x v="80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1000"/>
    <x v="1240"/>
    <x v="2"/>
    <x v="0"/>
    <s v="USD"/>
    <n v="1427850090"/>
    <n v="1425261690"/>
    <b v="0"/>
    <x v="22"/>
    <b v="0"/>
    <s v="photography/photobooks"/>
    <n v="171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10000"/>
    <x v="452"/>
    <x v="0"/>
    <x v="5"/>
    <s v="CAD"/>
    <n v="1391194860"/>
    <n v="1388084862"/>
    <b v="0"/>
    <x v="202"/>
    <b v="1"/>
    <s v="music/rock"/>
    <n v="3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800"/>
    <x v="1249"/>
    <x v="0"/>
    <x v="0"/>
    <s v="USD"/>
    <n v="1336866863"/>
    <n v="1335570863"/>
    <b v="0"/>
    <x v="25"/>
    <b v="1"/>
    <s v="music/rock"/>
    <n v="129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75000"/>
    <x v="83"/>
    <x v="0"/>
    <x v="0"/>
    <s v="USD"/>
    <n v="1299243427"/>
    <n v="1296651427"/>
    <b v="0"/>
    <x v="9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10000"/>
    <x v="1121"/>
    <x v="0"/>
    <x v="0"/>
    <s v="USD"/>
    <n v="1362211140"/>
    <n v="1359421403"/>
    <b v="0"/>
    <x v="20"/>
    <b v="1"/>
    <s v="music/rock"/>
    <n v="11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15000"/>
    <x v="624"/>
    <x v="0"/>
    <x v="1"/>
    <s v="GBP"/>
    <n v="1459439471"/>
    <n v="1456851071"/>
    <b v="0"/>
    <x v="202"/>
    <b v="1"/>
    <s v="music/rock"/>
    <n v="3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00"/>
    <x v="1254"/>
    <x v="0"/>
    <x v="0"/>
    <s v="USD"/>
    <n v="1475342382"/>
    <n v="1472750382"/>
    <b v="0"/>
    <x v="43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7500"/>
    <x v="1255"/>
    <x v="0"/>
    <x v="0"/>
    <s v="USD"/>
    <n v="1367902740"/>
    <n v="1366251510"/>
    <b v="0"/>
    <x v="62"/>
    <b v="1"/>
    <s v="music/rock"/>
    <n v="13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9000"/>
    <x v="356"/>
    <x v="0"/>
    <x v="0"/>
    <s v="USD"/>
    <n v="1350505059"/>
    <n v="1347913059"/>
    <b v="0"/>
    <x v="22"/>
    <b v="1"/>
    <s v="music/rock"/>
    <n v="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2500"/>
    <x v="142"/>
    <x v="0"/>
    <x v="0"/>
    <s v="USD"/>
    <n v="1410546413"/>
    <n v="1407954413"/>
    <b v="0"/>
    <x v="19"/>
    <b v="1"/>
    <s v="music/rock"/>
    <n v="12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1000"/>
    <x v="1099"/>
    <x v="0"/>
    <x v="0"/>
    <s v="USD"/>
    <n v="1391706084"/>
    <n v="1389891684"/>
    <b v="0"/>
    <x v="10"/>
    <b v="1"/>
    <s v="music/rock"/>
    <n v="100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500"/>
    <x v="117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000"/>
    <x v="204"/>
    <x v="2"/>
    <x v="0"/>
    <s v="USD"/>
    <n v="1488958200"/>
    <n v="1484912974"/>
    <b v="0"/>
    <x v="38"/>
    <b v="0"/>
    <s v="games/mobile games"/>
    <n v="146"/>
    <n v="90.94"/>
    <x v="6"/>
    <x v="18"/>
  </r>
  <r>
    <n v="1863"/>
    <s v="Project: 20M813"/>
    <s v="This is an Android game where you take control of the zombies and try to eat your way to world domination!"/>
    <n v="8000"/>
    <x v="115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000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"/>
    <x v="366"/>
    <x v="2"/>
    <x v="0"/>
    <s v="USD"/>
    <n v="1488340800"/>
    <n v="1483768497"/>
    <b v="0"/>
    <x v="84"/>
    <b v="0"/>
    <s v="games/mobile games"/>
    <n v="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1000"/>
    <x v="115"/>
    <x v="2"/>
    <x v="0"/>
    <s v="USD"/>
    <n v="1478383912"/>
    <n v="1475791912"/>
    <b v="0"/>
    <x v="29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50000"/>
    <x v="1272"/>
    <x v="2"/>
    <x v="0"/>
    <s v="USD"/>
    <n v="1450166340"/>
    <n v="1448044925"/>
    <b v="0"/>
    <x v="57"/>
    <b v="0"/>
    <s v="games/mobile games"/>
    <n v="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5000"/>
    <x v="117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5000"/>
    <x v="719"/>
    <x v="2"/>
    <x v="0"/>
    <s v="USD"/>
    <n v="1435633602"/>
    <n v="1433041602"/>
    <b v="0"/>
    <x v="62"/>
    <b v="0"/>
    <s v="games/mobile games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5000"/>
    <x v="1275"/>
    <x v="2"/>
    <x v="5"/>
    <s v="CAD"/>
    <n v="1436373900"/>
    <n v="1433861210"/>
    <b v="0"/>
    <x v="84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2000"/>
    <x v="375"/>
    <x v="2"/>
    <x v="0"/>
    <s v="USD"/>
    <n v="1467155733"/>
    <n v="1465427733"/>
    <b v="0"/>
    <x v="84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600"/>
    <x v="152"/>
    <x v="2"/>
    <x v="0"/>
    <s v="USD"/>
    <n v="1470519308"/>
    <n v="1465335308"/>
    <b v="0"/>
    <x v="83"/>
    <b v="0"/>
    <s v="games/mobile games"/>
    <n v="3"/>
    <n v="17"/>
    <x v="6"/>
    <x v="18"/>
  </r>
  <r>
    <n v="1876"/>
    <s v="Migration Madness (Android)"/>
    <s v="An arcade styled side scroller. Help Bob the pilot steer his plane through hordes of migrating birds strapped with explosives."/>
    <n v="500000"/>
    <x v="117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000"/>
    <x v="117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6000"/>
    <x v="117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7000"/>
    <x v="360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0"/>
    <x v="1288"/>
    <x v="0"/>
    <x v="0"/>
    <s v="USD"/>
    <n v="1329082983"/>
    <n v="1326404583"/>
    <b v="0"/>
    <x v="9"/>
    <b v="1"/>
    <s v="music/indie rock"/>
    <n v="1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x v="191"/>
    <x v="0"/>
    <x v="0"/>
    <s v="USD"/>
    <n v="1445363722"/>
    <n v="1442771722"/>
    <b v="0"/>
    <x v="5"/>
    <b v="1"/>
    <s v="music/indie rock"/>
    <n v="185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1200"/>
    <x v="647"/>
    <x v="0"/>
    <x v="0"/>
    <s v="USD"/>
    <n v="1427319366"/>
    <n v="1424730966"/>
    <b v="0"/>
    <x v="288"/>
    <b v="1"/>
    <s v="music/indie rock"/>
    <n v="10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500"/>
    <x v="1293"/>
    <x v="2"/>
    <x v="1"/>
    <s v="GBP"/>
    <n v="1432299600"/>
    <n v="1429707729"/>
    <b v="0"/>
    <x v="20"/>
    <b v="0"/>
    <s v="technology/gadgets"/>
    <n v="107"/>
    <n v="106.8"/>
    <x v="2"/>
    <x v="29"/>
  </r>
  <r>
    <n v="1902"/>
    <s v="Cardboard reality"/>
    <s v="Virtual reality is expensive, here is the solution. I've created a VR device out of cardboard. I present: World's cheapest VR Device."/>
    <n v="100000"/>
    <x v="433"/>
    <x v="2"/>
    <x v="9"/>
    <s v="EUR"/>
    <n v="1425495447"/>
    <n v="1422903447"/>
    <b v="0"/>
    <x v="8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1500"/>
    <x v="155"/>
    <x v="2"/>
    <x v="0"/>
    <s v="USD"/>
    <n v="1451752021"/>
    <n v="1447864021"/>
    <b v="0"/>
    <x v="84"/>
    <b v="0"/>
    <s v="technology/gadgets"/>
    <n v="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1000"/>
    <x v="809"/>
    <x v="2"/>
    <x v="0"/>
    <s v="USD"/>
    <n v="1410127994"/>
    <n v="1407535994"/>
    <b v="0"/>
    <x v="80"/>
    <b v="0"/>
    <s v="technology/gadgets"/>
    <n v="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1750"/>
    <x v="1079"/>
    <x v="2"/>
    <x v="0"/>
    <s v="USD"/>
    <n v="1400853925"/>
    <n v="1399557925"/>
    <b v="0"/>
    <x v="80"/>
    <b v="0"/>
    <s v="technology/gadgets"/>
    <n v="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500"/>
    <x v="115"/>
    <x v="2"/>
    <x v="4"/>
    <s v="NZD"/>
    <n v="1407545334"/>
    <n v="1404953334"/>
    <b v="0"/>
    <x v="29"/>
    <b v="0"/>
    <s v="technology/gadgets"/>
    <n v="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0"/>
    <x v="177"/>
    <x v="2"/>
    <x v="0"/>
    <s v="USD"/>
    <n v="1414814340"/>
    <n v="1413519073"/>
    <b v="0"/>
    <x v="84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200000"/>
    <x v="138"/>
    <x v="2"/>
    <x v="0"/>
    <s v="USD"/>
    <n v="1409620222"/>
    <n v="1407892222"/>
    <b v="0"/>
    <x v="80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10000"/>
    <x v="1301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00"/>
    <x v="92"/>
    <x v="2"/>
    <x v="0"/>
    <s v="USD"/>
    <n v="1407869851"/>
    <n v="1404845851"/>
    <b v="0"/>
    <x v="82"/>
    <b v="0"/>
    <s v="technology/gadgets"/>
    <n v="5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5000"/>
    <x v="356"/>
    <x v="0"/>
    <x v="0"/>
    <s v="USD"/>
    <n v="1317099540"/>
    <n v="1313612532"/>
    <b v="0"/>
    <x v="62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21000"/>
    <x v="1308"/>
    <x v="0"/>
    <x v="0"/>
    <s v="USD"/>
    <n v="1381449600"/>
    <n v="1379540288"/>
    <b v="0"/>
    <x v="47"/>
    <b v="1"/>
    <s v="music/indie rock"/>
    <n v="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1300"/>
    <x v="972"/>
    <x v="0"/>
    <x v="0"/>
    <s v="USD"/>
    <n v="1331182740"/>
    <n v="1329856839"/>
    <b v="0"/>
    <x v="202"/>
    <b v="1"/>
    <s v="music/indie rock"/>
    <n v="48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300"/>
    <x v="1363"/>
    <x v="2"/>
    <x v="5"/>
    <s v="CAD"/>
    <n v="1404926665"/>
    <n v="1402334665"/>
    <b v="0"/>
    <x v="8"/>
    <b v="0"/>
    <s v="photography/people"/>
    <n v="127"/>
    <n v="31.75"/>
    <x v="8"/>
    <x v="31"/>
  </r>
  <r>
    <n v="1982"/>
    <s v="Lonely Boy: 55 male models 200s sensual expression"/>
    <s v="Express a very dark place in my childhood. Release my emotions through photography in a form of Art."/>
    <n v="500"/>
    <x v="117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0000"/>
    <x v="152"/>
    <x v="2"/>
    <x v="1"/>
    <s v="GBP"/>
    <n v="1470178800"/>
    <n v="1467650771"/>
    <b v="0"/>
    <x v="80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0"/>
    <x v="116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3000"/>
    <x v="379"/>
    <x v="2"/>
    <x v="0"/>
    <s v="USD"/>
    <n v="1440094742"/>
    <n v="1437502742"/>
    <b v="0"/>
    <x v="29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15000"/>
    <x v="155"/>
    <x v="2"/>
    <x v="0"/>
    <s v="USD"/>
    <n v="1481473208"/>
    <n v="1478881208"/>
    <b v="0"/>
    <x v="29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25000"/>
    <x v="1238"/>
    <x v="2"/>
    <x v="0"/>
    <s v="USD"/>
    <n v="1455338532"/>
    <n v="1454042532"/>
    <b v="0"/>
    <x v="81"/>
    <b v="0"/>
    <s v="photography/people"/>
    <n v="2"/>
    <n v="101.8"/>
    <x v="8"/>
    <x v="31"/>
  </r>
  <r>
    <n v="1991"/>
    <s v="Portraits of Resilience"/>
    <s v="Taking (and giving) professional portraits of survivors of human trafficking in Myanmar."/>
    <n v="10000"/>
    <x v="133"/>
    <x v="2"/>
    <x v="0"/>
    <s v="USD"/>
    <n v="1435958786"/>
    <n v="1434144386"/>
    <b v="0"/>
    <x v="83"/>
    <b v="0"/>
    <s v="photography/people"/>
    <n v="1"/>
    <n v="46.67"/>
    <x v="8"/>
    <x v="31"/>
  </r>
  <r>
    <n v="1992"/>
    <s v="The Wonderful World of Princes &amp; Princesses"/>
    <s v="A complete revamp of all the Disney Princes &amp; Princesses!"/>
    <n v="25000"/>
    <x v="369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5000"/>
    <x v="117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0"/>
    <x v="117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50"/>
    <x v="117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8000"/>
    <x v="117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2000"/>
    <x v="1369"/>
    <x v="2"/>
    <x v="1"/>
    <s v="GBP"/>
    <n v="1415882108"/>
    <n v="1413286508"/>
    <b v="0"/>
    <x v="63"/>
    <b v="0"/>
    <s v="photography/people"/>
    <n v="12"/>
    <n v="33.71"/>
    <x v="8"/>
    <x v="31"/>
  </r>
  <r>
    <n v="2000"/>
    <s v="Jacs+Cam 2016 calendar"/>
    <s v="What do you get when you combine 2 of the hottest alt-models in North America with one Canadian photographer? Make a CALENDAR!!!"/>
    <n v="3000"/>
    <x v="1370"/>
    <x v="2"/>
    <x v="5"/>
    <s v="CAD"/>
    <n v="1452120613"/>
    <n v="1449528613"/>
    <b v="0"/>
    <x v="20"/>
    <b v="0"/>
    <s v="photography/people"/>
    <n v="21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50000"/>
    <x v="766"/>
    <x v="0"/>
    <x v="0"/>
    <s v="USD"/>
    <n v="1448466551"/>
    <n v="1445870951"/>
    <b v="0"/>
    <x v="212"/>
    <b v="1"/>
    <s v="technology/hardware"/>
    <n v="3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4000"/>
    <x v="447"/>
    <x v="0"/>
    <x v="0"/>
    <s v="USD"/>
    <n v="1338830395"/>
    <n v="1336238395"/>
    <b v="0"/>
    <x v="20"/>
    <b v="1"/>
    <s v="music/indie rock"/>
    <n v="2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500"/>
    <x v="904"/>
    <x v="0"/>
    <x v="0"/>
    <s v="USD"/>
    <n v="1351223940"/>
    <n v="1349892735"/>
    <b v="0"/>
    <x v="25"/>
    <b v="1"/>
    <s v="music/indie rock"/>
    <n v="122"/>
    <n v="43.57"/>
    <x v="4"/>
    <x v="14"/>
  </r>
  <r>
    <n v="2097"/>
    <s v="Caverns of Sonora"/>
    <s v="Engine is ready to record our sophomore release. The songs are written, the musicians are ready. Help us bring this into existence!"/>
    <n v="2500"/>
    <x v="142"/>
    <x v="0"/>
    <x v="0"/>
    <s v="USD"/>
    <n v="1322751735"/>
    <n v="1317564135"/>
    <b v="0"/>
    <x v="44"/>
    <b v="1"/>
    <s v="music/indie rock"/>
    <n v="12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800"/>
    <x v="1467"/>
    <x v="0"/>
    <x v="0"/>
    <s v="USD"/>
    <n v="1304628648"/>
    <n v="1302036648"/>
    <b v="0"/>
    <x v="44"/>
    <b v="1"/>
    <s v="music/indie rock"/>
    <n v="170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14000"/>
    <x v="167"/>
    <x v="0"/>
    <x v="0"/>
    <s v="USD"/>
    <n v="1313370000"/>
    <n v="1307594625"/>
    <b v="0"/>
    <x v="70"/>
    <b v="1"/>
    <s v="music/indie rock"/>
    <n v="15"/>
    <n v="54.62"/>
    <x v="4"/>
    <x v="14"/>
  </r>
  <r>
    <n v="2112"/>
    <s v="BBB Kickstarter Two"/>
    <s v="BBB is going back into the studio to record and release &quot;Felix From Canada&quot; by popular demand.  We need your help!"/>
    <n v="10000"/>
    <x v="452"/>
    <x v="0"/>
    <x v="0"/>
    <s v="USD"/>
    <n v="1366064193"/>
    <n v="1364854593"/>
    <b v="0"/>
    <x v="202"/>
    <b v="1"/>
    <s v="music/indie rock"/>
    <n v="3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3000"/>
    <x v="1477"/>
    <x v="0"/>
    <x v="0"/>
    <s v="USD"/>
    <n v="1298167001"/>
    <n v="1295575001"/>
    <b v="0"/>
    <x v="17"/>
    <b v="1"/>
    <s v="music/indie rock"/>
    <n v="11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300"/>
    <x v="622"/>
    <x v="2"/>
    <x v="14"/>
    <s v="MXN"/>
    <n v="1483773169"/>
    <n v="1481181169"/>
    <b v="0"/>
    <x v="83"/>
    <b v="0"/>
    <s v="games/video games"/>
    <n v="10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00"/>
    <x v="155"/>
    <x v="2"/>
    <x v="0"/>
    <s v="USD"/>
    <n v="1268636340"/>
    <n v="1263982307"/>
    <b v="0"/>
    <x v="81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5000"/>
    <x v="129"/>
    <x v="2"/>
    <x v="0"/>
    <s v="USD"/>
    <n v="1291093200"/>
    <n v="1286930435"/>
    <b v="0"/>
    <x v="81"/>
    <b v="0"/>
    <s v="games/video games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2500"/>
    <x v="1483"/>
    <x v="2"/>
    <x v="0"/>
    <s v="USD"/>
    <n v="1438734833"/>
    <n v="1436142833"/>
    <b v="0"/>
    <x v="74"/>
    <b v="0"/>
    <s v="games/video games"/>
    <n v="34"/>
    <n v="31.56"/>
    <x v="6"/>
    <x v="17"/>
  </r>
  <r>
    <n v="2126"/>
    <s v="DodgeBall Blitz"/>
    <s v="Lead your team to victory in this fast-paced, action, sports game! Use Power-ups and avoid attacks as you fight for victory!"/>
    <n v="1250"/>
    <x v="115"/>
    <x v="2"/>
    <x v="0"/>
    <s v="USD"/>
    <n v="1418080887"/>
    <n v="1415488887"/>
    <b v="0"/>
    <x v="84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2500"/>
    <x v="379"/>
    <x v="2"/>
    <x v="5"/>
    <s v="CAD"/>
    <n v="1411324369"/>
    <n v="1406140369"/>
    <b v="0"/>
    <x v="29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31000"/>
    <x v="1369"/>
    <x v="2"/>
    <x v="0"/>
    <s v="USD"/>
    <n v="1457570100"/>
    <n v="1454978100"/>
    <b v="0"/>
    <x v="8"/>
    <b v="0"/>
    <s v="games/video games"/>
    <n v="1"/>
    <n v="19.670000000000002"/>
    <x v="6"/>
    <x v="17"/>
  </r>
  <r>
    <n v="2130"/>
    <s v="Wondrous Adventures: A Kid's Game"/>
    <s v="You are the hero tasked to save your home from the villainous Sanword."/>
    <n v="1500"/>
    <x v="1079"/>
    <x v="2"/>
    <x v="0"/>
    <s v="USD"/>
    <n v="1408154663"/>
    <n v="1405130663"/>
    <b v="0"/>
    <x v="80"/>
    <b v="0"/>
    <s v="games/video games"/>
    <n v="6"/>
    <n v="21.25"/>
    <x v="6"/>
    <x v="17"/>
  </r>
  <r>
    <n v="2131"/>
    <s v="Scout's Honor"/>
    <s v="From frightened girl to empowered woman, Scout's Honor is a tale about facing your fears and overcoming odds."/>
    <n v="39000"/>
    <x v="379"/>
    <x v="2"/>
    <x v="0"/>
    <s v="USD"/>
    <n v="1436677091"/>
    <n v="1434085091"/>
    <b v="0"/>
    <x v="8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20000"/>
    <x v="1486"/>
    <x v="2"/>
    <x v="0"/>
    <s v="USD"/>
    <n v="1303628340"/>
    <n v="1300328399"/>
    <b v="0"/>
    <x v="8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300000"/>
    <x v="1491"/>
    <x v="2"/>
    <x v="1"/>
    <s v="GBP"/>
    <n v="1383959939"/>
    <n v="1381364339"/>
    <b v="0"/>
    <x v="8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2500"/>
    <x v="145"/>
    <x v="2"/>
    <x v="0"/>
    <s v="USD"/>
    <n v="1357934424"/>
    <n v="1355342424"/>
    <b v="0"/>
    <x v="202"/>
    <b v="0"/>
    <s v="games/video games"/>
    <n v="22"/>
    <n v="50.91"/>
    <x v="6"/>
    <x v="17"/>
  </r>
  <r>
    <n v="2141"/>
    <s v="King of Consoles"/>
    <s v="A place where people can test out the latest video games, for an hourly fee. It's cheaper than wasting money on a $60 game that sucked"/>
    <n v="3000"/>
    <x v="117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600"/>
    <x v="321"/>
    <x v="2"/>
    <x v="12"/>
    <s v="EUR"/>
    <n v="1451494210"/>
    <n v="1449075010"/>
    <b v="0"/>
    <x v="8"/>
    <b v="0"/>
    <s v="games/video games"/>
    <n v="10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600"/>
    <x v="1175"/>
    <x v="2"/>
    <x v="0"/>
    <s v="USD"/>
    <n v="1279738800"/>
    <n v="1275599812"/>
    <b v="0"/>
    <x v="81"/>
    <b v="0"/>
    <s v="games/video games"/>
    <n v="38"/>
    <n v="45"/>
    <x v="6"/>
    <x v="17"/>
  </r>
  <r>
    <n v="2144"/>
    <s v="Project Starborn"/>
    <s v="A thousand community-built sandbox games (and more!) with a fully-customizable game engine."/>
    <n v="500"/>
    <x v="1493"/>
    <x v="2"/>
    <x v="0"/>
    <s v="USD"/>
    <n v="1379164040"/>
    <n v="1376399240"/>
    <b v="0"/>
    <x v="54"/>
    <b v="0"/>
    <s v="games/video games"/>
    <n v="12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4500"/>
    <x v="1494"/>
    <x v="2"/>
    <x v="0"/>
    <s v="USD"/>
    <n v="1385534514"/>
    <n v="1382938914"/>
    <b v="0"/>
    <x v="30"/>
    <b v="0"/>
    <s v="games/video games"/>
    <n v="101"/>
    <n v="51.29"/>
    <x v="6"/>
    <x v="17"/>
  </r>
  <r>
    <n v="2146"/>
    <s v="Nanaue eSports"/>
    <s v="New professional gaming organization with a tournament winning Dota 2 team, &amp; divisions in all eSports games looking to re brand/expand"/>
    <n v="13000"/>
    <x v="116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0000"/>
    <x v="369"/>
    <x v="2"/>
    <x v="1"/>
    <s v="GBP"/>
    <n v="1427992582"/>
    <n v="1425404182"/>
    <b v="0"/>
    <x v="84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5000"/>
    <x v="117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8000"/>
    <x v="1497"/>
    <x v="2"/>
    <x v="0"/>
    <s v="USD"/>
    <n v="1467231614"/>
    <n v="1464639614"/>
    <b v="0"/>
    <x v="79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1500"/>
    <x v="155"/>
    <x v="2"/>
    <x v="0"/>
    <s v="USD"/>
    <n v="1394909909"/>
    <n v="1392321509"/>
    <b v="0"/>
    <x v="80"/>
    <b v="0"/>
    <s v="games/video games"/>
    <n v="3"/>
    <n v="12.5"/>
    <x v="6"/>
    <x v="17"/>
  </r>
  <r>
    <n v="2153"/>
    <s v="It's The GOD Complex"/>
    <s v="Crowdfunding the Gamers Way. An online game with real world consequences.Do you dare to play? Can you turn the world around?"/>
    <n v="4000"/>
    <x v="1172"/>
    <x v="2"/>
    <x v="0"/>
    <s v="USD"/>
    <n v="1420876740"/>
    <n v="1417470718"/>
    <b v="0"/>
    <x v="80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100000"/>
    <x v="369"/>
    <x v="2"/>
    <x v="0"/>
    <s v="USD"/>
    <n v="1390921827"/>
    <n v="1389193827"/>
    <b v="0"/>
    <x v="84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1100"/>
    <x v="129"/>
    <x v="2"/>
    <x v="1"/>
    <s v="GBP"/>
    <n v="1459443385"/>
    <n v="1456854985"/>
    <b v="0"/>
    <x v="81"/>
    <b v="0"/>
    <s v="games/video games"/>
    <n v="10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00000"/>
    <x v="375"/>
    <x v="2"/>
    <x v="0"/>
    <s v="USD"/>
    <n v="1310837574"/>
    <n v="1308245574"/>
    <b v="0"/>
    <x v="84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2700"/>
    <x v="1079"/>
    <x v="2"/>
    <x v="0"/>
    <s v="USD"/>
    <n v="1337447105"/>
    <n v="1334855105"/>
    <b v="0"/>
    <x v="38"/>
    <b v="0"/>
    <s v="games/video games"/>
    <n v="3"/>
    <n v="5.31"/>
    <x v="6"/>
    <x v="17"/>
  </r>
  <r>
    <n v="2161"/>
    <s v="CallMeGhost DEBUT ALBUM preorder!"/>
    <s v="We're trying to fund hard copies of our debut album!"/>
    <n v="37000"/>
    <x v="1501"/>
    <x v="0"/>
    <x v="0"/>
    <s v="USD"/>
    <n v="1443040059"/>
    <n v="1440448059"/>
    <b v="0"/>
    <x v="62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0"/>
    <x v="1505"/>
    <x v="0"/>
    <x v="6"/>
    <s v="EUR"/>
    <n v="1460127635"/>
    <n v="1457539235"/>
    <b v="0"/>
    <x v="27"/>
    <b v="1"/>
    <s v="music/rock"/>
    <n v="7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2725"/>
    <x v="147"/>
    <x v="0"/>
    <x v="0"/>
    <s v="USD"/>
    <n v="1347672937"/>
    <n v="1346463337"/>
    <b v="0"/>
    <x v="22"/>
    <b v="1"/>
    <s v="music/rock"/>
    <n v="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20000"/>
    <x v="358"/>
    <x v="0"/>
    <x v="0"/>
    <s v="USD"/>
    <n v="1488473351"/>
    <n v="1488214151"/>
    <b v="0"/>
    <x v="63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500"/>
    <x v="1508"/>
    <x v="0"/>
    <x v="0"/>
    <s v="USD"/>
    <n v="1440266422"/>
    <n v="1436810422"/>
    <b v="0"/>
    <x v="10"/>
    <b v="1"/>
    <s v="music/rock"/>
    <n v="127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570"/>
    <x v="1516"/>
    <x v="0"/>
    <x v="0"/>
    <s v="USD"/>
    <n v="1428725192"/>
    <n v="1426133192"/>
    <b v="0"/>
    <x v="64"/>
    <b v="1"/>
    <s v="music/rock"/>
    <n v="103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5000"/>
    <x v="968"/>
    <x v="0"/>
    <x v="0"/>
    <s v="USD"/>
    <n v="1439317900"/>
    <n v="1436725900"/>
    <b v="0"/>
    <x v="248"/>
    <b v="1"/>
    <s v="games/tabletop games"/>
    <n v="111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000"/>
    <x v="932"/>
    <x v="0"/>
    <x v="0"/>
    <s v="USD"/>
    <n v="1334556624"/>
    <n v="1333001424"/>
    <b v="0"/>
    <x v="69"/>
    <b v="1"/>
    <s v="music/electronic music"/>
    <n v="11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00"/>
    <x v="115"/>
    <x v="0"/>
    <x v="0"/>
    <s v="USD"/>
    <n v="1431719379"/>
    <n v="1429127379"/>
    <b v="0"/>
    <x v="29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8000"/>
    <x v="94"/>
    <x v="0"/>
    <x v="0"/>
    <s v="USD"/>
    <n v="1446451200"/>
    <n v="1445539113"/>
    <b v="0"/>
    <x v="82"/>
    <b v="1"/>
    <s v="music/electronic music"/>
    <n v="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5000"/>
    <x v="1603"/>
    <x v="0"/>
    <x v="5"/>
    <s v="CAD"/>
    <n v="1489320642"/>
    <n v="1487164242"/>
    <b v="0"/>
    <x v="206"/>
    <b v="1"/>
    <s v="games/tabletop games"/>
    <n v="11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750"/>
    <x v="1099"/>
    <x v="0"/>
    <x v="0"/>
    <s v="USD"/>
    <n v="1340733600"/>
    <n v="1339098689"/>
    <b v="0"/>
    <x v="20"/>
    <b v="1"/>
    <s v="music/rock"/>
    <n v="13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500"/>
    <x v="1622"/>
    <x v="0"/>
    <x v="0"/>
    <s v="USD"/>
    <n v="1348545540"/>
    <n v="1346345999"/>
    <b v="0"/>
    <x v="74"/>
    <b v="1"/>
    <s v="music/rock"/>
    <n v="18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10000"/>
    <x v="1079"/>
    <x v="3"/>
    <x v="0"/>
    <s v="USD"/>
    <n v="1491769769"/>
    <n v="1489181369"/>
    <b v="0"/>
    <x v="80"/>
    <b v="0"/>
    <s v="food/small batch"/>
    <n v="1"/>
    <n v="21.25"/>
    <x v="7"/>
    <x v="33"/>
  </r>
  <r>
    <n v="2323"/>
    <s v="Beef Sticks, the Ultimate Protein Snack"/>
    <s v="You can never go wrong with a Beef Stick, great taste with no fillers and can easily goes with you everywhere."/>
    <n v="45000"/>
    <x v="678"/>
    <x v="3"/>
    <x v="0"/>
    <s v="USD"/>
    <n v="1490033247"/>
    <n v="1489428447"/>
    <b v="0"/>
    <x v="80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1500"/>
    <x v="970"/>
    <x v="3"/>
    <x v="1"/>
    <s v="GBP"/>
    <n v="1490559285"/>
    <n v="1487970885"/>
    <b v="0"/>
    <x v="42"/>
    <b v="0"/>
    <s v="food/small batch"/>
    <n v="10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8900"/>
    <x v="1651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1000"/>
    <x v="610"/>
    <x v="0"/>
    <x v="0"/>
    <s v="USD"/>
    <n v="1401385800"/>
    <n v="1399563390"/>
    <b v="1"/>
    <x v="225"/>
    <b v="1"/>
    <s v="food/small batch"/>
    <n v="12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10000"/>
    <x v="117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9500"/>
    <x v="117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300"/>
    <x v="452"/>
    <x v="1"/>
    <x v="0"/>
    <s v="USD"/>
    <n v="1452282420"/>
    <n v="1447962505"/>
    <b v="0"/>
    <x v="29"/>
    <b v="0"/>
    <s v="technology/web"/>
    <n v="1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80000"/>
    <x v="116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17000"/>
    <x v="117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5000"/>
    <x v="1665"/>
    <x v="1"/>
    <x v="0"/>
    <s v="USD"/>
    <n v="1476731431"/>
    <n v="1472843431"/>
    <b v="0"/>
    <x v="8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5000"/>
    <x v="493"/>
    <x v="1"/>
    <x v="0"/>
    <s v="USD"/>
    <n v="1472135676"/>
    <n v="1469543676"/>
    <b v="0"/>
    <x v="29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250"/>
    <x v="795"/>
    <x v="1"/>
    <x v="0"/>
    <s v="USD"/>
    <n v="1456006938"/>
    <n v="1450822938"/>
    <b v="0"/>
    <x v="81"/>
    <b v="0"/>
    <s v="technology/web"/>
    <n v="10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"/>
    <x v="117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1200"/>
    <x v="117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5000"/>
    <x v="1651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6000"/>
    <x v="117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85000"/>
    <x v="117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1000"/>
    <x v="379"/>
    <x v="1"/>
    <x v="0"/>
    <s v="USD"/>
    <n v="1420910460"/>
    <n v="1415726460"/>
    <b v="0"/>
    <x v="29"/>
    <b v="0"/>
    <s v="technology/web"/>
    <n v="3"/>
    <n v="25"/>
    <x v="2"/>
    <x v="7"/>
  </r>
  <r>
    <n v="2355"/>
    <s v="PriceItUpPlease (Canceled)"/>
    <s v="PriceItUpPlease will be an easy to use website that estimates the amount of your startup costs for that great idea you have!"/>
    <n v="10000"/>
    <x v="434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5000"/>
    <x v="117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000"/>
    <x v="117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37000"/>
    <x v="117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x v="1666"/>
    <x v="1"/>
    <x v="0"/>
    <s v="USD"/>
    <n v="1438616124"/>
    <n v="1433432124"/>
    <b v="0"/>
    <x v="83"/>
    <b v="0"/>
    <s v="technology/web"/>
    <n v="110"/>
    <n v="367"/>
    <x v="2"/>
    <x v="7"/>
  </r>
  <r>
    <n v="2360"/>
    <s v="Bee Bay Microjobs (Canceled)"/>
    <s v="Welcome to Bee Bay Canada, your commission free microjobs website.  Sell at any price and keep 100% of what you earn!"/>
    <n v="12000"/>
    <x v="369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1500000"/>
    <x v="117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2000"/>
    <x v="678"/>
    <x v="1"/>
    <x v="0"/>
    <s v="USD"/>
    <n v="1418315470"/>
    <n v="1415723470"/>
    <b v="0"/>
    <x v="84"/>
    <b v="0"/>
    <s v="technology/web"/>
    <n v="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500"/>
    <x v="117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2000000"/>
    <x v="117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95000"/>
    <x v="117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500"/>
    <x v="1310"/>
    <x v="1"/>
    <x v="1"/>
    <s v="GBP"/>
    <n v="1445431533"/>
    <n v="1442839533"/>
    <b v="0"/>
    <x v="74"/>
    <b v="0"/>
    <s v="technology/web"/>
    <n v="17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500"/>
    <x v="173"/>
    <x v="1"/>
    <x v="0"/>
    <s v="USD"/>
    <n v="1429028365"/>
    <n v="1425143965"/>
    <b v="0"/>
    <x v="84"/>
    <b v="0"/>
    <s v="technology/web"/>
    <n v="2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200"/>
    <x v="117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0"/>
    <x v="376"/>
    <x v="1"/>
    <x v="0"/>
    <s v="USD"/>
    <n v="1418877141"/>
    <n v="1416285141"/>
    <b v="0"/>
    <x v="80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7000"/>
    <x v="117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"/>
    <x v="147"/>
    <x v="1"/>
    <x v="2"/>
    <s v="AUD"/>
    <n v="1429839571"/>
    <n v="1427247571"/>
    <b v="0"/>
    <x v="79"/>
    <b v="0"/>
    <s v="technology/web"/>
    <n v="180"/>
    <n v="30"/>
    <x v="2"/>
    <x v="7"/>
  </r>
  <r>
    <n v="2373"/>
    <s v="Cykelauktion.com (Canceled)"/>
    <s v="We want to create a safe marketplace for buying and selling bicycles."/>
    <n v="500"/>
    <x v="155"/>
    <x v="1"/>
    <x v="11"/>
    <s v="SEK"/>
    <n v="1440863624"/>
    <n v="1438271624"/>
    <b v="0"/>
    <x v="29"/>
    <b v="0"/>
    <s v="technology/web"/>
    <n v="10"/>
    <n v="50"/>
    <x v="2"/>
    <x v="7"/>
  </r>
  <r>
    <n v="2374"/>
    <s v="Alcohol On Call (Canceled)"/>
    <s v="Next time you want a beer, put down your keys and pick up your phone. We prevent drunk driving by delivering alcohol to you at home."/>
    <n v="1000"/>
    <x v="115"/>
    <x v="1"/>
    <x v="0"/>
    <s v="USD"/>
    <n v="1423772060"/>
    <n v="1421180060"/>
    <b v="0"/>
    <x v="29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5000"/>
    <x v="117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0"/>
    <x v="117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600"/>
    <x v="117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1500"/>
    <x v="117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500"/>
    <x v="434"/>
    <x v="1"/>
    <x v="0"/>
    <s v="USD"/>
    <n v="1443726142"/>
    <n v="1441134142"/>
    <b v="0"/>
    <x v="8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50000"/>
    <x v="735"/>
    <x v="1"/>
    <x v="0"/>
    <s v="USD"/>
    <n v="1438662603"/>
    <n v="1436502603"/>
    <b v="0"/>
    <x v="84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"/>
    <x v="140"/>
    <x v="1"/>
    <x v="4"/>
    <s v="NZD"/>
    <n v="1424568107"/>
    <n v="1421976107"/>
    <b v="0"/>
    <x v="83"/>
    <b v="0"/>
    <s v="technology/web"/>
    <n v="10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60000"/>
    <x v="138"/>
    <x v="1"/>
    <x v="0"/>
    <s v="USD"/>
    <n v="1415932643"/>
    <n v="1413337043"/>
    <b v="0"/>
    <x v="22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1500"/>
    <x v="117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000"/>
    <x v="772"/>
    <x v="1"/>
    <x v="0"/>
    <s v="USD"/>
    <n v="1469199740"/>
    <n v="1465311740"/>
    <b v="0"/>
    <x v="83"/>
    <b v="0"/>
    <s v="technology/web"/>
    <n v="10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"/>
    <x v="1501"/>
    <x v="1"/>
    <x v="0"/>
    <s v="USD"/>
    <n v="1421350140"/>
    <n v="1418761759"/>
    <b v="0"/>
    <x v="22"/>
    <b v="0"/>
    <s v="technology/web"/>
    <n v="116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550"/>
    <x v="134"/>
    <x v="1"/>
    <x v="6"/>
    <s v="EUR"/>
    <n v="1437861540"/>
    <n v="1435160452"/>
    <b v="0"/>
    <x v="29"/>
    <b v="0"/>
    <s v="technology/web"/>
    <n v="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270"/>
    <x v="117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"/>
    <x v="379"/>
    <x v="1"/>
    <x v="0"/>
    <s v="USD"/>
    <n v="1427825044"/>
    <n v="1425236644"/>
    <b v="0"/>
    <x v="29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10000"/>
    <x v="117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"/>
    <x v="155"/>
    <x v="1"/>
    <x v="0"/>
    <s v="USD"/>
    <n v="1439048017"/>
    <n v="1436456017"/>
    <b v="0"/>
    <x v="29"/>
    <b v="0"/>
    <s v="technology/web"/>
    <n v="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18000"/>
    <x v="158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1500"/>
    <x v="117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4400"/>
    <x v="115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600"/>
    <x v="117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12700"/>
    <x v="117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4000"/>
    <x v="117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"/>
    <x v="117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00"/>
    <x v="1671"/>
    <x v="2"/>
    <x v="0"/>
    <s v="USD"/>
    <n v="1457207096"/>
    <n v="1452023096"/>
    <b v="0"/>
    <x v="82"/>
    <b v="0"/>
    <s v="food/food trucks"/>
    <n v="101"/>
    <n v="22.33"/>
    <x v="7"/>
    <x v="19"/>
  </r>
  <r>
    <n v="2402"/>
    <s v="Cupcake Truck Unite"/>
    <s v="Small town, delicious treats, and a mobile truck"/>
    <n v="60000"/>
    <x v="401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500"/>
    <x v="1672"/>
    <x v="2"/>
    <x v="1"/>
    <s v="GBP"/>
    <n v="1459368658"/>
    <n v="1454188258"/>
    <b v="0"/>
    <x v="8"/>
    <b v="0"/>
    <s v="food/food trucks"/>
    <n v="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000"/>
    <x v="117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3000"/>
    <x v="1673"/>
    <x v="2"/>
    <x v="0"/>
    <s v="USD"/>
    <n v="1472911375"/>
    <n v="1471096975"/>
    <b v="0"/>
    <x v="9"/>
    <b v="0"/>
    <s v="food/food trucks"/>
    <n v="3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3500"/>
    <x v="134"/>
    <x v="2"/>
    <x v="0"/>
    <s v="USD"/>
    <n v="1415247757"/>
    <n v="1412652157"/>
    <b v="0"/>
    <x v="84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"/>
    <x v="75"/>
    <x v="2"/>
    <x v="0"/>
    <s v="USD"/>
    <n v="1439931675"/>
    <n v="1437339675"/>
    <b v="0"/>
    <x v="79"/>
    <b v="0"/>
    <s v="food/food trucks"/>
    <n v="1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000"/>
    <x v="117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10000"/>
    <x v="118"/>
    <x v="2"/>
    <x v="0"/>
    <s v="USD"/>
    <n v="1440524082"/>
    <n v="1437932082"/>
    <b v="0"/>
    <x v="83"/>
    <b v="0"/>
    <s v="food/food trucks"/>
    <n v="2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6000"/>
    <x v="117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6000"/>
    <x v="379"/>
    <x v="2"/>
    <x v="0"/>
    <s v="USD"/>
    <n v="1401579000"/>
    <n v="1398911882"/>
    <b v="0"/>
    <x v="8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00"/>
    <x v="75"/>
    <x v="2"/>
    <x v="0"/>
    <s v="USD"/>
    <n v="1440215940"/>
    <n v="1436805660"/>
    <b v="0"/>
    <x v="62"/>
    <b v="0"/>
    <s v="food/food trucks"/>
    <n v="15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24500"/>
    <x v="400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1000"/>
    <x v="139"/>
    <x v="2"/>
    <x v="0"/>
    <s v="USD"/>
    <n v="1426345200"/>
    <n v="1421343743"/>
    <b v="0"/>
    <x v="29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00"/>
    <x v="117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1000"/>
    <x v="139"/>
    <x v="2"/>
    <x v="0"/>
    <s v="USD"/>
    <n v="1427225644"/>
    <n v="1422045244"/>
    <b v="0"/>
    <x v="81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17500"/>
    <x v="117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2500"/>
    <x v="1676"/>
    <x v="2"/>
    <x v="0"/>
    <s v="USD"/>
    <n v="1415583695"/>
    <n v="1410396095"/>
    <b v="0"/>
    <x v="17"/>
    <b v="0"/>
    <s v="food/food trucks"/>
    <n v="100"/>
    <n v="69.47"/>
    <x v="7"/>
    <x v="19"/>
  </r>
  <r>
    <n v="2421"/>
    <s v="hot dog cart"/>
    <s v="help me start Merrill's first hot dog cart in this empty lot"/>
    <n v="9000"/>
    <x v="116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1000000"/>
    <x v="116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1000"/>
    <x v="138"/>
    <x v="2"/>
    <x v="0"/>
    <s v="USD"/>
    <n v="1420044890"/>
    <n v="1417452890"/>
    <b v="0"/>
    <x v="29"/>
    <b v="0"/>
    <s v="food/food trucks"/>
    <n v="1"/>
    <n v="8"/>
    <x v="7"/>
    <x v="19"/>
  </r>
  <r>
    <n v="2424"/>
    <s v="Lily and Memphs"/>
    <s v="Great and creative food from the heart in the form of a sweet food truck!"/>
    <n v="300"/>
    <x v="622"/>
    <x v="2"/>
    <x v="0"/>
    <s v="USD"/>
    <n v="1414445108"/>
    <n v="1411853108"/>
    <b v="0"/>
    <x v="82"/>
    <b v="0"/>
    <s v="food/food trucks"/>
    <n v="103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16500"/>
    <x v="116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900"/>
    <x v="117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2000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2500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x v="557"/>
    <x v="2"/>
    <x v="10"/>
    <s v="NOK"/>
    <n v="1486313040"/>
    <n v="1483131966"/>
    <b v="0"/>
    <x v="80"/>
    <b v="0"/>
    <s v="food/food trucks"/>
    <n v="1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5000"/>
    <x v="577"/>
    <x v="2"/>
    <x v="0"/>
    <s v="USD"/>
    <n v="1455246504"/>
    <n v="1452654504"/>
    <b v="0"/>
    <x v="84"/>
    <b v="0"/>
    <s v="food/food trucks"/>
    <n v="0"/>
    <n v="10.5"/>
    <x v="7"/>
    <x v="19"/>
  </r>
  <r>
    <n v="2431"/>
    <s v="Murphy's good eatin'"/>
    <s v="Go to Colorado and run a food truck with homemade food of all kinds."/>
    <n v="250"/>
    <x v="369"/>
    <x v="2"/>
    <x v="0"/>
    <s v="USD"/>
    <n v="1467080613"/>
    <n v="1461896613"/>
    <b v="0"/>
    <x v="84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2500"/>
    <x v="369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5000"/>
    <x v="117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94875"/>
    <x v="375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600"/>
    <x v="372"/>
    <x v="2"/>
    <x v="5"/>
    <s v="CAD"/>
    <n v="1454078770"/>
    <n v="1448894770"/>
    <b v="0"/>
    <x v="84"/>
    <b v="0"/>
    <s v="food/food trucks"/>
    <n v="8"/>
    <n v="22.5"/>
    <x v="7"/>
    <x v="19"/>
  </r>
  <r>
    <n v="2437"/>
    <s v="Cuppa Gumbos"/>
    <s v="Homemade Gumbo, Stews and Curry to be served hot and fresh everyday at any festival or concert we can attend."/>
    <n v="6000"/>
    <x v="117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5000"/>
    <x v="155"/>
    <x v="2"/>
    <x v="0"/>
    <s v="USD"/>
    <n v="1449529062"/>
    <n v="1444341462"/>
    <b v="0"/>
    <x v="29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5000"/>
    <x v="117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100"/>
    <x v="1681"/>
    <x v="0"/>
    <x v="0"/>
    <s v="USD"/>
    <n v="1464199591"/>
    <n v="1461607591"/>
    <b v="0"/>
    <x v="42"/>
    <b v="1"/>
    <s v="food/small batch"/>
    <n v="10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750"/>
    <x v="357"/>
    <x v="0"/>
    <x v="0"/>
    <s v="USD"/>
    <n v="1472621760"/>
    <n v="1472110513"/>
    <b v="0"/>
    <x v="82"/>
    <b v="1"/>
    <s v="food/small batch"/>
    <n v="57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000"/>
    <x v="1688"/>
    <x v="0"/>
    <x v="0"/>
    <s v="USD"/>
    <n v="1451430000"/>
    <n v="1448914500"/>
    <b v="0"/>
    <x v="41"/>
    <b v="1"/>
    <s v="food/small batch"/>
    <n v="2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2500"/>
    <x v="1603"/>
    <x v="0"/>
    <x v="0"/>
    <s v="USD"/>
    <n v="1465498800"/>
    <n v="1462481718"/>
    <b v="0"/>
    <x v="144"/>
    <b v="1"/>
    <s v="food/small batch"/>
    <n v="22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1500"/>
    <x v="580"/>
    <x v="0"/>
    <x v="5"/>
    <s v="CAD"/>
    <n v="1443641340"/>
    <n v="1441143397"/>
    <b v="0"/>
    <x v="68"/>
    <b v="1"/>
    <s v="music/indie rock"/>
    <n v="148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4000"/>
    <x v="1699"/>
    <x v="0"/>
    <x v="0"/>
    <s v="USD"/>
    <n v="1336669200"/>
    <n v="1335473931"/>
    <b v="0"/>
    <x v="68"/>
    <b v="1"/>
    <s v="music/indie rock"/>
    <n v="30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20000"/>
    <x v="141"/>
    <x v="0"/>
    <x v="0"/>
    <s v="USD"/>
    <n v="1327535392"/>
    <n v="1324079392"/>
    <b v="0"/>
    <x v="5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800"/>
    <x v="1099"/>
    <x v="0"/>
    <x v="0"/>
    <s v="USD"/>
    <n v="1312224383"/>
    <n v="1308336383"/>
    <b v="0"/>
    <x v="20"/>
    <b v="1"/>
    <s v="music/indie rock"/>
    <n v="12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999"/>
    <x v="318"/>
    <x v="0"/>
    <x v="0"/>
    <s v="USD"/>
    <n v="1318463879"/>
    <n v="1315439879"/>
    <b v="0"/>
    <x v="14"/>
    <b v="1"/>
    <s v="music/indie rock"/>
    <n v="20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500"/>
    <x v="1493"/>
    <x v="0"/>
    <x v="0"/>
    <s v="USD"/>
    <n v="1340429276"/>
    <n v="1335245276"/>
    <b v="0"/>
    <x v="38"/>
    <b v="1"/>
    <s v="music/indie rock"/>
    <n v="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5000"/>
    <x v="661"/>
    <x v="0"/>
    <x v="0"/>
    <s v="USD"/>
    <n v="1339840740"/>
    <n v="1335397188"/>
    <b v="0"/>
    <x v="74"/>
    <b v="1"/>
    <s v="music/indie rock"/>
    <n v="1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2500"/>
    <x v="44"/>
    <x v="0"/>
    <x v="0"/>
    <s v="USD"/>
    <n v="1364597692"/>
    <n v="1361577292"/>
    <b v="0"/>
    <x v="73"/>
    <b v="1"/>
    <s v="music/indie rock"/>
    <n v="24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300"/>
    <x v="1726"/>
    <x v="2"/>
    <x v="0"/>
    <s v="USD"/>
    <n v="1411328918"/>
    <n v="1407440918"/>
    <b v="0"/>
    <x v="81"/>
    <b v="0"/>
    <s v="food/restaurants"/>
    <n v="29"/>
    <n v="17.2"/>
    <x v="7"/>
    <x v="34"/>
  </r>
  <r>
    <n v="2503"/>
    <s v="Cardinal Bistro BYOB Start Up"/>
    <s v="Cardinal Bistro will be Contemporary American dinning establishment based in Ventnor, NJ featuring local, seasonal ingredients."/>
    <n v="5000"/>
    <x v="117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1500"/>
    <x v="117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500"/>
    <x v="117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4000"/>
    <x v="134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1400"/>
    <x v="117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000"/>
    <x v="117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1000"/>
    <x v="325"/>
    <x v="2"/>
    <x v="1"/>
    <s v="GBP"/>
    <n v="1429554349"/>
    <n v="1424719549"/>
    <b v="0"/>
    <x v="33"/>
    <b v="0"/>
    <s v="food/restaurants"/>
    <n v="10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930"/>
    <x v="735"/>
    <x v="2"/>
    <x v="0"/>
    <s v="USD"/>
    <n v="1431647772"/>
    <n v="1426463772"/>
    <b v="0"/>
    <x v="84"/>
    <b v="0"/>
    <s v="food/restaurants"/>
    <n v="4"/>
    <n v="37.5"/>
    <x v="7"/>
    <x v="34"/>
  </r>
  <r>
    <n v="2511"/>
    <s v="loluli's"/>
    <s v="Fresh Fast Food. A bbq ramen bar thats healthy, tasty and made to order right in front of your eyes....... From flame to bowl"/>
    <n v="750"/>
    <x v="117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50000"/>
    <x v="117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500"/>
    <x v="117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7534"/>
    <x v="852"/>
    <x v="2"/>
    <x v="0"/>
    <s v="USD"/>
    <n v="1408526477"/>
    <n v="1407057677"/>
    <b v="0"/>
    <x v="80"/>
    <b v="0"/>
    <s v="food/restaurants"/>
    <n v="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500"/>
    <x v="117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10000"/>
    <x v="117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"/>
    <x v="654"/>
    <x v="2"/>
    <x v="0"/>
    <s v="USD"/>
    <n v="1405741404"/>
    <n v="1403149404"/>
    <b v="0"/>
    <x v="80"/>
    <b v="0"/>
    <s v="food/restaurants"/>
    <n v="650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850"/>
    <x v="117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500"/>
    <x v="1733"/>
    <x v="0"/>
    <x v="0"/>
    <s v="USD"/>
    <n v="1418014740"/>
    <n v="1415585474"/>
    <b v="0"/>
    <x v="51"/>
    <b v="1"/>
    <s v="music/classical music"/>
    <n v="100"/>
    <n v="136.91"/>
    <x v="4"/>
    <x v="35"/>
  </r>
  <r>
    <n v="2527"/>
    <s v="Britten in Song: A Centennial Celebration"/>
    <s v="Five Programs of Benjamin Britten's vocal works featuring over 20 extraordinary vocalists and pianists."/>
    <n v="3000"/>
    <x v="1734"/>
    <x v="0"/>
    <x v="0"/>
    <s v="USD"/>
    <n v="1382068740"/>
    <n v="1380477691"/>
    <b v="0"/>
    <x v="26"/>
    <b v="1"/>
    <s v="music/classical music"/>
    <n v="136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000"/>
    <x v="1733"/>
    <x v="0"/>
    <x v="0"/>
    <s v="USD"/>
    <n v="1439611140"/>
    <n v="1437668354"/>
    <b v="0"/>
    <x v="42"/>
    <b v="1"/>
    <s v="music/classical music"/>
    <n v="11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0000"/>
    <x v="792"/>
    <x v="0"/>
    <x v="0"/>
    <s v="USD"/>
    <n v="1375151566"/>
    <n v="1373337166"/>
    <b v="0"/>
    <x v="80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8000000"/>
    <x v="1742"/>
    <x v="0"/>
    <x v="0"/>
    <s v="USD"/>
    <n v="1312212855"/>
    <n v="1307028855"/>
    <b v="0"/>
    <x v="202"/>
    <b v="1"/>
    <s v="music/classical music"/>
    <n v="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000"/>
    <x v="1516"/>
    <x v="0"/>
    <x v="1"/>
    <s v="GBP"/>
    <n v="1370019600"/>
    <n v="1366999870"/>
    <b v="0"/>
    <x v="77"/>
    <b v="1"/>
    <s v="music/classical music"/>
    <n v="16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500"/>
    <x v="1761"/>
    <x v="0"/>
    <x v="1"/>
    <s v="GBP"/>
    <n v="1400176386"/>
    <n v="1397584386"/>
    <b v="0"/>
    <x v="17"/>
    <b v="1"/>
    <s v="music/classical music"/>
    <n v="213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750"/>
    <x v="1763"/>
    <x v="0"/>
    <x v="0"/>
    <s v="USD"/>
    <n v="1321385820"/>
    <n v="1318539484"/>
    <b v="0"/>
    <x v="20"/>
    <b v="1"/>
    <s v="music/classical music"/>
    <n v="11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900"/>
    <x v="117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20000"/>
    <x v="735"/>
    <x v="1"/>
    <x v="12"/>
    <s v="EUR"/>
    <n v="1476189339"/>
    <n v="1471005339"/>
    <b v="0"/>
    <x v="8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3000"/>
    <x v="117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1500"/>
    <x v="117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200"/>
    <x v="173"/>
    <x v="1"/>
    <x v="0"/>
    <s v="USD"/>
    <n v="1462827000"/>
    <n v="1457710589"/>
    <b v="0"/>
    <x v="29"/>
    <b v="0"/>
    <s v="food/food trucks"/>
    <n v="8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1500"/>
    <x v="117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250"/>
    <x v="678"/>
    <x v="1"/>
    <x v="0"/>
    <s v="USD"/>
    <n v="1429823138"/>
    <n v="1427231138"/>
    <b v="0"/>
    <x v="84"/>
    <b v="0"/>
    <s v="food/food trucks"/>
    <n v="4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8000"/>
    <x v="155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1850"/>
    <x v="1011"/>
    <x v="1"/>
    <x v="0"/>
    <s v="USD"/>
    <n v="1442457112"/>
    <n v="1439865112"/>
    <b v="0"/>
    <x v="84"/>
    <b v="0"/>
    <s v="food/food trucks"/>
    <n v="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x v="1765"/>
    <x v="1"/>
    <x v="0"/>
    <s v="USD"/>
    <n v="1486590035"/>
    <n v="1483998035"/>
    <b v="0"/>
    <x v="84"/>
    <b v="0"/>
    <s v="food/food trucks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250"/>
    <x v="156"/>
    <x v="1"/>
    <x v="2"/>
    <s v="AUD"/>
    <n v="1463645521"/>
    <n v="1458461521"/>
    <b v="0"/>
    <x v="80"/>
    <b v="0"/>
    <s v="food/food trucks"/>
    <n v="100"/>
    <n v="62.5"/>
    <x v="7"/>
    <x v="19"/>
  </r>
  <r>
    <n v="2572"/>
    <s v="A Dream of Naughty Nachos (Canceled)"/>
    <s v="Mesquite smoked brisket nachos, food truck style, with homemade salsa to make your taste buds dance."/>
    <n v="1500"/>
    <x v="117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6000"/>
    <x v="117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5000"/>
    <x v="117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1000"/>
    <x v="117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5000"/>
    <x v="117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x v="117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8888"/>
    <x v="117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"/>
    <x v="1766"/>
    <x v="1"/>
    <x v="0"/>
    <s v="USD"/>
    <n v="1410810903"/>
    <n v="1405626903"/>
    <b v="0"/>
    <x v="8"/>
    <b v="0"/>
    <s v="food/food trucks"/>
    <n v="13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5000"/>
    <x v="152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1000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30000"/>
    <x v="139"/>
    <x v="2"/>
    <x v="0"/>
    <s v="USD"/>
    <n v="1426526880"/>
    <n v="1421346480"/>
    <b v="0"/>
    <x v="81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5000"/>
    <x v="117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x v="155"/>
    <x v="2"/>
    <x v="0"/>
    <s v="USD"/>
    <n v="1404601632"/>
    <n v="1402009632"/>
    <b v="0"/>
    <x v="29"/>
    <b v="0"/>
    <s v="food/food trucks"/>
    <n v="2"/>
    <n v="50"/>
    <x v="7"/>
    <x v="19"/>
  </r>
  <r>
    <n v="2586"/>
    <s v="Inspire Healthy Eating"/>
    <s v="I would like to bring fresh salad and food to the streets of London at a reasonable price."/>
    <n v="4290"/>
    <x v="139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25000"/>
    <x v="1272"/>
    <x v="2"/>
    <x v="0"/>
    <s v="USD"/>
    <n v="1451491953"/>
    <n v="1448899953"/>
    <b v="0"/>
    <x v="79"/>
    <b v="0"/>
    <s v="food/food trucks"/>
    <n v="5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12000"/>
    <x v="694"/>
    <x v="2"/>
    <x v="0"/>
    <s v="USD"/>
    <n v="1427807640"/>
    <n v="1423325626"/>
    <b v="0"/>
    <x v="22"/>
    <b v="0"/>
    <s v="food/food trucks"/>
    <n v="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911"/>
    <x v="139"/>
    <x v="2"/>
    <x v="8"/>
    <s v="DKK"/>
    <n v="1458733927"/>
    <n v="1456145527"/>
    <b v="0"/>
    <x v="29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17600"/>
    <x v="117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800000"/>
    <x v="375"/>
    <x v="2"/>
    <x v="0"/>
    <s v="USD"/>
    <n v="1457901924"/>
    <n v="1452721524"/>
    <b v="0"/>
    <x v="84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500"/>
    <x v="155"/>
    <x v="2"/>
    <x v="0"/>
    <s v="USD"/>
    <n v="1412536421"/>
    <n v="1409944421"/>
    <b v="0"/>
    <x v="29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5000"/>
    <x v="117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1000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42000"/>
    <x v="1079"/>
    <x v="2"/>
    <x v="1"/>
    <s v="GBP"/>
    <n v="1466323917"/>
    <n v="1463731917"/>
    <b v="0"/>
    <x v="63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30000"/>
    <x v="456"/>
    <x v="2"/>
    <x v="0"/>
    <s v="USD"/>
    <n v="1407089147"/>
    <n v="1403201147"/>
    <b v="0"/>
    <x v="81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2500"/>
    <x v="1505"/>
    <x v="2"/>
    <x v="0"/>
    <s v="USD"/>
    <n v="1458938200"/>
    <n v="1453757800"/>
    <b v="0"/>
    <x v="209"/>
    <b v="0"/>
    <s v="food/food trucks"/>
    <n v="13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12000"/>
    <x v="1794"/>
    <x v="0"/>
    <x v="0"/>
    <s v="USD"/>
    <n v="1433343869"/>
    <n v="1430751869"/>
    <b v="0"/>
    <x v="133"/>
    <b v="1"/>
    <s v="technology/space exploration"/>
    <n v="2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3000"/>
    <x v="1796"/>
    <x v="0"/>
    <x v="0"/>
    <s v="USD"/>
    <n v="1417389067"/>
    <n v="1415661067"/>
    <b v="0"/>
    <x v="64"/>
    <b v="1"/>
    <s v="technology/space exploration"/>
    <n v="31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2000"/>
    <x v="493"/>
    <x v="2"/>
    <x v="0"/>
    <s v="USD"/>
    <n v="1410811740"/>
    <n v="1409341863"/>
    <b v="0"/>
    <x v="29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400"/>
    <x v="117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"/>
    <x v="1254"/>
    <x v="1"/>
    <x v="0"/>
    <s v="USD"/>
    <n v="1489172435"/>
    <n v="1486580435"/>
    <b v="1"/>
    <x v="47"/>
    <b v="0"/>
    <s v="technology/space exploration"/>
    <n v="20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700"/>
    <x v="1740"/>
    <x v="1"/>
    <x v="2"/>
    <s v="AUD"/>
    <n v="1415481203"/>
    <n v="1412885603"/>
    <b v="1"/>
    <x v="23"/>
    <b v="0"/>
    <s v="technology/space exploration"/>
    <n v="30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15000"/>
    <x v="1275"/>
    <x v="1"/>
    <x v="5"/>
    <s v="CAD"/>
    <n v="1439533019"/>
    <n v="1436941019"/>
    <b v="0"/>
    <x v="8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0000"/>
    <x v="437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00"/>
    <x v="1811"/>
    <x v="1"/>
    <x v="0"/>
    <s v="USD"/>
    <n v="1454370941"/>
    <n v="1449186941"/>
    <b v="0"/>
    <x v="83"/>
    <b v="0"/>
    <s v="technology/space exploration"/>
    <n v="12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2000"/>
    <x v="1812"/>
    <x v="1"/>
    <x v="0"/>
    <s v="USD"/>
    <n v="1482332343"/>
    <n v="1479740343"/>
    <b v="0"/>
    <x v="81"/>
    <b v="0"/>
    <s v="technology/space exploration"/>
    <n v="1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"/>
    <x v="1197"/>
    <x v="1"/>
    <x v="2"/>
    <s v="AUD"/>
    <n v="1418183325"/>
    <n v="1415591325"/>
    <b v="0"/>
    <x v="202"/>
    <b v="0"/>
    <s v="technology/space exploration"/>
    <n v="885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600"/>
    <x v="152"/>
    <x v="1"/>
    <x v="0"/>
    <s v="USD"/>
    <n v="1429622726"/>
    <n v="1424442326"/>
    <b v="0"/>
    <x v="79"/>
    <b v="0"/>
    <s v="technology/space exploration"/>
    <n v="9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50"/>
    <x v="1820"/>
    <x v="1"/>
    <x v="0"/>
    <s v="USD"/>
    <n v="1448388418"/>
    <n v="1443200818"/>
    <b v="0"/>
    <x v="81"/>
    <b v="0"/>
    <s v="technology/space exploration"/>
    <n v="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650"/>
    <x v="1827"/>
    <x v="0"/>
    <x v="0"/>
    <s v="USD"/>
    <n v="1455142416"/>
    <n v="1452550416"/>
    <b v="0"/>
    <x v="59"/>
    <b v="1"/>
    <s v="technology/makerspaces"/>
    <n v="101"/>
    <n v="92.22"/>
    <x v="2"/>
    <x v="37"/>
  </r>
  <r>
    <n v="2668"/>
    <s v="UOttawa Makermobile"/>
    <s v="Creativity on the go! |_x000a_CrÃ©ativitÃ© en mouvement !"/>
    <n v="26000"/>
    <x v="1240"/>
    <x v="0"/>
    <x v="5"/>
    <s v="CAD"/>
    <n v="1447079520"/>
    <n v="1443449265"/>
    <b v="0"/>
    <x v="33"/>
    <b v="1"/>
    <s v="technology/makerspaces"/>
    <n v="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1000"/>
    <x v="1099"/>
    <x v="0"/>
    <x v="0"/>
    <s v="USD"/>
    <n v="1452387096"/>
    <n v="1447203096"/>
    <b v="0"/>
    <x v="202"/>
    <b v="1"/>
    <s v="technology/makerspaces"/>
    <n v="10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x v="1830"/>
    <x v="2"/>
    <x v="0"/>
    <s v="USD"/>
    <n v="1451282400"/>
    <n v="1449436390"/>
    <b v="1"/>
    <x v="5"/>
    <b v="0"/>
    <s v="technology/makerspaces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1000"/>
    <x v="1742"/>
    <x v="2"/>
    <x v="3"/>
    <s v="EUR"/>
    <n v="1443121765"/>
    <n v="1440529765"/>
    <b v="0"/>
    <x v="84"/>
    <b v="0"/>
    <s v="technology/makerspaces"/>
    <n v="110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x v="849"/>
    <x v="2"/>
    <x v="0"/>
    <s v="USD"/>
    <n v="1425081694"/>
    <n v="1422489694"/>
    <b v="0"/>
    <x v="83"/>
    <b v="0"/>
    <s v="technology/makerspaces"/>
    <n v="4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12700"/>
    <x v="434"/>
    <x v="2"/>
    <x v="0"/>
    <s v="USD"/>
    <n v="1405027750"/>
    <n v="1402867750"/>
    <b v="0"/>
    <x v="84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2500"/>
    <x v="1275"/>
    <x v="2"/>
    <x v="0"/>
    <s v="USD"/>
    <n v="1425233240"/>
    <n v="1422641240"/>
    <b v="0"/>
    <x v="8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600"/>
    <x v="25"/>
    <x v="2"/>
    <x v="0"/>
    <s v="USD"/>
    <n v="1407621425"/>
    <n v="1404165425"/>
    <b v="0"/>
    <x v="80"/>
    <b v="0"/>
    <s v="food/food trucks"/>
    <n v="133"/>
    <n v="200"/>
    <x v="7"/>
    <x v="19"/>
  </r>
  <r>
    <n v="2685"/>
    <s v="Nana's Home Cooking on Wheels"/>
    <s v="Home cooked meals made by Nana. Indiana's famous tenderloin sandwiches, Nana's homemade cole slaw and so much more."/>
    <n v="200"/>
    <x v="115"/>
    <x v="2"/>
    <x v="0"/>
    <s v="USD"/>
    <n v="1430149330"/>
    <n v="1424968930"/>
    <b v="0"/>
    <x v="29"/>
    <b v="0"/>
    <s v="food/food trucks"/>
    <n v="5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1500"/>
    <x v="117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3000"/>
    <x v="117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2500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750"/>
    <x v="428"/>
    <x v="2"/>
    <x v="5"/>
    <s v="CAD"/>
    <n v="1431278557"/>
    <n v="1427390557"/>
    <b v="0"/>
    <x v="84"/>
    <b v="0"/>
    <s v="food/food trucks"/>
    <n v="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5000"/>
    <x v="379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x v="13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2500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60000"/>
    <x v="1840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100000000"/>
    <x v="117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500"/>
    <x v="119"/>
    <x v="2"/>
    <x v="0"/>
    <s v="USD"/>
    <n v="1411073972"/>
    <n v="1408481972"/>
    <b v="0"/>
    <x v="80"/>
    <b v="0"/>
    <s v="food/food trucks"/>
    <n v="14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400"/>
    <x v="76"/>
    <x v="3"/>
    <x v="17"/>
    <s v="EUR"/>
    <n v="1491586534"/>
    <n v="1488911734"/>
    <b v="0"/>
    <x v="67"/>
    <b v="0"/>
    <s v="theater/spaces"/>
    <n v="39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000"/>
    <x v="1288"/>
    <x v="3"/>
    <x v="0"/>
    <s v="USD"/>
    <n v="1491421314"/>
    <n v="1487709714"/>
    <b v="0"/>
    <x v="63"/>
    <b v="0"/>
    <s v="theater/spaces"/>
    <n v="115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80000"/>
    <x v="622"/>
    <x v="0"/>
    <x v="0"/>
    <s v="USD"/>
    <n v="1426117552"/>
    <n v="1423529152"/>
    <b v="0"/>
    <x v="57"/>
    <b v="1"/>
    <s v="technology/hardware"/>
    <n v="0"/>
    <n v="18.239999999999998"/>
    <x v="2"/>
    <x v="30"/>
  </r>
  <r>
    <n v="2741"/>
    <s v="Mrs. Brown and Her Lost Puppy."/>
    <s v="Help me publish my 1st children's book as an aspiring author!"/>
    <n v="4000"/>
    <x v="428"/>
    <x v="2"/>
    <x v="0"/>
    <s v="USD"/>
    <n v="1413770820"/>
    <n v="1412005602"/>
    <b v="0"/>
    <x v="80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9000"/>
    <x v="117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600"/>
    <x v="1688"/>
    <x v="2"/>
    <x v="0"/>
    <s v="USD"/>
    <n v="1409337911"/>
    <n v="1406745911"/>
    <b v="0"/>
    <x v="10"/>
    <b v="0"/>
    <s v="publishing/children's books"/>
    <n v="134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50000"/>
    <x v="133"/>
    <x v="2"/>
    <x v="0"/>
    <s v="USD"/>
    <n v="1339816200"/>
    <n v="1337095997"/>
    <b v="0"/>
    <x v="80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40000"/>
    <x v="500"/>
    <x v="2"/>
    <x v="0"/>
    <s v="USD"/>
    <n v="1472835802"/>
    <n v="1470243802"/>
    <b v="0"/>
    <x v="80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"/>
    <x v="178"/>
    <x v="2"/>
    <x v="0"/>
    <s v="USD"/>
    <n v="1428171037"/>
    <n v="1425582637"/>
    <b v="0"/>
    <x v="84"/>
    <b v="0"/>
    <s v="publishing/children's books"/>
    <n v="11"/>
    <n v="55"/>
    <x v="3"/>
    <x v="39"/>
  </r>
  <r>
    <n v="2750"/>
    <s v="My Child, My Blessing"/>
    <s v="This is a journal where parents daily write something positive about their child.  Places for pictures, too."/>
    <n v="30000"/>
    <x v="117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5000"/>
    <x v="117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5000"/>
    <x v="117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5000"/>
    <x v="92"/>
    <x v="2"/>
    <x v="17"/>
    <s v="EUR"/>
    <n v="1428519527"/>
    <n v="1425927527"/>
    <b v="0"/>
    <x v="41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0000"/>
    <x v="115"/>
    <x v="2"/>
    <x v="0"/>
    <s v="USD"/>
    <n v="1470498332"/>
    <n v="1469202332"/>
    <b v="0"/>
    <x v="84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48500"/>
    <x v="522"/>
    <x v="2"/>
    <x v="2"/>
    <s v="AUD"/>
    <n v="1468658866"/>
    <n v="1464943666"/>
    <b v="0"/>
    <x v="84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x v="117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8000"/>
    <x v="1275"/>
    <x v="2"/>
    <x v="0"/>
    <s v="USD"/>
    <n v="1357176693"/>
    <n v="1354584693"/>
    <b v="0"/>
    <x v="80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5000"/>
    <x v="379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5000"/>
    <x v="456"/>
    <x v="2"/>
    <x v="0"/>
    <s v="USD"/>
    <n v="1369403684"/>
    <n v="1365515684"/>
    <b v="0"/>
    <x v="83"/>
    <b v="0"/>
    <s v="publishing/children's books"/>
    <n v="2"/>
    <n v="30"/>
    <x v="3"/>
    <x v="39"/>
  </r>
  <r>
    <n v="2764"/>
    <s v="A Growing Adventure"/>
    <s v="My Budding Bears are four teddy bears living in an enchanted garden sharing friendship, tea parties and delightful adventures."/>
    <n v="2750"/>
    <x v="372"/>
    <x v="2"/>
    <x v="0"/>
    <s v="USD"/>
    <n v="1338404400"/>
    <n v="1335855631"/>
    <b v="0"/>
    <x v="80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13000"/>
    <x v="117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2500"/>
    <x v="173"/>
    <x v="2"/>
    <x v="0"/>
    <s v="USD"/>
    <n v="1313078518"/>
    <n v="1310486518"/>
    <b v="0"/>
    <x v="80"/>
    <b v="0"/>
    <s v="publishing/children's books"/>
    <n v="4"/>
    <n v="25"/>
    <x v="3"/>
    <x v="39"/>
  </r>
  <r>
    <n v="2767"/>
    <s v="the Giant Turnip"/>
    <s v="An animated bedtime story with Dedka, Babka and the rest of the family working together on a BIG problem"/>
    <n v="372625"/>
    <x v="1172"/>
    <x v="2"/>
    <x v="5"/>
    <s v="CAD"/>
    <n v="1439766050"/>
    <n v="1434582050"/>
    <b v="0"/>
    <x v="8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30000"/>
    <x v="369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3000"/>
    <x v="117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6500"/>
    <x v="117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200000"/>
    <x v="116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500"/>
    <x v="365"/>
    <x v="2"/>
    <x v="0"/>
    <s v="USD"/>
    <n v="1362711728"/>
    <n v="1360119728"/>
    <b v="0"/>
    <x v="62"/>
    <b v="0"/>
    <s v="publishing/children's books"/>
    <n v="1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1500"/>
    <x v="1308"/>
    <x v="2"/>
    <x v="0"/>
    <s v="USD"/>
    <n v="1434092876"/>
    <n v="1431414476"/>
    <b v="0"/>
    <x v="17"/>
    <b v="0"/>
    <s v="publishing/children's books"/>
    <n v="11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5050"/>
    <x v="115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12000"/>
    <x v="1166"/>
    <x v="2"/>
    <x v="0"/>
    <s v="USD"/>
    <n v="1409009306"/>
    <n v="1406417306"/>
    <b v="0"/>
    <x v="41"/>
    <b v="0"/>
    <s v="publishing/children's books"/>
    <n v="12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50000"/>
    <x v="500"/>
    <x v="2"/>
    <x v="0"/>
    <s v="USD"/>
    <n v="1448204621"/>
    <n v="1445609021"/>
    <b v="0"/>
    <x v="29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"/>
    <x v="117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9000"/>
    <x v="1288"/>
    <x v="0"/>
    <x v="1"/>
    <s v="GBP"/>
    <n v="1429793446"/>
    <n v="1428583846"/>
    <b v="0"/>
    <x v="42"/>
    <b v="1"/>
    <s v="theater/plays"/>
    <n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5000"/>
    <x v="583"/>
    <x v="0"/>
    <x v="0"/>
    <s v="USD"/>
    <n v="1414608843"/>
    <n v="1412794443"/>
    <b v="0"/>
    <x v="52"/>
    <b v="1"/>
    <s v="theater/plays"/>
    <n v="143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"/>
    <x v="1890"/>
    <x v="0"/>
    <x v="0"/>
    <s v="USD"/>
    <n v="1405658752"/>
    <n v="1403066752"/>
    <b v="0"/>
    <x v="44"/>
    <b v="1"/>
    <s v="theater/plays"/>
    <n v="239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12000"/>
    <x v="778"/>
    <x v="0"/>
    <x v="0"/>
    <s v="USD"/>
    <n v="1439357559"/>
    <n v="1435469559"/>
    <b v="0"/>
    <x v="54"/>
    <b v="1"/>
    <s v="theater/plays"/>
    <n v="1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0000"/>
    <x v="735"/>
    <x v="0"/>
    <x v="1"/>
    <s v="GBP"/>
    <n v="1457031600"/>
    <n v="1455640559"/>
    <b v="0"/>
    <x v="83"/>
    <b v="1"/>
    <s v="theater/plays"/>
    <n v="0"/>
    <n v="25"/>
    <x v="1"/>
    <x v="6"/>
  </r>
  <r>
    <n v="2795"/>
    <s v="Good Men Wanted at ANT Fest"/>
    <s v="A new play about five bad bitches who fought in the Civil War disguised as men, premiering at Ars Nova's ANT Fest."/>
    <n v="3000"/>
    <x v="655"/>
    <x v="0"/>
    <x v="0"/>
    <s v="USD"/>
    <n v="1402095600"/>
    <n v="1400675841"/>
    <b v="0"/>
    <x v="9"/>
    <b v="1"/>
    <s v="theater/plays"/>
    <n v="2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200"/>
    <x v="414"/>
    <x v="0"/>
    <x v="1"/>
    <s v="GBP"/>
    <n v="1420377366"/>
    <n v="1415193366"/>
    <b v="0"/>
    <x v="162"/>
    <b v="1"/>
    <s v="theater/plays"/>
    <n v="111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800"/>
    <x v="987"/>
    <x v="0"/>
    <x v="1"/>
    <s v="GBP"/>
    <n v="1438875107"/>
    <n v="1436283107"/>
    <b v="0"/>
    <x v="240"/>
    <b v="1"/>
    <s v="theater/plays"/>
    <n v="109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x v="1901"/>
    <x v="0"/>
    <x v="1"/>
    <s v="GBP"/>
    <n v="1440245273"/>
    <n v="1438085273"/>
    <b v="0"/>
    <x v="59"/>
    <b v="1"/>
    <s v="theater/plays"/>
    <n v="18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1500"/>
    <x v="1904"/>
    <x v="0"/>
    <x v="0"/>
    <s v="USD"/>
    <n v="1459348740"/>
    <n v="1458647725"/>
    <b v="0"/>
    <x v="64"/>
    <b v="1"/>
    <s v="theater/plays"/>
    <n v="17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400000"/>
    <x v="898"/>
    <x v="0"/>
    <x v="5"/>
    <s v="CAD"/>
    <n v="1470595109"/>
    <n v="1468003109"/>
    <b v="0"/>
    <x v="25"/>
    <b v="1"/>
    <s v="theater/plays"/>
    <n v="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5000"/>
    <x v="44"/>
    <x v="0"/>
    <x v="0"/>
    <s v="USD"/>
    <n v="1427469892"/>
    <n v="1424881492"/>
    <b v="0"/>
    <x v="225"/>
    <b v="1"/>
    <s v="theater/plays"/>
    <n v="12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25000"/>
    <x v="1811"/>
    <x v="0"/>
    <x v="1"/>
    <s v="GBP"/>
    <n v="1427842740"/>
    <n v="1425428206"/>
    <b v="0"/>
    <x v="25"/>
    <b v="1"/>
    <s v="theater/plays"/>
    <n v="0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1000"/>
    <x v="1467"/>
    <x v="0"/>
    <x v="1"/>
    <s v="GBP"/>
    <n v="1422658930"/>
    <n v="1421362930"/>
    <b v="0"/>
    <x v="64"/>
    <b v="1"/>
    <s v="theater/plays"/>
    <n v="13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x v="447"/>
    <x v="0"/>
    <x v="5"/>
    <s v="CAD"/>
    <n v="1449701284"/>
    <n v="1446241684"/>
    <b v="0"/>
    <x v="64"/>
    <b v="1"/>
    <s v="theater/plays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2000"/>
    <x v="115"/>
    <x v="2"/>
    <x v="1"/>
    <s v="GBP"/>
    <n v="1450032297"/>
    <n v="1444844697"/>
    <b v="0"/>
    <x v="29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40000"/>
    <x v="117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50000"/>
    <x v="117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6000"/>
    <x v="134"/>
    <x v="2"/>
    <x v="15"/>
    <s v="EUR"/>
    <n v="1483535180"/>
    <n v="1480943180"/>
    <b v="0"/>
    <x v="29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6500"/>
    <x v="117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8000"/>
    <x v="117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50"/>
    <x v="119"/>
    <x v="2"/>
    <x v="0"/>
    <s v="USD"/>
    <n v="1432913659"/>
    <n v="1430321659"/>
    <b v="0"/>
    <x v="83"/>
    <b v="0"/>
    <s v="theater/plays"/>
    <n v="140"/>
    <n v="23.33"/>
    <x v="1"/>
    <x v="6"/>
  </r>
  <r>
    <n v="2849"/>
    <s v="100, Acre Wood"/>
    <s v="NonSens!cal tackles the struggles of four people with mental health issues/disorders inspired by A.A Milne's Winnie the Pooh"/>
    <n v="75000"/>
    <x v="139"/>
    <x v="2"/>
    <x v="1"/>
    <s v="GBP"/>
    <n v="1461406600"/>
    <n v="1458814600"/>
    <b v="0"/>
    <x v="29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10000"/>
    <x v="117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3750"/>
    <x v="483"/>
    <x v="2"/>
    <x v="0"/>
    <s v="USD"/>
    <n v="1403312703"/>
    <n v="1400720703"/>
    <b v="0"/>
    <x v="79"/>
    <b v="0"/>
    <s v="theater/plays"/>
    <n v="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5500"/>
    <x v="117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300"/>
    <x v="452"/>
    <x v="2"/>
    <x v="0"/>
    <s v="USD"/>
    <n v="1454110440"/>
    <n v="1451607071"/>
    <b v="0"/>
    <x v="81"/>
    <b v="0"/>
    <s v="theater/plays"/>
    <n v="1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00"/>
    <x v="117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12500"/>
    <x v="428"/>
    <x v="2"/>
    <x v="2"/>
    <s v="AUD"/>
    <n v="1444984904"/>
    <n v="1439800904"/>
    <b v="0"/>
    <x v="29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10000"/>
    <x v="764"/>
    <x v="2"/>
    <x v="0"/>
    <s v="USD"/>
    <n v="1466363576"/>
    <n v="1461179576"/>
    <b v="0"/>
    <x v="82"/>
    <b v="0"/>
    <s v="theater/plays"/>
    <n v="3"/>
    <n v="29.56"/>
    <x v="1"/>
    <x v="6"/>
  </r>
  <r>
    <n v="2861"/>
    <s v="Julius Caesar"/>
    <s v="The University of Queensland Drama Production Course is putting on an adaptation of William Shakespeares Julius Caesar"/>
    <n v="12100"/>
    <x v="439"/>
    <x v="2"/>
    <x v="2"/>
    <s v="AUD"/>
    <n v="1443103848"/>
    <n v="1441894248"/>
    <b v="0"/>
    <x v="8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8000"/>
    <x v="434"/>
    <x v="2"/>
    <x v="0"/>
    <s v="USD"/>
    <n v="1403636229"/>
    <n v="1401044229"/>
    <b v="0"/>
    <x v="8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x v="170"/>
    <x v="2"/>
    <x v="0"/>
    <s v="USD"/>
    <n v="1410279123"/>
    <n v="1405095123"/>
    <b v="0"/>
    <x v="29"/>
    <b v="0"/>
    <s v="theater/plays"/>
    <n v="1"/>
    <n v="20"/>
    <x v="1"/>
    <x v="6"/>
  </r>
  <r>
    <n v="2864"/>
    <s v="'Haunting Julia' by Alan Ayckbourn"/>
    <s v="Accessible, original theatre for all!"/>
    <n v="10000"/>
    <x v="130"/>
    <x v="2"/>
    <x v="1"/>
    <s v="GBP"/>
    <n v="1437139080"/>
    <n v="1434552207"/>
    <b v="0"/>
    <x v="8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0000"/>
    <x v="117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200"/>
    <x v="372"/>
    <x v="2"/>
    <x v="0"/>
    <s v="USD"/>
    <n v="1476482400"/>
    <n v="1473893721"/>
    <b v="0"/>
    <x v="84"/>
    <b v="0"/>
    <s v="theater/plays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350"/>
    <x v="1929"/>
    <x v="2"/>
    <x v="0"/>
    <s v="USD"/>
    <n v="1467604800"/>
    <n v="1465533672"/>
    <b v="0"/>
    <x v="73"/>
    <b v="0"/>
    <s v="theater/plays"/>
    <n v="14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5000"/>
    <x v="571"/>
    <x v="2"/>
    <x v="0"/>
    <s v="USD"/>
    <n v="1468937681"/>
    <n v="1466345681"/>
    <b v="0"/>
    <x v="81"/>
    <b v="0"/>
    <s v="theater/plays"/>
    <n v="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600"/>
    <x v="661"/>
    <x v="2"/>
    <x v="0"/>
    <s v="USD"/>
    <n v="1400301165"/>
    <n v="1397709165"/>
    <b v="0"/>
    <x v="82"/>
    <b v="0"/>
    <s v="theater/plays"/>
    <n v="125"/>
    <n v="83.33"/>
    <x v="1"/>
    <x v="6"/>
  </r>
  <r>
    <n v="2871"/>
    <s v="The Bill Cosby Assault, a play"/>
    <s v="America's dad or serial rapist? Or both? The stories of the Bill Cosby accusers and the society so skeptical of them."/>
    <n v="100000"/>
    <x v="720"/>
    <x v="2"/>
    <x v="0"/>
    <s v="USD"/>
    <n v="1419183813"/>
    <n v="1417455813"/>
    <b v="0"/>
    <x v="62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18000"/>
    <x v="117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516"/>
    <x v="117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"/>
    <x v="1084"/>
    <x v="2"/>
    <x v="0"/>
    <s v="USD"/>
    <n v="1480525200"/>
    <n v="1477781724"/>
    <b v="0"/>
    <x v="79"/>
    <b v="0"/>
    <s v="theater/plays"/>
    <n v="13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3500"/>
    <x v="792"/>
    <x v="2"/>
    <x v="0"/>
    <s v="USD"/>
    <n v="1453310661"/>
    <n v="1450718661"/>
    <b v="0"/>
    <x v="29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x v="1794"/>
    <x v="2"/>
    <x v="0"/>
    <s v="USD"/>
    <n v="1440090300"/>
    <n v="1436305452"/>
    <b v="0"/>
    <x v="60"/>
    <b v="0"/>
    <s v="theater/plays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9600"/>
    <x v="117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x v="800"/>
    <x v="2"/>
    <x v="0"/>
    <s v="USD"/>
    <n v="1462112318"/>
    <n v="1459520318"/>
    <b v="0"/>
    <x v="80"/>
    <b v="0"/>
    <s v="theater/plays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6000"/>
    <x v="1935"/>
    <x v="2"/>
    <x v="0"/>
    <s v="USD"/>
    <n v="1417800435"/>
    <n v="1415208435"/>
    <b v="0"/>
    <x v="80"/>
    <b v="0"/>
    <s v="theater/plays"/>
    <n v="3"/>
    <n v="46.25"/>
    <x v="1"/>
    <x v="6"/>
  </r>
  <r>
    <n v="2885"/>
    <s v="The Wedding"/>
    <s v="An historic and proud work of Polish nationalistic literature performed on stage."/>
    <n v="1000"/>
    <x v="176"/>
    <x v="2"/>
    <x v="0"/>
    <s v="USD"/>
    <n v="1426294201"/>
    <n v="1423705801"/>
    <b v="0"/>
    <x v="81"/>
    <b v="0"/>
    <s v="theater/plays"/>
    <n v="1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50000"/>
    <x v="115"/>
    <x v="2"/>
    <x v="0"/>
    <s v="USD"/>
    <n v="1442635140"/>
    <n v="1442243484"/>
    <b v="0"/>
    <x v="29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"/>
    <x v="139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1680"/>
    <x v="117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960"/>
    <x v="1936"/>
    <x v="2"/>
    <x v="0"/>
    <s v="USD"/>
    <n v="1409344985"/>
    <n v="1406752985"/>
    <b v="0"/>
    <x v="25"/>
    <b v="0"/>
    <s v="theater/plays"/>
    <n v="11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0"/>
    <x v="577"/>
    <x v="2"/>
    <x v="0"/>
    <s v="USD"/>
    <n v="1407553200"/>
    <n v="1405100992"/>
    <b v="0"/>
    <x v="8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00"/>
    <x v="83"/>
    <x v="2"/>
    <x v="0"/>
    <s v="USD"/>
    <n v="1409000400"/>
    <n v="1408381704"/>
    <b v="0"/>
    <x v="57"/>
    <b v="0"/>
    <s v="theater/plays"/>
    <n v="100"/>
    <n v="29.41"/>
    <x v="1"/>
    <x v="6"/>
  </r>
  <r>
    <n v="2893"/>
    <s v="REDISCOVERING KIA THE PLAY"/>
    <s v="Fundraising for REDISCOVERING KIA THE PLAY"/>
    <n v="3500"/>
    <x v="379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1200"/>
    <x v="117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50"/>
    <x v="1937"/>
    <x v="2"/>
    <x v="0"/>
    <s v="USD"/>
    <n v="1403470800"/>
    <n v="1403356792"/>
    <b v="0"/>
    <x v="80"/>
    <b v="0"/>
    <s v="theater/plays"/>
    <n v="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5000"/>
    <x v="1370"/>
    <x v="2"/>
    <x v="0"/>
    <s v="USD"/>
    <n v="1481522400"/>
    <n v="1480283321"/>
    <b v="0"/>
    <x v="8"/>
    <b v="0"/>
    <s v="theater/plays"/>
    <n v="13"/>
    <n v="52.08"/>
    <x v="1"/>
    <x v="6"/>
  </r>
  <r>
    <n v="2897"/>
    <s v="CAYCE"/>
    <s v="A unique stage play about the epic struggle of psychic Edgar Cayce to deal with his extraordinary abilities and find his place in life."/>
    <n v="500"/>
    <x v="1100"/>
    <x v="2"/>
    <x v="0"/>
    <s v="USD"/>
    <n v="1444577345"/>
    <n v="1441985458"/>
    <b v="0"/>
    <x v="83"/>
    <b v="0"/>
    <s v="theater/plays"/>
    <n v="11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5000"/>
    <x v="117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20000"/>
    <x v="360"/>
    <x v="2"/>
    <x v="0"/>
    <s v="USD"/>
    <n v="1423345339"/>
    <n v="1418161339"/>
    <b v="0"/>
    <x v="84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00"/>
    <x v="379"/>
    <x v="2"/>
    <x v="0"/>
    <s v="USD"/>
    <n v="1440412396"/>
    <n v="1437820396"/>
    <b v="0"/>
    <x v="29"/>
    <b v="0"/>
    <s v="theater/plays"/>
    <n v="13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60000"/>
    <x v="1665"/>
    <x v="2"/>
    <x v="0"/>
    <s v="USD"/>
    <n v="1441771218"/>
    <n v="1436587218"/>
    <b v="0"/>
    <x v="80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50000"/>
    <x v="735"/>
    <x v="2"/>
    <x v="1"/>
    <s v="GBP"/>
    <n v="1415534400"/>
    <n v="1414538031"/>
    <b v="0"/>
    <x v="80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500"/>
    <x v="1941"/>
    <x v="2"/>
    <x v="0"/>
    <s v="USD"/>
    <n v="1438390800"/>
    <n v="1436888066"/>
    <b v="0"/>
    <x v="63"/>
    <b v="0"/>
    <s v="theater/plays"/>
    <n v="11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14000"/>
    <x v="369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50"/>
    <x v="170"/>
    <x v="2"/>
    <x v="0"/>
    <s v="USD"/>
    <n v="1416944760"/>
    <n v="1413527001"/>
    <b v="0"/>
    <x v="29"/>
    <b v="0"/>
    <s v="theater/plays"/>
    <n v="13"/>
    <n v="20"/>
    <x v="1"/>
    <x v="6"/>
  </r>
  <r>
    <n v="2910"/>
    <s v="Strive"/>
    <s v="Free drama, dance and singing workshops for disadvantaged young people to inspire, create and help them follow their dreams."/>
    <n v="2500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2000"/>
    <x v="1944"/>
    <x v="2"/>
    <x v="0"/>
    <s v="USD"/>
    <n v="1452827374"/>
    <n v="1450235374"/>
    <b v="0"/>
    <x v="55"/>
    <b v="0"/>
    <s v="theater/plays"/>
    <n v="1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3000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6500"/>
    <x v="1011"/>
    <x v="2"/>
    <x v="1"/>
    <s v="GBP"/>
    <n v="1400498789"/>
    <n v="1398511589"/>
    <b v="0"/>
    <x v="63"/>
    <b v="0"/>
    <s v="theater/plays"/>
    <n v="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100000"/>
    <x v="152"/>
    <x v="2"/>
    <x v="0"/>
    <s v="USD"/>
    <n v="1407250329"/>
    <n v="1404658329"/>
    <b v="0"/>
    <x v="79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00"/>
    <x v="452"/>
    <x v="0"/>
    <x v="0"/>
    <s v="USD"/>
    <n v="1422068400"/>
    <n v="1420774779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7000"/>
    <x v="1229"/>
    <x v="0"/>
    <x v="0"/>
    <s v="USD"/>
    <n v="1405400400"/>
    <n v="1402934629"/>
    <b v="0"/>
    <x v="64"/>
    <b v="1"/>
    <s v="theater/musical"/>
    <n v="14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x v="1955"/>
    <x v="0"/>
    <x v="5"/>
    <s v="CAD"/>
    <n v="1410761280"/>
    <n v="1408604363"/>
    <b v="0"/>
    <x v="82"/>
    <b v="1"/>
    <s v="theater/musical"/>
    <n v="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000"/>
    <x v="1681"/>
    <x v="0"/>
    <x v="2"/>
    <s v="AUD"/>
    <n v="1424516400"/>
    <n v="1421812637"/>
    <b v="0"/>
    <x v="44"/>
    <b v="1"/>
    <s v="theater/musical"/>
    <n v="10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000"/>
    <x v="1956"/>
    <x v="0"/>
    <x v="0"/>
    <s v="USD"/>
    <n v="1465081053"/>
    <n v="1462489053"/>
    <b v="0"/>
    <x v="241"/>
    <b v="1"/>
    <s v="theater/musical"/>
    <n v="128"/>
    <n v="47.57"/>
    <x v="1"/>
    <x v="40"/>
  </r>
  <r>
    <n v="2934"/>
    <s v="Songs for a New World"/>
    <s v="Powerful community theatre production of Jason Robert Brown's &quot;Songs for a New World&quot; in London, Ontario."/>
    <n v="50000"/>
    <x v="651"/>
    <x v="0"/>
    <x v="5"/>
    <s v="CAD"/>
    <n v="1402845364"/>
    <n v="1400253364"/>
    <b v="0"/>
    <x v="77"/>
    <b v="1"/>
    <s v="theater/musical"/>
    <n v="5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2000"/>
    <x v="41"/>
    <x v="0"/>
    <x v="1"/>
    <s v="GBP"/>
    <n v="1405249113"/>
    <n v="1402657113"/>
    <b v="0"/>
    <x v="165"/>
    <b v="1"/>
    <s v="theater/musical"/>
    <n v="100"/>
    <n v="36.36"/>
    <x v="1"/>
    <x v="40"/>
  </r>
  <r>
    <n v="2938"/>
    <s v="Keep It Spinning."/>
    <s v="Keep It Spinning! Is an after-school, six week workshop, during which students create an musical based on on an overarching theme."/>
    <n v="3750"/>
    <x v="1959"/>
    <x v="0"/>
    <x v="0"/>
    <s v="USD"/>
    <n v="1422636814"/>
    <n v="1420044814"/>
    <b v="0"/>
    <x v="58"/>
    <b v="1"/>
    <s v="theater/musical"/>
    <n v="10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000"/>
    <x v="615"/>
    <x v="0"/>
    <x v="0"/>
    <s v="USD"/>
    <n v="1421606018"/>
    <n v="1418150018"/>
    <b v="0"/>
    <x v="51"/>
    <b v="1"/>
    <s v="theater/musical"/>
    <n v="13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3000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19980"/>
    <x v="117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2000"/>
    <x v="173"/>
    <x v="2"/>
    <x v="0"/>
    <s v="USD"/>
    <n v="1433714198"/>
    <n v="1431122198"/>
    <b v="0"/>
    <x v="29"/>
    <b v="0"/>
    <s v="theater/spaces"/>
    <n v="5"/>
    <n v="100"/>
    <x v="1"/>
    <x v="38"/>
  </r>
  <r>
    <n v="2945"/>
    <s v="A Midsummer Night's Pub"/>
    <s v="Where people that enjoy theater, or just something new can go to have fun and experience varying types of theater in Albuquerque."/>
    <n v="1200"/>
    <x v="117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18950"/>
    <x v="369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1000"/>
    <x v="363"/>
    <x v="2"/>
    <x v="0"/>
    <s v="USD"/>
    <n v="1433259293"/>
    <n v="1428075293"/>
    <b v="0"/>
    <x v="82"/>
    <b v="0"/>
    <s v="theater/spaces"/>
    <n v="2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6000"/>
    <x v="379"/>
    <x v="2"/>
    <x v="0"/>
    <s v="USD"/>
    <n v="1447965917"/>
    <n v="1445370317"/>
    <b v="0"/>
    <x v="84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00"/>
    <x v="117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1350"/>
    <x v="1964"/>
    <x v="1"/>
    <x v="0"/>
    <s v="USD"/>
    <n v="1476676800"/>
    <n v="1473957239"/>
    <b v="0"/>
    <x v="22"/>
    <b v="0"/>
    <s v="theater/spaces"/>
    <n v="119"/>
    <n v="200.63"/>
    <x v="1"/>
    <x v="38"/>
  </r>
  <r>
    <n v="2953"/>
    <s v="Pueblo Underground Theater (Canceled)"/>
    <s v="I want to purchase the former Bread Of Life Church and convert it into a multipurpose theater space for local talent."/>
    <n v="250"/>
    <x v="898"/>
    <x v="1"/>
    <x v="0"/>
    <s v="USD"/>
    <n v="1444330821"/>
    <n v="1441738821"/>
    <b v="0"/>
    <x v="83"/>
    <b v="0"/>
    <s v="theater/spaces"/>
    <n v="24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3000"/>
    <x v="117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50"/>
    <x v="526"/>
    <x v="1"/>
    <x v="0"/>
    <s v="USD"/>
    <n v="1434476849"/>
    <n v="1431884849"/>
    <b v="0"/>
    <x v="202"/>
    <b v="0"/>
    <s v="theater/spaces"/>
    <n v="5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3000"/>
    <x v="668"/>
    <x v="1"/>
    <x v="0"/>
    <s v="USD"/>
    <n v="1427498172"/>
    <n v="1422317772"/>
    <b v="0"/>
    <x v="83"/>
    <b v="0"/>
    <s v="theater/spaces"/>
    <n v="9"/>
    <n v="93.33"/>
    <x v="1"/>
    <x v="38"/>
  </r>
  <r>
    <n v="2958"/>
    <s v="Uprising Theater (Canceled)"/>
    <s v="Chicago Based Theater Company and Venue Dedicated to Social Justice and Mainstreaming the Palestinian Narrative"/>
    <n v="1000"/>
    <x v="117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5000"/>
    <x v="117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0"/>
    <x v="117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675"/>
    <x v="1967"/>
    <x v="0"/>
    <x v="0"/>
    <s v="USD"/>
    <n v="1425193140"/>
    <n v="1422769906"/>
    <b v="0"/>
    <x v="9"/>
    <b v="1"/>
    <s v="theater/plays"/>
    <n v="18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500"/>
    <x v="897"/>
    <x v="0"/>
    <x v="5"/>
    <s v="CAD"/>
    <n v="1430693460"/>
    <n v="1428087153"/>
    <b v="0"/>
    <x v="57"/>
    <b v="1"/>
    <s v="theater/plays"/>
    <n v="108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4000"/>
    <x v="1977"/>
    <x v="0"/>
    <x v="0"/>
    <s v="USD"/>
    <n v="1411695300"/>
    <n v="1409275671"/>
    <b v="0"/>
    <x v="45"/>
    <b v="1"/>
    <s v="theater/plays"/>
    <n v="128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60000"/>
    <x v="678"/>
    <x v="0"/>
    <x v="1"/>
    <s v="GBP"/>
    <n v="1457870400"/>
    <n v="1456421530"/>
    <b v="0"/>
    <x v="25"/>
    <b v="1"/>
    <s v="theater/plays"/>
    <n v="0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4000"/>
    <x v="767"/>
    <x v="0"/>
    <x v="0"/>
    <s v="USD"/>
    <n v="1427076840"/>
    <n v="1421960934"/>
    <b v="0"/>
    <x v="209"/>
    <b v="1"/>
    <s v="theater/plays"/>
    <n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2000"/>
    <x v="297"/>
    <x v="0"/>
    <x v="4"/>
    <s v="NZD"/>
    <n v="1477886400"/>
    <n v="1476228128"/>
    <b v="0"/>
    <x v="112"/>
    <b v="1"/>
    <s v="theater/spaces"/>
    <n v="101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80"/>
    <x v="1141"/>
    <x v="0"/>
    <x v="0"/>
    <s v="USD"/>
    <n v="1455998867"/>
    <n v="1453406867"/>
    <b v="0"/>
    <x v="19"/>
    <b v="1"/>
    <s v="theater/spaces"/>
    <n v="1254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20000"/>
    <x v="1964"/>
    <x v="0"/>
    <x v="0"/>
    <s v="USD"/>
    <n v="1488333600"/>
    <n v="1487094360"/>
    <b v="0"/>
    <x v="9"/>
    <b v="1"/>
    <s v="theater/spaces"/>
    <n v="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1000"/>
    <x v="1144"/>
    <x v="0"/>
    <x v="0"/>
    <s v="USD"/>
    <n v="1429938683"/>
    <n v="1428124283"/>
    <b v="0"/>
    <x v="9"/>
    <b v="1"/>
    <s v="theater/spaces"/>
    <n v="10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x v="23"/>
    <x v="0"/>
    <x v="0"/>
    <s v="USD"/>
    <n v="1424548719"/>
    <n v="1419364719"/>
    <b v="0"/>
    <x v="41"/>
    <b v="1"/>
    <s v="theater/spaces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00000"/>
    <x v="122"/>
    <x v="0"/>
    <x v="0"/>
    <s v="USD"/>
    <n v="1442426171"/>
    <n v="1439834171"/>
    <b v="0"/>
    <x v="14"/>
    <b v="1"/>
    <s v="theater/spaces"/>
    <n v="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450"/>
    <x v="646"/>
    <x v="0"/>
    <x v="0"/>
    <s v="USD"/>
    <n v="1476479447"/>
    <n v="1471295447"/>
    <b v="0"/>
    <x v="60"/>
    <b v="1"/>
    <s v="theater/spaces"/>
    <n v="103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900"/>
    <x v="1761"/>
    <x v="0"/>
    <x v="0"/>
    <s v="USD"/>
    <n v="1285995540"/>
    <n v="1279574773"/>
    <b v="0"/>
    <x v="58"/>
    <b v="1"/>
    <s v="theater/spaces"/>
    <n v="11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700"/>
    <x v="1151"/>
    <x v="0"/>
    <x v="1"/>
    <s v="GBP"/>
    <n v="1444149047"/>
    <n v="1441557047"/>
    <b v="0"/>
    <x v="77"/>
    <b v="1"/>
    <s v="theater/spaces"/>
    <n v="113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x v="417"/>
    <x v="0"/>
    <x v="0"/>
    <s v="USD"/>
    <n v="1434241255"/>
    <n v="1431649255"/>
    <b v="0"/>
    <x v="241"/>
    <b v="1"/>
    <s v="theater/spaces"/>
    <n v="100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3000"/>
    <x v="735"/>
    <x v="2"/>
    <x v="0"/>
    <s v="USD"/>
    <n v="1432828740"/>
    <n v="1430237094"/>
    <b v="0"/>
    <x v="84"/>
    <b v="0"/>
    <s v="theater/spaces"/>
    <n v="3"/>
    <n v="37.5"/>
    <x v="1"/>
    <x v="38"/>
  </r>
  <r>
    <n v="3053"/>
    <s v="Showroom"/>
    <s v="Showroom is a multi-disciplinary space providing unorthodox concerts, events &amp; a platform creatives can express their creative vision"/>
    <n v="2500"/>
    <x v="130"/>
    <x v="2"/>
    <x v="0"/>
    <s v="USD"/>
    <n v="1412222340"/>
    <n v="1407781013"/>
    <b v="0"/>
    <x v="83"/>
    <b v="0"/>
    <s v="theater/spaces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500000"/>
    <x v="117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3000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400"/>
    <x v="117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1200"/>
    <x v="117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5000"/>
    <x v="158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5000"/>
    <x v="400"/>
    <x v="2"/>
    <x v="0"/>
    <s v="USD"/>
    <n v="1443422134"/>
    <n v="1440830134"/>
    <b v="0"/>
    <x v="79"/>
    <b v="0"/>
    <s v="theater/spaces"/>
    <n v="7"/>
    <n v="55.83"/>
    <x v="1"/>
    <x v="38"/>
  </r>
  <r>
    <n v="3061"/>
    <s v="Help Save Parkway Cinemas!"/>
    <s v="Save a historic Local theater."/>
    <n v="250"/>
    <x v="117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5000"/>
    <x v="2038"/>
    <x v="2"/>
    <x v="0"/>
    <s v="USD"/>
    <n v="1477174138"/>
    <n v="1474150138"/>
    <b v="0"/>
    <x v="23"/>
    <b v="0"/>
    <s v="theater/spaces"/>
    <n v="12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750"/>
    <x v="115"/>
    <x v="2"/>
    <x v="0"/>
    <s v="USD"/>
    <n v="1406683172"/>
    <n v="1404523172"/>
    <b v="0"/>
    <x v="84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x v="148"/>
    <x v="2"/>
    <x v="4"/>
    <s v="NZD"/>
    <n v="1441837879"/>
    <n v="1439245879"/>
    <b v="0"/>
    <x v="29"/>
    <b v="0"/>
    <s v="theater/spaces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12000"/>
    <x v="442"/>
    <x v="2"/>
    <x v="0"/>
    <s v="USD"/>
    <n v="1445013352"/>
    <n v="1442421352"/>
    <b v="0"/>
    <x v="84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x v="385"/>
    <x v="2"/>
    <x v="0"/>
    <s v="USD"/>
    <n v="1418587234"/>
    <n v="1415995234"/>
    <b v="0"/>
    <x v="63"/>
    <b v="0"/>
    <s v="theater/spaces"/>
    <n v="1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5000"/>
    <x v="369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4100"/>
    <x v="2043"/>
    <x v="2"/>
    <x v="0"/>
    <s v="USD"/>
    <n v="1434309540"/>
    <n v="1429287900"/>
    <b v="0"/>
    <x v="63"/>
    <b v="0"/>
    <s v="theater/spaces"/>
    <n v="16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x v="1178"/>
    <x v="2"/>
    <x v="6"/>
    <s v="EUR"/>
    <n v="1457617359"/>
    <n v="1455025359"/>
    <b v="0"/>
    <x v="8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050"/>
    <x v="2044"/>
    <x v="2"/>
    <x v="0"/>
    <s v="USD"/>
    <n v="1471573640"/>
    <n v="1467253640"/>
    <b v="0"/>
    <x v="9"/>
    <b v="0"/>
    <s v="theater/spaces"/>
    <n v="123"/>
    <n v="64.8"/>
    <x v="1"/>
    <x v="38"/>
  </r>
  <r>
    <n v="3076"/>
    <s v="10,000 Hours"/>
    <s v="Helping female comedians get in their 10,000 Hours of practice!"/>
    <n v="1200"/>
    <x v="84"/>
    <x v="2"/>
    <x v="0"/>
    <s v="USD"/>
    <n v="1444405123"/>
    <n v="1439221123"/>
    <b v="0"/>
    <x v="133"/>
    <b v="0"/>
    <s v="theater/spaces"/>
    <n v="12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10000"/>
    <x v="522"/>
    <x v="2"/>
    <x v="5"/>
    <s v="CAD"/>
    <n v="1488495478"/>
    <n v="1485903478"/>
    <b v="0"/>
    <x v="84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x v="1840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300"/>
    <x v="308"/>
    <x v="2"/>
    <x v="0"/>
    <s v="USD"/>
    <n v="1419644444"/>
    <n v="1414456844"/>
    <b v="0"/>
    <x v="63"/>
    <b v="0"/>
    <s v="theater/spaces"/>
    <n v="125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5999"/>
    <x v="117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10000"/>
    <x v="443"/>
    <x v="2"/>
    <x v="0"/>
    <s v="USD"/>
    <n v="1409547600"/>
    <n v="1406986278"/>
    <b v="0"/>
    <x v="8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500"/>
    <x v="904"/>
    <x v="2"/>
    <x v="0"/>
    <s v="USD"/>
    <n v="1443561159"/>
    <n v="1440969159"/>
    <b v="0"/>
    <x v="82"/>
    <b v="0"/>
    <s v="theater/spaces"/>
    <n v="12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4500"/>
    <x v="155"/>
    <x v="2"/>
    <x v="13"/>
    <s v="EUR"/>
    <n v="1439827559"/>
    <n v="1434643559"/>
    <b v="0"/>
    <x v="8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x v="366"/>
    <x v="2"/>
    <x v="0"/>
    <s v="USD"/>
    <n v="1482294990"/>
    <n v="1477107390"/>
    <b v="0"/>
    <x v="84"/>
    <b v="0"/>
    <s v="theater/spaces"/>
    <n v="4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x v="691"/>
    <x v="2"/>
    <x v="0"/>
    <s v="USD"/>
    <n v="1420724460"/>
    <n v="1418046247"/>
    <b v="0"/>
    <x v="83"/>
    <b v="0"/>
    <s v="theater/spaces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500"/>
    <x v="379"/>
    <x v="2"/>
    <x v="0"/>
    <s v="USD"/>
    <n v="1442775956"/>
    <n v="1437591956"/>
    <b v="0"/>
    <x v="29"/>
    <b v="0"/>
    <s v="theater/spaces"/>
    <n v="5"/>
    <n v="25"/>
    <x v="1"/>
    <x v="38"/>
  </r>
  <r>
    <n v="3095"/>
    <s v="The Old Howard Theatre Company"/>
    <s v="We are a small theatre company looking to provide world class theatre to the working class in the Greater New York area."/>
    <n v="5500"/>
    <x v="155"/>
    <x v="2"/>
    <x v="0"/>
    <s v="USD"/>
    <n v="1470011780"/>
    <n v="1464827780"/>
    <b v="0"/>
    <x v="29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750"/>
    <x v="1955"/>
    <x v="2"/>
    <x v="0"/>
    <s v="USD"/>
    <n v="1432151326"/>
    <n v="1429559326"/>
    <b v="0"/>
    <x v="25"/>
    <b v="0"/>
    <s v="theater/spaces"/>
    <n v="106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300"/>
    <x v="452"/>
    <x v="2"/>
    <x v="6"/>
    <s v="EUR"/>
    <n v="1437033360"/>
    <n v="1434445937"/>
    <b v="0"/>
    <x v="8"/>
    <b v="0"/>
    <s v="theater/spaces"/>
    <n v="1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88888"/>
    <x v="143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1000"/>
    <x v="1699"/>
    <x v="2"/>
    <x v="2"/>
    <s v="AUD"/>
    <n v="1422928800"/>
    <n v="1420235311"/>
    <b v="0"/>
    <x v="81"/>
    <b v="0"/>
    <s v="theater/spaces"/>
    <n v="11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00"/>
    <x v="781"/>
    <x v="2"/>
    <x v="1"/>
    <s v="GBP"/>
    <n v="1442440800"/>
    <n v="1440497876"/>
    <b v="0"/>
    <x v="80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7000"/>
    <x v="2059"/>
    <x v="2"/>
    <x v="0"/>
    <s v="USD"/>
    <n v="1431372751"/>
    <n v="1430767951"/>
    <b v="0"/>
    <x v="60"/>
    <b v="0"/>
    <s v="theater/spaces"/>
    <n v="113"/>
    <n v="272.58999999999997"/>
    <x v="1"/>
    <x v="38"/>
  </r>
  <r>
    <n v="3108"/>
    <s v="Funding a home for our Children's Theater"/>
    <s v="We need a permanent home for the theater!"/>
    <n v="25000"/>
    <x v="375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800"/>
    <x v="115"/>
    <x v="2"/>
    <x v="0"/>
    <s v="USD"/>
    <n v="1487465119"/>
    <n v="1484009119"/>
    <b v="0"/>
    <x v="29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5000"/>
    <x v="673"/>
    <x v="2"/>
    <x v="0"/>
    <s v="USD"/>
    <n v="1429291982"/>
    <n v="1426699982"/>
    <b v="0"/>
    <x v="77"/>
    <b v="0"/>
    <s v="theater/spaces"/>
    <n v="31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1000"/>
    <x v="117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300"/>
    <x v="452"/>
    <x v="2"/>
    <x v="11"/>
    <s v="SEK"/>
    <n v="1465123427"/>
    <n v="1462531427"/>
    <b v="0"/>
    <x v="29"/>
    <b v="0"/>
    <s v="theater/spaces"/>
    <n v="100"/>
    <n v="300"/>
    <x v="1"/>
    <x v="38"/>
  </r>
  <r>
    <n v="3116"/>
    <s v="CoreCon Asylum"/>
    <s v="Creating a consuite for CoreCon. A focus on the insanity of asylums and early medical practices from history."/>
    <n v="400"/>
    <x v="357"/>
    <x v="2"/>
    <x v="0"/>
    <s v="USD"/>
    <n v="1427890925"/>
    <n v="1426681325"/>
    <b v="0"/>
    <x v="73"/>
    <b v="0"/>
    <s v="theater/spaces"/>
    <n v="108"/>
    <n v="43"/>
    <x v="1"/>
    <x v="38"/>
  </r>
  <r>
    <n v="3117"/>
    <s v="Cowes and The Sea"/>
    <s v="Performing Arts workshops, for young people aged 5 -16, exploring how the sea has shaped Cowes as a settlement."/>
    <n v="90000"/>
    <x v="116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1400"/>
    <x v="551"/>
    <x v="2"/>
    <x v="11"/>
    <s v="SEK"/>
    <n v="1467473723"/>
    <n v="1465832123"/>
    <b v="0"/>
    <x v="84"/>
    <b v="0"/>
    <s v="theater/spaces"/>
    <n v="11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x v="139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000"/>
    <x v="1491"/>
    <x v="2"/>
    <x v="9"/>
    <s v="EUR"/>
    <n v="1462484196"/>
    <n v="1457303796"/>
    <b v="0"/>
    <x v="73"/>
    <b v="0"/>
    <s v="theater/spaces"/>
    <n v="13"/>
    <n v="12.8"/>
    <x v="1"/>
    <x v="38"/>
  </r>
  <r>
    <n v="3121"/>
    <s v="Ant Farm Theatre Project (Canceled)"/>
    <s v="I going to build a theatre for a local ant farm so that Ants can put on their theatre productions."/>
    <n v="11999"/>
    <x v="115"/>
    <x v="1"/>
    <x v="5"/>
    <s v="CAD"/>
    <n v="1411748335"/>
    <n v="1406564335"/>
    <b v="0"/>
    <x v="29"/>
    <b v="0"/>
    <s v="theater/spaces"/>
    <n v="0"/>
    <n v="10"/>
    <x v="1"/>
    <x v="38"/>
  </r>
  <r>
    <n v="3122"/>
    <s v="be back soon (Canceled)"/>
    <s v="cancelled until further notice"/>
    <n v="3550"/>
    <x v="851"/>
    <x v="1"/>
    <x v="0"/>
    <s v="USD"/>
    <n v="1478733732"/>
    <n v="1478298132"/>
    <b v="0"/>
    <x v="84"/>
    <b v="0"/>
    <s v="theater/spaces"/>
    <n v="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1500"/>
    <x v="375"/>
    <x v="1"/>
    <x v="0"/>
    <s v="USD"/>
    <n v="1422902601"/>
    <n v="1417718601"/>
    <b v="0"/>
    <x v="80"/>
    <b v="0"/>
    <s v="theater/spaces"/>
    <n v="2"/>
    <n v="6.5"/>
    <x v="1"/>
    <x v="38"/>
  </r>
  <r>
    <n v="3125"/>
    <s v="N/A (Canceled)"/>
    <s v="N/A"/>
    <n v="250"/>
    <x v="117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1000"/>
    <x v="578"/>
    <x v="1"/>
    <x v="0"/>
    <s v="USD"/>
    <n v="1459121162"/>
    <n v="1456532762"/>
    <b v="0"/>
    <x v="57"/>
    <b v="0"/>
    <s v="theater/spaces"/>
    <n v="1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"/>
    <x v="117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0"/>
    <x v="115"/>
    <x v="3"/>
    <x v="0"/>
    <s v="USD"/>
    <n v="1492542819"/>
    <n v="1489090419"/>
    <b v="0"/>
    <x v="29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250"/>
    <x v="672"/>
    <x v="3"/>
    <x v="0"/>
    <s v="USD"/>
    <n v="1492145940"/>
    <n v="1489504916"/>
    <b v="0"/>
    <x v="80"/>
    <b v="0"/>
    <s v="theater/plays"/>
    <n v="150"/>
    <n v="93.75"/>
    <x v="1"/>
    <x v="6"/>
  </r>
  <r>
    <n v="3131"/>
    <s v="SNAKE EYES"/>
    <s v="A Staged Reading of &quot;Snake Eyes,&quot; a new play by Alex Rafala"/>
    <n v="2800000"/>
    <x v="2043"/>
    <x v="3"/>
    <x v="0"/>
    <s v="USD"/>
    <n v="1491656045"/>
    <n v="1489067645"/>
    <b v="0"/>
    <x v="8"/>
    <b v="0"/>
    <s v="theater/plays"/>
    <n v="0"/>
    <n v="53.75"/>
    <x v="1"/>
    <x v="6"/>
  </r>
  <r>
    <n v="3132"/>
    <s v="A Bite of a Snake Play"/>
    <s v="Smells Like Money, Drips Like Honey, Taste Like Mocha, Better Run AWAY"/>
    <n v="650"/>
    <x v="115"/>
    <x v="3"/>
    <x v="0"/>
    <s v="USD"/>
    <n v="1492759460"/>
    <n v="1487579060"/>
    <b v="0"/>
    <x v="29"/>
    <b v="0"/>
    <s v="theater/plays"/>
    <n v="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50000"/>
    <x v="155"/>
    <x v="3"/>
    <x v="0"/>
    <s v="USD"/>
    <n v="1493838720"/>
    <n v="1489439669"/>
    <b v="0"/>
    <x v="29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0000"/>
    <x v="117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500"/>
    <x v="651"/>
    <x v="3"/>
    <x v="14"/>
    <s v="MXN"/>
    <n v="1490416380"/>
    <n v="1487485760"/>
    <b v="0"/>
    <x v="79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4000"/>
    <x v="372"/>
    <x v="3"/>
    <x v="1"/>
    <s v="GBP"/>
    <n v="1489922339"/>
    <n v="1487333939"/>
    <b v="0"/>
    <x v="83"/>
    <b v="0"/>
    <s v="theater/plays"/>
    <n v="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100000"/>
    <x v="117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"/>
    <x v="117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8000"/>
    <x v="166"/>
    <x v="0"/>
    <x v="0"/>
    <s v="USD"/>
    <n v="1354845600"/>
    <n v="1352766300"/>
    <b v="1"/>
    <x v="20"/>
    <b v="1"/>
    <s v="theater/plays"/>
    <n v="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40000"/>
    <x v="2059"/>
    <x v="0"/>
    <x v="0"/>
    <s v="USD"/>
    <n v="1333310458"/>
    <n v="1330722058"/>
    <b v="1"/>
    <x v="252"/>
    <b v="1"/>
    <s v="theater/plays"/>
    <n v="2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3500"/>
    <x v="74"/>
    <x v="0"/>
    <x v="0"/>
    <s v="USD"/>
    <n v="1405746000"/>
    <n v="1404932105"/>
    <b v="1"/>
    <x v="14"/>
    <b v="1"/>
    <s v="theater/plays"/>
    <n v="115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1500"/>
    <x v="2083"/>
    <x v="0"/>
    <x v="1"/>
    <s v="GBP"/>
    <n v="1413377522"/>
    <n v="1410785522"/>
    <b v="1"/>
    <x v="142"/>
    <b v="1"/>
    <s v="theater/plays"/>
    <n v="140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3000"/>
    <x v="2090"/>
    <x v="0"/>
    <x v="0"/>
    <s v="USD"/>
    <n v="1402696800"/>
    <n v="1399948353"/>
    <b v="1"/>
    <x v="42"/>
    <b v="1"/>
    <s v="theater/plays"/>
    <n v="10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x v="2094"/>
    <x v="0"/>
    <x v="0"/>
    <s v="USD"/>
    <n v="1329240668"/>
    <n v="1326648668"/>
    <b v="1"/>
    <x v="60"/>
    <b v="1"/>
    <s v="theater/plays"/>
    <n v="7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6000"/>
    <x v="1226"/>
    <x v="0"/>
    <x v="0"/>
    <s v="USD"/>
    <n v="1376838000"/>
    <n v="1374531631"/>
    <b v="1"/>
    <x v="165"/>
    <b v="1"/>
    <s v="theater/plays"/>
    <n v="1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250"/>
    <x v="614"/>
    <x v="0"/>
    <x v="1"/>
    <s v="GBP"/>
    <n v="1402848000"/>
    <n v="1400570787"/>
    <b v="1"/>
    <x v="41"/>
    <b v="1"/>
    <s v="theater/plays"/>
    <n v="218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30000"/>
    <x v="444"/>
    <x v="0"/>
    <x v="0"/>
    <s v="USD"/>
    <n v="1377284669"/>
    <n v="1375729469"/>
    <b v="1"/>
    <x v="32"/>
    <b v="1"/>
    <s v="theater/plays"/>
    <n v="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500"/>
    <x v="176"/>
    <x v="2"/>
    <x v="1"/>
    <s v="GBP"/>
    <n v="1433930302"/>
    <n v="1432115902"/>
    <b v="0"/>
    <x v="82"/>
    <b v="0"/>
    <s v="theater/musical"/>
    <n v="9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13000"/>
    <x v="117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50000"/>
    <x v="118"/>
    <x v="2"/>
    <x v="0"/>
    <s v="USD"/>
    <n v="1471370869"/>
    <n v="1466186869"/>
    <b v="0"/>
    <x v="80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20000"/>
    <x v="1301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3000"/>
    <x v="2038"/>
    <x v="2"/>
    <x v="1"/>
    <s v="GBP"/>
    <n v="1424474056"/>
    <n v="1420586056"/>
    <b v="0"/>
    <x v="54"/>
    <b v="0"/>
    <s v="theater/musical"/>
    <n v="2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4000"/>
    <x v="117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7500"/>
    <x v="127"/>
    <x v="2"/>
    <x v="0"/>
    <s v="USD"/>
    <n v="1423750542"/>
    <n v="1421158542"/>
    <b v="0"/>
    <x v="70"/>
    <b v="0"/>
    <s v="theater/musical"/>
    <n v="28"/>
    <n v="53.08"/>
    <x v="1"/>
    <x v="40"/>
  </r>
  <r>
    <n v="3196"/>
    <s v="Our Modern Lives"/>
    <s v="Help five college students as they journey to bring their groundbreaking new musical &quot;Our Modern Lives&quot; to Broadway!"/>
    <n v="1500"/>
    <x v="1122"/>
    <x v="2"/>
    <x v="0"/>
    <s v="USD"/>
    <n v="1438437600"/>
    <n v="1433254875"/>
    <b v="0"/>
    <x v="79"/>
    <b v="0"/>
    <s v="theater/musical"/>
    <n v="120"/>
    <n v="300"/>
    <x v="1"/>
    <x v="40"/>
  </r>
  <r>
    <n v="3197"/>
    <s v="Mirror, mirror on the wall"/>
    <s v="This years most important stage project for young artists in our region. www.ungespor.no"/>
    <n v="1000"/>
    <x v="1288"/>
    <x v="2"/>
    <x v="10"/>
    <s v="NOK"/>
    <n v="1423050618"/>
    <n v="1420458618"/>
    <b v="0"/>
    <x v="80"/>
    <b v="0"/>
    <s v="theater/musical"/>
    <n v="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500"/>
    <x v="178"/>
    <x v="2"/>
    <x v="8"/>
    <s v="DKK"/>
    <n v="1424081477"/>
    <n v="1420798277"/>
    <b v="0"/>
    <x v="83"/>
    <b v="0"/>
    <s v="theater/musical"/>
    <n v="22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2500"/>
    <x v="636"/>
    <x v="2"/>
    <x v="0"/>
    <s v="USD"/>
    <n v="1410037200"/>
    <n v="1407435418"/>
    <b v="0"/>
    <x v="28"/>
    <b v="0"/>
    <s v="theater/musical"/>
    <n v="104"/>
    <n v="49.21"/>
    <x v="1"/>
    <x v="40"/>
  </r>
  <r>
    <n v="3200"/>
    <s v="ROAD TO THE KINGDOM"/>
    <s v="An extremely unique musical play with an exciting, fun filled, dramatic twist. You will discover what lies ahead on the Road to Kingdom"/>
    <n v="2000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0"/>
    <x v="379"/>
    <x v="2"/>
    <x v="1"/>
    <s v="GBP"/>
    <n v="1409509477"/>
    <n v="1407695077"/>
    <b v="0"/>
    <x v="84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85000"/>
    <x v="156"/>
    <x v="2"/>
    <x v="0"/>
    <s v="USD"/>
    <n v="1443224622"/>
    <n v="1440632622"/>
    <b v="0"/>
    <x v="79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200000"/>
    <x v="117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20000"/>
    <x v="687"/>
    <x v="2"/>
    <x v="1"/>
    <s v="GBP"/>
    <n v="1430470772"/>
    <n v="1427878772"/>
    <b v="0"/>
    <x v="8"/>
    <b v="0"/>
    <s v="theater/musical"/>
    <n v="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0000"/>
    <x v="117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5000"/>
    <x v="660"/>
    <x v="0"/>
    <x v="1"/>
    <s v="GBP"/>
    <n v="1436625000"/>
    <n v="1433934371"/>
    <b v="1"/>
    <x v="2"/>
    <b v="1"/>
    <s v="theater/plays"/>
    <n v="4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5000"/>
    <x v="380"/>
    <x v="0"/>
    <x v="1"/>
    <s v="GBP"/>
    <n v="1446213612"/>
    <n v="1443621612"/>
    <b v="1"/>
    <x v="64"/>
    <b v="1"/>
    <s v="theater/plays"/>
    <n v="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0000"/>
    <x v="646"/>
    <x v="0"/>
    <x v="1"/>
    <s v="GBP"/>
    <n v="1484687436"/>
    <n v="1482095436"/>
    <b v="0"/>
    <x v="209"/>
    <b v="1"/>
    <s v="theater/plays"/>
    <n v="1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500"/>
    <x v="2"/>
    <x v="0"/>
    <x v="1"/>
    <s v="GBP"/>
    <n v="1412706375"/>
    <n v="1410114375"/>
    <b v="1"/>
    <x v="59"/>
    <b v="1"/>
    <s v="theater/plays"/>
    <n v="10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2800"/>
    <x v="2153"/>
    <x v="0"/>
    <x v="0"/>
    <s v="USD"/>
    <n v="1437067476"/>
    <n v="1434475476"/>
    <b v="1"/>
    <x v="72"/>
    <b v="1"/>
    <s v="theater/plays"/>
    <n v="118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500"/>
    <x v="1904"/>
    <x v="0"/>
    <x v="0"/>
    <s v="USD"/>
    <n v="1472074928"/>
    <n v="1470692528"/>
    <b v="1"/>
    <x v="288"/>
    <b v="1"/>
    <s v="theater/plays"/>
    <n v="102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30000"/>
    <x v="390"/>
    <x v="0"/>
    <x v="1"/>
    <s v="GBP"/>
    <n v="1436705265"/>
    <n v="1434113265"/>
    <b v="1"/>
    <x v="209"/>
    <b v="1"/>
    <s v="theater/plays"/>
    <n v="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6000"/>
    <x v="599"/>
    <x v="0"/>
    <x v="0"/>
    <s v="USD"/>
    <n v="1441153705"/>
    <n v="1438561705"/>
    <b v="0"/>
    <x v="5"/>
    <b v="1"/>
    <s v="theater/plays"/>
    <n v="1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3000"/>
    <x v="683"/>
    <x v="0"/>
    <x v="1"/>
    <s v="GBP"/>
    <n v="1449257348"/>
    <n v="1444069748"/>
    <b v="0"/>
    <x v="41"/>
    <b v="1"/>
    <s v="theater/plays"/>
    <n v="10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4000"/>
    <x v="1734"/>
    <x v="0"/>
    <x v="0"/>
    <s v="USD"/>
    <n v="1430329862"/>
    <n v="1428515462"/>
    <b v="0"/>
    <x v="106"/>
    <b v="1"/>
    <s v="theater/plays"/>
    <n v="10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5000"/>
    <x v="1310"/>
    <x v="0"/>
    <x v="0"/>
    <s v="USD"/>
    <n v="1465527600"/>
    <n v="1462252542"/>
    <b v="0"/>
    <x v="241"/>
    <b v="1"/>
    <s v="theater/plays"/>
    <n v="11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4000"/>
    <x v="611"/>
    <x v="0"/>
    <x v="0"/>
    <s v="USD"/>
    <n v="1460581365"/>
    <n v="1458766965"/>
    <b v="0"/>
    <x v="7"/>
    <b v="1"/>
    <s v="theater/plays"/>
    <n v="107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2001"/>
    <x v="406"/>
    <x v="0"/>
    <x v="0"/>
    <s v="USD"/>
    <n v="1445065210"/>
    <n v="1442473210"/>
    <b v="0"/>
    <x v="43"/>
    <b v="1"/>
    <s v="theater/plays"/>
    <n v="23"/>
    <n v="61.02"/>
    <x v="1"/>
    <x v="6"/>
  </r>
  <r>
    <n v="3312"/>
    <s v="Richard III"/>
    <s v="Bare Theatre presents one of Shakespeare's most notorious characters in the final chapter of the War of the Roses saga."/>
    <n v="16870"/>
    <x v="1676"/>
    <x v="0"/>
    <x v="0"/>
    <s v="USD"/>
    <n v="1478901600"/>
    <n v="1477077946"/>
    <b v="0"/>
    <x v="14"/>
    <b v="1"/>
    <s v="theater/plays"/>
    <n v="15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1551"/>
    <x v="472"/>
    <x v="0"/>
    <x v="1"/>
    <s v="GBP"/>
    <n v="1431115500"/>
    <n v="1428733511"/>
    <b v="0"/>
    <x v="6"/>
    <b v="1"/>
    <s v="theater/plays"/>
    <n v="10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500"/>
    <x v="2196"/>
    <x v="0"/>
    <x v="0"/>
    <s v="USD"/>
    <n v="1465347424"/>
    <n v="1462755424"/>
    <b v="0"/>
    <x v="59"/>
    <b v="1"/>
    <s v="theater/plays"/>
    <n v="223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2500"/>
    <x v="2202"/>
    <x v="0"/>
    <x v="1"/>
    <s v="GBP"/>
    <n v="1428256277"/>
    <n v="1425235877"/>
    <b v="0"/>
    <x v="41"/>
    <b v="1"/>
    <s v="theater/plays"/>
    <n v="18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x v="538"/>
    <x v="0"/>
    <x v="0"/>
    <s v="USD"/>
    <n v="1444149886"/>
    <n v="1441125886"/>
    <b v="0"/>
    <x v="71"/>
    <b v="1"/>
    <s v="theater/plays"/>
    <n v="131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93500"/>
    <x v="156"/>
    <x v="0"/>
    <x v="1"/>
    <s v="GBP"/>
    <n v="1459845246"/>
    <n v="1457429646"/>
    <b v="0"/>
    <x v="82"/>
    <b v="1"/>
    <s v="theater/plays"/>
    <n v="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000"/>
    <x v="959"/>
    <x v="0"/>
    <x v="1"/>
    <s v="GBP"/>
    <n v="1465750800"/>
    <n v="1463771421"/>
    <b v="0"/>
    <x v="33"/>
    <b v="1"/>
    <s v="theater/plays"/>
    <n v="112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1200"/>
    <x v="647"/>
    <x v="0"/>
    <x v="1"/>
    <s v="GBP"/>
    <n v="1460553480"/>
    <n v="1458770384"/>
    <b v="0"/>
    <x v="23"/>
    <b v="1"/>
    <s v="theater/plays"/>
    <n v="10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0"/>
    <x v="1494"/>
    <x v="0"/>
    <x v="0"/>
    <s v="USD"/>
    <n v="1409374093"/>
    <n v="1406782093"/>
    <b v="0"/>
    <x v="244"/>
    <b v="1"/>
    <s v="theater/plays"/>
    <n v="30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"/>
    <x v="1084"/>
    <x v="0"/>
    <x v="0"/>
    <s v="USD"/>
    <n v="1429317420"/>
    <n v="1424226768"/>
    <b v="0"/>
    <x v="62"/>
    <b v="1"/>
    <s v="theater/plays"/>
    <n v="1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15000"/>
    <x v="607"/>
    <x v="0"/>
    <x v="1"/>
    <s v="GBP"/>
    <n v="1462230000"/>
    <n v="1461061350"/>
    <b v="0"/>
    <x v="34"/>
    <b v="1"/>
    <s v="theater/plays"/>
    <n v="11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2200"/>
    <x v="2222"/>
    <x v="0"/>
    <x v="1"/>
    <s v="GBP"/>
    <n v="1462879020"/>
    <n v="1461941527"/>
    <b v="0"/>
    <x v="41"/>
    <b v="1"/>
    <s v="theater/plays"/>
    <n v="100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800"/>
    <x v="1763"/>
    <x v="0"/>
    <x v="1"/>
    <s v="GBP"/>
    <n v="1438467894"/>
    <n v="1436307894"/>
    <b v="0"/>
    <x v="209"/>
    <b v="1"/>
    <s v="theater/plays"/>
    <n v="111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000"/>
    <x v="1766"/>
    <x v="0"/>
    <x v="0"/>
    <s v="USD"/>
    <n v="1449089965"/>
    <n v="1446670765"/>
    <b v="0"/>
    <x v="82"/>
    <b v="1"/>
    <s v="theater/plays"/>
    <n v="0"/>
    <n v="30.78"/>
    <x v="1"/>
    <x v="6"/>
  </r>
  <r>
    <n v="3372"/>
    <s v="All the Best, Jack"/>
    <s v="This play tells the story of the toxicity of sensationalism shown through one man's struggle with notoriety."/>
    <n v="900"/>
    <x v="831"/>
    <x v="0"/>
    <x v="0"/>
    <s v="USD"/>
    <n v="1408942740"/>
    <n v="1407157756"/>
    <b v="0"/>
    <x v="74"/>
    <b v="1"/>
    <s v="theater/plays"/>
    <n v="11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050"/>
    <x v="2196"/>
    <x v="0"/>
    <x v="0"/>
    <s v="USD"/>
    <n v="1407536880"/>
    <n v="1404997548"/>
    <b v="0"/>
    <x v="59"/>
    <b v="1"/>
    <s v="theater/plays"/>
    <n v="106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850"/>
    <x v="1622"/>
    <x v="0"/>
    <x v="1"/>
    <s v="GBP"/>
    <n v="1433009400"/>
    <n v="1431795944"/>
    <b v="0"/>
    <x v="44"/>
    <b v="1"/>
    <s v="theater/plays"/>
    <n v="108"/>
    <n v="24.21"/>
    <x v="1"/>
    <x v="6"/>
  </r>
  <r>
    <n v="3396"/>
    <s v="Rainbowtown"/>
    <s v="&quot;Rainbowtown&quot; is a new play for kids. Help us bring it to the Main Line during the 2014 Philadelphia Fringe Festival!"/>
    <n v="1200"/>
    <x v="415"/>
    <x v="0"/>
    <x v="0"/>
    <s v="USD"/>
    <n v="1401595140"/>
    <n v="1399286589"/>
    <b v="0"/>
    <x v="33"/>
    <b v="1"/>
    <s v="theater/plays"/>
    <n v="130"/>
    <n v="55.89"/>
    <x v="1"/>
    <x v="6"/>
  </r>
  <r>
    <n v="3397"/>
    <s v="Waiting for Godot - Blue Sky Theatre &amp; Arts"/>
    <s v="Help a group of recovering alcoholics bring Samuel Beckett's classic to a seaside town!"/>
    <n v="100000"/>
    <x v="668"/>
    <x v="0"/>
    <x v="1"/>
    <s v="GBP"/>
    <n v="1455832800"/>
    <n v="1452338929"/>
    <b v="0"/>
    <x v="54"/>
    <b v="1"/>
    <s v="theater/plays"/>
    <n v="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0000"/>
    <x v="459"/>
    <x v="0"/>
    <x v="1"/>
    <s v="GBP"/>
    <n v="1424556325"/>
    <n v="1421964325"/>
    <b v="0"/>
    <x v="67"/>
    <b v="1"/>
    <s v="theater/plays"/>
    <n v="1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25000"/>
    <x v="904"/>
    <x v="0"/>
    <x v="0"/>
    <s v="USD"/>
    <n v="1434542702"/>
    <n v="1432814702"/>
    <b v="0"/>
    <x v="83"/>
    <b v="1"/>
    <s v="theater/plays"/>
    <n v="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0000"/>
    <x v="1084"/>
    <x v="0"/>
    <x v="0"/>
    <s v="USD"/>
    <n v="1425099540"/>
    <n v="1424280938"/>
    <b v="0"/>
    <x v="25"/>
    <b v="1"/>
    <s v="theater/plays"/>
    <n v="7"/>
    <n v="46.43"/>
    <x v="1"/>
    <x v="6"/>
  </r>
  <r>
    <n v="3414"/>
    <s v="PCSF PlayOffs 2016"/>
    <s v="A new twist on our annual festival of fully-produced plays by member playwrights, performed by a talented ensemble cast!"/>
    <n v="2500"/>
    <x v="2090"/>
    <x v="0"/>
    <x v="0"/>
    <s v="USD"/>
    <n v="1480579140"/>
    <n v="1478030325"/>
    <b v="0"/>
    <x v="34"/>
    <b v="1"/>
    <s v="theater/plays"/>
    <n v="124"/>
    <n v="70.569999999999993"/>
    <x v="1"/>
    <x v="6"/>
  </r>
  <r>
    <n v="3415"/>
    <s v="Balm in Gilead at Columbia"/>
    <s v="We are raising funds to allow for enhanced scenic, costume, and lighting design. Every dollar helps!"/>
    <n v="200000"/>
    <x v="148"/>
    <x v="0"/>
    <x v="0"/>
    <s v="USD"/>
    <n v="1460935800"/>
    <n v="1459999656"/>
    <b v="0"/>
    <x v="82"/>
    <b v="1"/>
    <s v="theater/plays"/>
    <n v="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00000"/>
    <x v="457"/>
    <x v="0"/>
    <x v="0"/>
    <s v="USD"/>
    <n v="1429912341"/>
    <n v="1427320341"/>
    <b v="0"/>
    <x v="73"/>
    <b v="1"/>
    <s v="theater/plays"/>
    <n v="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4000"/>
    <x v="1959"/>
    <x v="0"/>
    <x v="0"/>
    <s v="USD"/>
    <n v="1411264800"/>
    <n v="1409620903"/>
    <b v="0"/>
    <x v="45"/>
    <b v="1"/>
    <s v="theater/plays"/>
    <n v="101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8000"/>
    <x v="666"/>
    <x v="0"/>
    <x v="1"/>
    <s v="GBP"/>
    <n v="1478046661"/>
    <n v="1476837061"/>
    <b v="0"/>
    <x v="8"/>
    <b v="1"/>
    <s v="theater/plays"/>
    <n v="2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100000"/>
    <x v="156"/>
    <x v="0"/>
    <x v="0"/>
    <s v="USD"/>
    <n v="1433016672"/>
    <n v="1430424672"/>
    <b v="0"/>
    <x v="22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650"/>
    <x v="876"/>
    <x v="0"/>
    <x v="1"/>
    <s v="GBP"/>
    <n v="1423138800"/>
    <n v="1421092725"/>
    <b v="0"/>
    <x v="20"/>
    <b v="1"/>
    <s v="theater/plays"/>
    <n v="166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3500"/>
    <x v="1158"/>
    <x v="0"/>
    <x v="1"/>
    <s v="GBP"/>
    <n v="1427990071"/>
    <n v="1422809671"/>
    <b v="0"/>
    <x v="70"/>
    <b v="1"/>
    <s v="theater/plays"/>
    <n v="2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2000"/>
    <x v="2285"/>
    <x v="0"/>
    <x v="1"/>
    <s v="GBP"/>
    <n v="1471130956"/>
    <n v="1465946956"/>
    <b v="0"/>
    <x v="25"/>
    <b v="1"/>
    <s v="theater/plays"/>
    <n v="1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12000"/>
    <x v="168"/>
    <x v="0"/>
    <x v="0"/>
    <s v="USD"/>
    <n v="1426864032"/>
    <n v="1424275632"/>
    <b v="0"/>
    <x v="5"/>
    <b v="1"/>
    <s v="theater/plays"/>
    <n v="25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10000"/>
    <x v="672"/>
    <x v="0"/>
    <x v="0"/>
    <s v="USD"/>
    <n v="1468618680"/>
    <n v="1465345902"/>
    <b v="0"/>
    <x v="82"/>
    <b v="1"/>
    <s v="theater/plays"/>
    <n v="4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2000"/>
    <x v="857"/>
    <x v="0"/>
    <x v="0"/>
    <s v="USD"/>
    <n v="1431831600"/>
    <n v="1430761243"/>
    <b v="0"/>
    <x v="70"/>
    <b v="1"/>
    <s v="theater/plays"/>
    <n v="104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2100"/>
    <x v="2307"/>
    <x v="0"/>
    <x v="0"/>
    <s v="USD"/>
    <n v="1436562000"/>
    <n v="1434440227"/>
    <b v="0"/>
    <x v="62"/>
    <b v="1"/>
    <s v="theater/plays"/>
    <n v="10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500"/>
    <x v="1827"/>
    <x v="0"/>
    <x v="0"/>
    <s v="USD"/>
    <n v="1454431080"/>
    <n v="1451839080"/>
    <b v="0"/>
    <x v="209"/>
    <b v="1"/>
    <s v="theater/plays"/>
    <n v="11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500"/>
    <x v="948"/>
    <x v="0"/>
    <x v="1"/>
    <s v="GBP"/>
    <n v="1435185252"/>
    <n v="1432593252"/>
    <b v="0"/>
    <x v="36"/>
    <b v="1"/>
    <s v="theater/plays"/>
    <n v="102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50000"/>
    <x v="402"/>
    <x v="0"/>
    <x v="0"/>
    <s v="USD"/>
    <n v="1480140000"/>
    <n v="1479186575"/>
    <b v="0"/>
    <x v="62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800"/>
    <x v="472"/>
    <x v="0"/>
    <x v="0"/>
    <s v="USD"/>
    <n v="1464904800"/>
    <n v="1463852904"/>
    <b v="0"/>
    <x v="72"/>
    <b v="1"/>
    <s v="theater/plays"/>
    <n v="21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5500"/>
    <x v="147"/>
    <x v="0"/>
    <x v="1"/>
    <s v="GBP"/>
    <n v="1462914000"/>
    <n v="1460914253"/>
    <b v="0"/>
    <x v="41"/>
    <b v="1"/>
    <s v="theater/plays"/>
    <n v="3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900"/>
    <x v="1217"/>
    <x v="0"/>
    <x v="0"/>
    <s v="USD"/>
    <n v="1404312846"/>
    <n v="1402584846"/>
    <b v="0"/>
    <x v="41"/>
    <b v="1"/>
    <s v="theater/plays"/>
    <n v="48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0"/>
    <x v="325"/>
    <x v="0"/>
    <x v="1"/>
    <s v="GBP"/>
    <n v="1429789992"/>
    <n v="1424609592"/>
    <b v="0"/>
    <x v="57"/>
    <b v="1"/>
    <s v="theater/plays"/>
    <n v="1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300"/>
    <x v="2153"/>
    <x v="0"/>
    <x v="0"/>
    <s v="USD"/>
    <n v="1401857940"/>
    <n v="1400725112"/>
    <b v="0"/>
    <x v="34"/>
    <b v="1"/>
    <s v="theater/plays"/>
    <n v="10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2000"/>
    <x v="1100"/>
    <x v="0"/>
    <x v="0"/>
    <s v="USD"/>
    <n v="1422853140"/>
    <n v="1421439552"/>
    <b v="0"/>
    <x v="73"/>
    <b v="1"/>
    <s v="theater/plays"/>
    <n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3265"/>
    <x v="1174"/>
    <x v="0"/>
    <x v="1"/>
    <s v="GBP"/>
    <n v="1442311560"/>
    <n v="1439924246"/>
    <b v="0"/>
    <x v="69"/>
    <b v="1"/>
    <s v="theater/plays"/>
    <n v="43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6000"/>
    <x v="798"/>
    <x v="0"/>
    <x v="0"/>
    <s v="USD"/>
    <n v="1439136000"/>
    <n v="1438188106"/>
    <b v="0"/>
    <x v="63"/>
    <b v="1"/>
    <s v="theater/plays"/>
    <n v="9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3000"/>
    <x v="1936"/>
    <x v="0"/>
    <x v="0"/>
    <s v="USD"/>
    <n v="1411012740"/>
    <n v="1409667827"/>
    <b v="0"/>
    <x v="74"/>
    <b v="1"/>
    <s v="theater/plays"/>
    <n v="38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0000"/>
    <x v="398"/>
    <x v="0"/>
    <x v="1"/>
    <s v="GBP"/>
    <n v="1450612740"/>
    <n v="1448040425"/>
    <b v="0"/>
    <x v="57"/>
    <b v="1"/>
    <s v="theater/plays"/>
    <n v="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x v="1967"/>
    <x v="0"/>
    <x v="5"/>
    <s v="CAD"/>
    <n v="1416211140"/>
    <n v="1413016216"/>
    <b v="0"/>
    <x v="33"/>
    <b v="1"/>
    <s v="theater/plays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500"/>
    <x v="1956"/>
    <x v="0"/>
    <x v="1"/>
    <s v="GBP"/>
    <n v="1471428340"/>
    <n v="1469009140"/>
    <b v="0"/>
    <x v="183"/>
    <b v="1"/>
    <s v="theater/plays"/>
    <n v="103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x v="2343"/>
    <x v="0"/>
    <x v="1"/>
    <s v="GBP"/>
    <n v="1441042275"/>
    <n v="1438882275"/>
    <b v="0"/>
    <x v="58"/>
    <b v="1"/>
    <s v="theater/plays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x v="2345"/>
    <x v="0"/>
    <x v="0"/>
    <s v="USD"/>
    <n v="1428780159"/>
    <n v="1426188159"/>
    <b v="0"/>
    <x v="22"/>
    <b v="1"/>
    <s v="theater/plays"/>
    <n v="13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1500"/>
    <x v="2307"/>
    <x v="0"/>
    <x v="0"/>
    <s v="USD"/>
    <n v="1457139600"/>
    <n v="1455230214"/>
    <b v="0"/>
    <x v="62"/>
    <b v="1"/>
    <s v="theater/plays"/>
    <n v="143"/>
    <n v="164.62"/>
    <x v="1"/>
    <x v="6"/>
  </r>
  <r>
    <n v="3549"/>
    <s v="The Munitionettes"/>
    <s v="Help us bring to life tales of hardship, danger and community of extraordinary women working in WW1 munitions factories."/>
    <n v="60000"/>
    <x v="806"/>
    <x v="0"/>
    <x v="1"/>
    <s v="GBP"/>
    <n v="1441358873"/>
    <n v="1438939673"/>
    <b v="0"/>
    <x v="288"/>
    <b v="1"/>
    <s v="theater/plays"/>
    <n v="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1750"/>
    <x v="2222"/>
    <x v="0"/>
    <x v="1"/>
    <s v="GBP"/>
    <n v="1408289724"/>
    <n v="1403105724"/>
    <b v="0"/>
    <x v="9"/>
    <b v="1"/>
    <s v="theater/plays"/>
    <n v="12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2500"/>
    <x v="1929"/>
    <x v="0"/>
    <x v="1"/>
    <s v="GBP"/>
    <n v="1435352400"/>
    <n v="1431718575"/>
    <b v="0"/>
    <x v="19"/>
    <b v="1"/>
    <s v="theater/plays"/>
    <n v="2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000"/>
    <x v="1904"/>
    <x v="0"/>
    <x v="0"/>
    <s v="USD"/>
    <n v="1438799760"/>
    <n v="1437236378"/>
    <b v="0"/>
    <x v="241"/>
    <b v="1"/>
    <s v="theater/plays"/>
    <n v="128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x v="1156"/>
    <x v="0"/>
    <x v="0"/>
    <s v="USD"/>
    <n v="1420048208"/>
    <n v="1417456208"/>
    <b v="0"/>
    <x v="8"/>
    <b v="1"/>
    <s v="theater/plays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80000"/>
    <x v="173"/>
    <x v="0"/>
    <x v="0"/>
    <s v="USD"/>
    <n v="1480947054"/>
    <n v="1475759454"/>
    <b v="0"/>
    <x v="81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750"/>
    <x v="1911"/>
    <x v="0"/>
    <x v="0"/>
    <s v="USD"/>
    <n v="1430029680"/>
    <n v="1427741583"/>
    <b v="0"/>
    <x v="74"/>
    <b v="1"/>
    <s v="theater/plays"/>
    <n v="104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70000"/>
    <x v="581"/>
    <x v="0"/>
    <x v="0"/>
    <s v="USD"/>
    <n v="1425185940"/>
    <n v="1421900022"/>
    <b v="0"/>
    <x v="74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000"/>
    <x v="909"/>
    <x v="0"/>
    <x v="0"/>
    <s v="USD"/>
    <n v="1419181890"/>
    <n v="1416589890"/>
    <b v="0"/>
    <x v="23"/>
    <b v="1"/>
    <s v="theater/plays"/>
    <n v="135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350"/>
    <x v="1508"/>
    <x v="0"/>
    <x v="1"/>
    <s v="GBP"/>
    <n v="1467054000"/>
    <n v="1463144254"/>
    <b v="0"/>
    <x v="33"/>
    <b v="1"/>
    <s v="theater/plays"/>
    <n v="181"/>
    <n v="22.61"/>
    <x v="1"/>
    <x v="6"/>
  </r>
  <r>
    <n v="3588"/>
    <s v="MENTAL Play short-tour 2015!"/>
    <s v="Touring the fast-paced, playful and poignant story of three twenty-somethings in a mental-health support group."/>
    <n v="28000"/>
    <x v="1671"/>
    <x v="0"/>
    <x v="1"/>
    <s v="GBP"/>
    <n v="1430348400"/>
    <n v="1428436410"/>
    <b v="0"/>
    <x v="202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5000"/>
    <x v="1977"/>
    <x v="0"/>
    <x v="0"/>
    <s v="USD"/>
    <n v="1432654347"/>
    <n v="1430494347"/>
    <b v="0"/>
    <x v="95"/>
    <b v="1"/>
    <s v="theater/plays"/>
    <n v="102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30000"/>
    <x v="1281"/>
    <x v="0"/>
    <x v="0"/>
    <s v="USD"/>
    <n v="1422075540"/>
    <n v="1419979544"/>
    <b v="0"/>
    <x v="59"/>
    <b v="1"/>
    <s v="theater/plays"/>
    <n v="4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x v="1830"/>
    <x v="0"/>
    <x v="0"/>
    <s v="USD"/>
    <n v="1420489560"/>
    <n v="1417469639"/>
    <b v="0"/>
    <x v="68"/>
    <b v="1"/>
    <s v="theater/plays"/>
    <n v="33"/>
    <n v="77.19"/>
    <x v="1"/>
    <x v="6"/>
  </r>
  <r>
    <n v="3594"/>
    <s v="HEDDA"/>
    <s v="An adaptation that realizes the internal struggle of Ibsenâ€™s most renowned protagonist as she traverses a claustrophobic social world"/>
    <n v="2000"/>
    <x v="1132"/>
    <x v="0"/>
    <x v="0"/>
    <s v="USD"/>
    <n v="1472952982"/>
    <n v="1470792982"/>
    <b v="0"/>
    <x v="17"/>
    <b v="1"/>
    <s v="theater/plays"/>
    <n v="101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7500"/>
    <x v="1666"/>
    <x v="0"/>
    <x v="0"/>
    <s v="USD"/>
    <n v="1409720340"/>
    <n v="1408129822"/>
    <b v="0"/>
    <x v="74"/>
    <b v="1"/>
    <s v="theater/plays"/>
    <n v="15"/>
    <n v="40.78"/>
    <x v="1"/>
    <x v="6"/>
  </r>
  <r>
    <n v="3599"/>
    <s v="Promised Land"/>
    <s v="Help Chrysalis get this production off the ground!  An original play, we only need $500 to get this production on its feet!"/>
    <n v="1500"/>
    <x v="2373"/>
    <x v="0"/>
    <x v="0"/>
    <s v="USD"/>
    <n v="1440892800"/>
    <n v="1438715077"/>
    <b v="0"/>
    <x v="57"/>
    <b v="1"/>
    <s v="theater/plays"/>
    <n v="67"/>
    <n v="59.41"/>
    <x v="1"/>
    <x v="6"/>
  </r>
  <r>
    <n v="3600"/>
    <s v="Pariah"/>
    <s v="The First Play From The Man Who Brought You The Black James Bond!"/>
    <n v="13"/>
    <x v="31"/>
    <x v="0"/>
    <x v="0"/>
    <s v="USD"/>
    <n v="1476390164"/>
    <n v="1473970964"/>
    <b v="0"/>
    <x v="80"/>
    <b v="1"/>
    <s v="theater/plays"/>
    <n v="10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2500"/>
    <x v="1904"/>
    <x v="0"/>
    <x v="0"/>
    <s v="USD"/>
    <n v="1446759880"/>
    <n v="1444164280"/>
    <b v="0"/>
    <x v="7"/>
    <b v="1"/>
    <s v="theater/plays"/>
    <n v="10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500"/>
    <x v="1477"/>
    <x v="0"/>
    <x v="0"/>
    <s v="USD"/>
    <n v="1461913140"/>
    <n v="1461370956"/>
    <b v="0"/>
    <x v="50"/>
    <b v="1"/>
    <s v="theater/plays"/>
    <n v="22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00"/>
    <x v="75"/>
    <x v="0"/>
    <x v="1"/>
    <s v="GBP"/>
    <n v="1455390126"/>
    <n v="1452798126"/>
    <b v="0"/>
    <x v="41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30000"/>
    <x v="25"/>
    <x v="0"/>
    <x v="1"/>
    <s v="GBP"/>
    <n v="1466172000"/>
    <n v="1463418090"/>
    <b v="0"/>
    <x v="74"/>
    <b v="1"/>
    <s v="theater/plays"/>
    <n v="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3200"/>
    <x v="95"/>
    <x v="0"/>
    <x v="1"/>
    <s v="GBP"/>
    <n v="1428483201"/>
    <n v="1425891201"/>
    <b v="0"/>
    <x v="13"/>
    <b v="1"/>
    <s v="theater/plays"/>
    <n v="10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99000"/>
    <x v="1293"/>
    <x v="0"/>
    <x v="1"/>
    <s v="GBP"/>
    <n v="1449756896"/>
    <n v="1447164896"/>
    <b v="0"/>
    <x v="250"/>
    <b v="1"/>
    <s v="theater/plays"/>
    <n v="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80000"/>
    <x v="895"/>
    <x v="0"/>
    <x v="1"/>
    <s v="GBP"/>
    <n v="1433343850"/>
    <n v="1430751850"/>
    <b v="0"/>
    <x v="6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00"/>
    <x v="932"/>
    <x v="0"/>
    <x v="0"/>
    <s v="USD"/>
    <n v="1479592800"/>
    <n v="1476760226"/>
    <b v="0"/>
    <x v="5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3000"/>
    <x v="142"/>
    <x v="0"/>
    <x v="0"/>
    <s v="USD"/>
    <n v="1406358000"/>
    <n v="1404841270"/>
    <b v="0"/>
    <x v="69"/>
    <b v="1"/>
    <s v="theater/plays"/>
    <n v="1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x v="117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"/>
    <x v="369"/>
    <x v="2"/>
    <x v="0"/>
    <s v="USD"/>
    <n v="1462467600"/>
    <n v="1457403364"/>
    <b v="0"/>
    <x v="84"/>
    <b v="0"/>
    <s v="theater/musical"/>
    <n v="2"/>
    <n v="1"/>
    <x v="1"/>
    <x v="40"/>
  </r>
  <r>
    <n v="3630"/>
    <s v="Jeremy Kyle- The Opera"/>
    <s v="The Jeremy Kyle Show offers so much subject matter to create an opera with.  Along with his brilliant put downs it could be excellent!"/>
    <n v="25000"/>
    <x v="116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40000"/>
    <x v="173"/>
    <x v="2"/>
    <x v="1"/>
    <s v="GBP"/>
    <n v="1416781749"/>
    <n v="1415053749"/>
    <b v="0"/>
    <x v="29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525"/>
    <x v="117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839"/>
    <x v="1796"/>
    <x v="2"/>
    <x v="0"/>
    <s v="USD"/>
    <n v="1420130935"/>
    <n v="1417538935"/>
    <b v="0"/>
    <x v="25"/>
    <b v="0"/>
    <s v="theater/musical"/>
    <n v="110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3000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5000"/>
    <x v="434"/>
    <x v="2"/>
    <x v="0"/>
    <s v="USD"/>
    <n v="1431283530"/>
    <n v="1428691530"/>
    <b v="0"/>
    <x v="8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20000"/>
    <x v="117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8000"/>
    <x v="493"/>
    <x v="2"/>
    <x v="12"/>
    <s v="EUR"/>
    <n v="1448902800"/>
    <n v="1445369727"/>
    <b v="0"/>
    <x v="84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"/>
    <x v="117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0"/>
    <x v="378"/>
    <x v="2"/>
    <x v="0"/>
    <s v="USD"/>
    <n v="1457413140"/>
    <n v="1454996887"/>
    <b v="0"/>
    <x v="8"/>
    <b v="0"/>
    <s v="theater/musical"/>
    <n v="8"/>
    <n v="68.42"/>
    <x v="1"/>
    <x v="40"/>
  </r>
  <r>
    <n v="3645"/>
    <s v="If the Shoe Fits"/>
    <s v="This new musical comedy empowers women and girls of all ages to be themselves in their shoes, whatever shoes they choose."/>
    <n v="100000"/>
    <x v="116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55000"/>
    <x v="517"/>
    <x v="2"/>
    <x v="0"/>
    <s v="USD"/>
    <n v="1434497400"/>
    <n v="1431770802"/>
    <b v="0"/>
    <x v="22"/>
    <b v="0"/>
    <s v="theater/musical"/>
    <n v="1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25000"/>
    <x v="134"/>
    <x v="2"/>
    <x v="1"/>
    <s v="GBP"/>
    <n v="1475258327"/>
    <n v="1471370327"/>
    <b v="0"/>
    <x v="84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600"/>
    <x v="1911"/>
    <x v="0"/>
    <x v="5"/>
    <s v="CAD"/>
    <n v="1402938394"/>
    <n v="1400691994"/>
    <b v="0"/>
    <x v="22"/>
    <b v="1"/>
    <s v="theater/plays"/>
    <n v="1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6000"/>
    <x v="624"/>
    <x v="0"/>
    <x v="0"/>
    <s v="USD"/>
    <n v="1407686340"/>
    <n v="1404833442"/>
    <b v="0"/>
    <x v="82"/>
    <b v="1"/>
    <s v="theater/plays"/>
    <n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00000"/>
    <x v="156"/>
    <x v="0"/>
    <x v="1"/>
    <s v="GBP"/>
    <n v="1419368925"/>
    <n v="1417208925"/>
    <b v="0"/>
    <x v="19"/>
    <b v="1"/>
    <s v="theater/plays"/>
    <n v="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4000"/>
    <x v="731"/>
    <x v="0"/>
    <x v="1"/>
    <s v="GBP"/>
    <n v="1482321030"/>
    <n v="1477133430"/>
    <b v="0"/>
    <x v="82"/>
    <b v="1"/>
    <s v="theater/plays"/>
    <n v="6"/>
    <n v="26"/>
    <x v="1"/>
    <x v="6"/>
  </r>
  <r>
    <n v="3664"/>
    <s v="Cubs: an Original Work"/>
    <s v="An Original Short Play: two young women search for answers about sexuality, the history they are taught, and their animal instincts."/>
    <n v="400"/>
    <x v="983"/>
    <x v="0"/>
    <x v="0"/>
    <s v="USD"/>
    <n v="1466056689"/>
    <n v="1464847089"/>
    <b v="0"/>
    <x v="10"/>
    <b v="1"/>
    <s v="theater/plays"/>
    <n v="21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900"/>
    <x v="647"/>
    <x v="0"/>
    <x v="0"/>
    <s v="USD"/>
    <n v="1406185200"/>
    <n v="1404337382"/>
    <b v="0"/>
    <x v="44"/>
    <b v="1"/>
    <s v="theater/plays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14500"/>
    <x v="854"/>
    <x v="0"/>
    <x v="1"/>
    <s v="GBP"/>
    <n v="1433113200"/>
    <n v="1431951611"/>
    <b v="0"/>
    <x v="8"/>
    <b v="1"/>
    <s v="theater/plays"/>
    <n v="2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5000"/>
    <x v="2404"/>
    <x v="0"/>
    <x v="0"/>
    <s v="USD"/>
    <n v="1405915140"/>
    <n v="1404140667"/>
    <b v="0"/>
    <x v="244"/>
    <b v="1"/>
    <s v="theater/plays"/>
    <n v="7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35000"/>
    <x v="119"/>
    <x v="0"/>
    <x v="1"/>
    <s v="GBP"/>
    <n v="1463353200"/>
    <n v="1462285182"/>
    <b v="0"/>
    <x v="83"/>
    <b v="1"/>
    <s v="theater/plays"/>
    <n v="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1000"/>
    <x v="1249"/>
    <x v="0"/>
    <x v="0"/>
    <s v="USD"/>
    <n v="1410550484"/>
    <n v="1408995284"/>
    <b v="0"/>
    <x v="38"/>
    <b v="1"/>
    <s v="theater/plays"/>
    <n v="103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7000"/>
    <x v="2411"/>
    <x v="0"/>
    <x v="0"/>
    <s v="USD"/>
    <n v="1402901940"/>
    <n v="1399998418"/>
    <b v="0"/>
    <x v="85"/>
    <b v="1"/>
    <s v="theater/plays"/>
    <n v="60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100000"/>
    <x v="504"/>
    <x v="0"/>
    <x v="0"/>
    <s v="USD"/>
    <n v="1434925500"/>
    <n v="1432410639"/>
    <b v="0"/>
    <x v="95"/>
    <b v="1"/>
    <s v="theater/plays"/>
    <n v="4"/>
    <n v="57.26"/>
    <x v="1"/>
    <x v="6"/>
  </r>
  <r>
    <n v="3690"/>
    <s v="We Rise"/>
    <s v="A play honoring the lives and legacies of the activists and those remembered at the 1992 ACT UP Ashes Action at The White House"/>
    <n v="3000000"/>
    <x v="1122"/>
    <x v="0"/>
    <x v="0"/>
    <s v="USD"/>
    <n v="1417101683"/>
    <n v="1414506083"/>
    <b v="0"/>
    <x v="162"/>
    <b v="1"/>
    <s v="theater/plays"/>
    <n v="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200"/>
    <x v="2343"/>
    <x v="0"/>
    <x v="0"/>
    <s v="USD"/>
    <n v="1411084800"/>
    <n v="1410304179"/>
    <b v="0"/>
    <x v="57"/>
    <b v="1"/>
    <s v="theater/plays"/>
    <n v="105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1250"/>
    <x v="357"/>
    <x v="0"/>
    <x v="1"/>
    <s v="GBP"/>
    <n v="1448922600"/>
    <n v="1446352529"/>
    <b v="0"/>
    <x v="25"/>
    <b v="1"/>
    <s v="theater/plays"/>
    <n v="3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0"/>
    <x v="109"/>
    <x v="0"/>
    <x v="1"/>
    <s v="GBP"/>
    <n v="1423838916"/>
    <n v="1418654916"/>
    <b v="0"/>
    <x v="76"/>
    <b v="1"/>
    <s v="theater/plays"/>
    <n v="1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5000"/>
    <x v="2044"/>
    <x v="0"/>
    <x v="0"/>
    <s v="USD"/>
    <n v="1471071540"/>
    <n v="1467720388"/>
    <b v="0"/>
    <x v="209"/>
    <b v="1"/>
    <s v="theater/plays"/>
    <n v="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700"/>
    <x v="586"/>
    <x v="0"/>
    <x v="0"/>
    <s v="USD"/>
    <n v="1469165160"/>
    <n v="1467335378"/>
    <b v="0"/>
    <x v="23"/>
    <b v="1"/>
    <s v="theater/plays"/>
    <n v="109"/>
    <n v="80.87"/>
    <x v="1"/>
    <x v="6"/>
  </r>
  <r>
    <n v="3708"/>
    <s v="Much Ado About Nothing"/>
    <s v="Dear Stone Theater Company brings its inaugural production of Much Ado About Nothing to Logan Square, Chicago. Thanks for watching!"/>
    <n v="20000"/>
    <x v="1740"/>
    <x v="0"/>
    <x v="0"/>
    <s v="USD"/>
    <n v="1404444286"/>
    <n v="1403234686"/>
    <b v="0"/>
    <x v="70"/>
    <b v="1"/>
    <s v="theater/plays"/>
    <n v="11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4000"/>
    <x v="365"/>
    <x v="0"/>
    <x v="0"/>
    <s v="USD"/>
    <n v="1402848000"/>
    <n v="1400606573"/>
    <b v="0"/>
    <x v="64"/>
    <b v="1"/>
    <s v="theater/plays"/>
    <n v="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14440"/>
    <x v="1944"/>
    <x v="0"/>
    <x v="0"/>
    <s v="USD"/>
    <n v="1465062166"/>
    <n v="1463334166"/>
    <b v="0"/>
    <x v="10"/>
    <b v="1"/>
    <s v="theater/plays"/>
    <n v="1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1000"/>
    <x v="1890"/>
    <x v="0"/>
    <x v="1"/>
    <s v="GBP"/>
    <n v="1425057075"/>
    <n v="1422465075"/>
    <b v="0"/>
    <x v="67"/>
    <b v="1"/>
    <s v="theater/plays"/>
    <n v="120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0"/>
    <x v="1363"/>
    <x v="0"/>
    <x v="1"/>
    <s v="GBP"/>
    <n v="1455831000"/>
    <n v="1454366467"/>
    <b v="0"/>
    <x v="41"/>
    <b v="1"/>
    <s v="theater/plays"/>
    <n v="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20000"/>
    <x v="173"/>
    <x v="2"/>
    <x v="0"/>
    <s v="USD"/>
    <n v="1439828159"/>
    <n v="1437236159"/>
    <b v="0"/>
    <x v="29"/>
    <b v="0"/>
    <s v="theater/plays"/>
    <n v="1"/>
    <n v="100"/>
    <x v="1"/>
    <x v="6"/>
  </r>
  <r>
    <n v="3731"/>
    <s v="The Rabbit on the Moon"/>
    <s v="A long distance wrong number leads to love, but with Emily flying in to finally meet, Nick somehow forgot to mention he's blind."/>
    <n v="500"/>
    <x v="972"/>
    <x v="2"/>
    <x v="0"/>
    <s v="USD"/>
    <n v="1420860180"/>
    <n v="1418234646"/>
    <b v="0"/>
    <x v="8"/>
    <b v="0"/>
    <s v="theater/plays"/>
    <n v="124"/>
    <n v="51.67"/>
    <x v="1"/>
    <x v="6"/>
  </r>
  <r>
    <n v="3732"/>
    <s v="Elektra Bekent - Afstudeervoorstelling"/>
    <s v="Mijn solo voorstelling gaat over Elektra (Sophokles) en hoe zij als jongere alles beleeft en meemaakt!"/>
    <n v="5000"/>
    <x v="449"/>
    <x v="2"/>
    <x v="9"/>
    <s v="EUR"/>
    <n v="1422100800"/>
    <n v="1416932133"/>
    <b v="0"/>
    <x v="80"/>
    <b v="0"/>
    <s v="theater/plays"/>
    <n v="3"/>
    <n v="32.75"/>
    <x v="1"/>
    <x v="6"/>
  </r>
  <r>
    <n v="3733"/>
    <s v="laughter in the hood"/>
    <s v="want to donate tickets to residents who live in the community that cant afford the 35.00 price of ticket"/>
    <n v="40000"/>
    <x v="117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80000"/>
    <x v="170"/>
    <x v="2"/>
    <x v="1"/>
    <s v="GBP"/>
    <n v="1432831089"/>
    <n v="1430239089"/>
    <b v="0"/>
    <x v="84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8000"/>
    <x v="115"/>
    <x v="2"/>
    <x v="1"/>
    <s v="GBP"/>
    <n v="1427133600"/>
    <n v="1423847093"/>
    <b v="0"/>
    <x v="29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6700"/>
    <x v="403"/>
    <x v="2"/>
    <x v="0"/>
    <s v="USD"/>
    <n v="1447311540"/>
    <n v="1445358903"/>
    <b v="0"/>
    <x v="80"/>
    <b v="0"/>
    <s v="theater/plays"/>
    <n v="2"/>
    <n v="37.5"/>
    <x v="1"/>
    <x v="6"/>
  </r>
  <r>
    <n v="3738"/>
    <s v="'GULF' - a new play by PIVOT THEATRE"/>
    <s v="A filmic, fast-paced exploration of trust, making its debut at Camden People's Theatre this July."/>
    <n v="4190"/>
    <x v="795"/>
    <x v="2"/>
    <x v="1"/>
    <s v="GBP"/>
    <n v="1405461600"/>
    <n v="1403562705"/>
    <b v="0"/>
    <x v="79"/>
    <b v="0"/>
    <s v="theater/plays"/>
    <n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12000"/>
    <x v="1007"/>
    <x v="2"/>
    <x v="1"/>
    <s v="GBP"/>
    <n v="1468752468"/>
    <n v="1467024468"/>
    <b v="0"/>
    <x v="22"/>
    <b v="0"/>
    <s v="theater/plays"/>
    <n v="7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60000"/>
    <x v="1812"/>
    <x v="2"/>
    <x v="0"/>
    <s v="USD"/>
    <n v="1407808438"/>
    <n v="1405217355"/>
    <b v="0"/>
    <x v="25"/>
    <b v="0"/>
    <s v="theater/plays"/>
    <n v="1"/>
    <n v="25.57"/>
    <x v="1"/>
    <x v="6"/>
  </r>
  <r>
    <n v="3741"/>
    <s v="Open House Theater"/>
    <s v="A small community with a love for theater would like to continue. Help the children of this community continue."/>
    <n v="3000"/>
    <x v="117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4000"/>
    <x v="173"/>
    <x v="2"/>
    <x v="0"/>
    <s v="USD"/>
    <n v="1409980144"/>
    <n v="1407388144"/>
    <b v="0"/>
    <x v="80"/>
    <b v="0"/>
    <s v="theater/plays"/>
    <n v="3"/>
    <n v="25"/>
    <x v="1"/>
    <x v="6"/>
  </r>
  <r>
    <n v="3743"/>
    <s v="Down the Mississippi"/>
    <s v="I'm taking the Adventures of Huckleberry Finn puppet show down the Mississippi River!"/>
    <n v="25000"/>
    <x v="117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50000"/>
    <x v="117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70000"/>
    <x v="115"/>
    <x v="2"/>
    <x v="0"/>
    <s v="USD"/>
    <n v="1407689102"/>
    <n v="1405097102"/>
    <b v="0"/>
    <x v="29"/>
    <b v="0"/>
    <s v="theater/plays"/>
    <n v="0"/>
    <n v="10"/>
    <x v="1"/>
    <x v="6"/>
  </r>
  <r>
    <n v="3746"/>
    <s v="Stage Play Production - &quot;I Love You to Death&quot;"/>
    <s v="Generational curses CAN be broken...right?"/>
    <n v="1200"/>
    <x v="1672"/>
    <x v="2"/>
    <x v="0"/>
    <s v="USD"/>
    <n v="1475918439"/>
    <n v="1473326439"/>
    <b v="0"/>
    <x v="29"/>
    <b v="0"/>
    <s v="theater/plays"/>
    <n v="17"/>
    <n v="202"/>
    <x v="1"/>
    <x v="6"/>
  </r>
  <r>
    <n v="3747"/>
    <s v="Counting Stars"/>
    <s v="The world premiere of an astonishing new play by acclaimed writer Atiha Sen Gupta."/>
    <n v="15000"/>
    <x v="379"/>
    <x v="2"/>
    <x v="1"/>
    <s v="GBP"/>
    <n v="1436137140"/>
    <n v="1433833896"/>
    <b v="0"/>
    <x v="29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6000"/>
    <x v="1941"/>
    <x v="0"/>
    <x v="1"/>
    <s v="GBP"/>
    <n v="1476651600"/>
    <n v="1473189335"/>
    <b v="0"/>
    <x v="41"/>
    <b v="1"/>
    <s v="theater/musical"/>
    <n v="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3000"/>
    <x v="142"/>
    <x v="0"/>
    <x v="0"/>
    <s v="USD"/>
    <n v="1406350740"/>
    <n v="1403125737"/>
    <b v="0"/>
    <x v="74"/>
    <b v="1"/>
    <s v="theater/musical"/>
    <n v="10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600"/>
    <x v="317"/>
    <x v="0"/>
    <x v="0"/>
    <s v="USD"/>
    <n v="1400475600"/>
    <n v="1397819938"/>
    <b v="0"/>
    <x v="55"/>
    <b v="1"/>
    <s v="theater/musical"/>
    <n v="256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500"/>
    <x v="83"/>
    <x v="0"/>
    <x v="1"/>
    <s v="GBP"/>
    <n v="1439247600"/>
    <n v="1434625937"/>
    <b v="0"/>
    <x v="83"/>
    <b v="1"/>
    <s v="theater/musical"/>
    <n v="9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3500"/>
    <x v="106"/>
    <x v="0"/>
    <x v="0"/>
    <s v="USD"/>
    <n v="1479175680"/>
    <n v="1476317247"/>
    <b v="0"/>
    <x v="7"/>
    <b v="1"/>
    <s v="theater/musical"/>
    <n v="155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8000"/>
    <x v="911"/>
    <x v="0"/>
    <x v="5"/>
    <s v="CAD"/>
    <n v="1428606055"/>
    <n v="1427223655"/>
    <b v="0"/>
    <x v="20"/>
    <b v="1"/>
    <s v="theater/musical"/>
    <n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140000"/>
    <x v="557"/>
    <x v="0"/>
    <x v="0"/>
    <s v="USD"/>
    <n v="1428552000"/>
    <n v="1426199843"/>
    <b v="0"/>
    <x v="25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0000"/>
    <x v="763"/>
    <x v="0"/>
    <x v="0"/>
    <s v="USD"/>
    <n v="1406854800"/>
    <n v="1403599778"/>
    <b v="0"/>
    <x v="225"/>
    <b v="1"/>
    <s v="theater/musical"/>
    <n v="9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7000"/>
    <x v="570"/>
    <x v="0"/>
    <x v="0"/>
    <s v="USD"/>
    <n v="1423942780"/>
    <n v="1418758780"/>
    <b v="0"/>
    <x v="17"/>
    <b v="1"/>
    <s v="theater/musical"/>
    <n v="36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5000"/>
    <x v="142"/>
    <x v="0"/>
    <x v="0"/>
    <s v="USD"/>
    <n v="1436817960"/>
    <n v="1433999785"/>
    <b v="0"/>
    <x v="209"/>
    <b v="1"/>
    <s v="theater/musical"/>
    <n v="6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3000"/>
    <x v="10"/>
    <x v="0"/>
    <x v="1"/>
    <s v="GBP"/>
    <n v="1470132180"/>
    <n v="1467040769"/>
    <b v="0"/>
    <x v="209"/>
    <b v="1"/>
    <s v="theater/musical"/>
    <n v="1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500"/>
    <x v="574"/>
    <x v="0"/>
    <x v="0"/>
    <s v="USD"/>
    <n v="1436587140"/>
    <n v="1434113406"/>
    <b v="0"/>
    <x v="73"/>
    <b v="1"/>
    <s v="theater/musical"/>
    <n v="7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350"/>
    <x v="83"/>
    <x v="2"/>
    <x v="0"/>
    <s v="USD"/>
    <n v="1450887480"/>
    <n v="1448469719"/>
    <b v="0"/>
    <x v="29"/>
    <b v="0"/>
    <s v="theater/musical"/>
    <n v="143"/>
    <n v="500"/>
    <x v="1"/>
    <x v="40"/>
  </r>
  <r>
    <n v="3789"/>
    <s v="Austen a New Musical Play"/>
    <s v="This fabulous new play explores the little known love life of England's most famous romantic novelist, Jane Austen."/>
    <n v="199"/>
    <x v="851"/>
    <x v="2"/>
    <x v="1"/>
    <s v="GBP"/>
    <n v="1434395418"/>
    <n v="1431630618"/>
    <b v="0"/>
    <x v="80"/>
    <b v="0"/>
    <s v="theater/musical"/>
    <n v="5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3200"/>
    <x v="117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40000"/>
    <x v="117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2000"/>
    <x v="428"/>
    <x v="2"/>
    <x v="0"/>
    <s v="USD"/>
    <n v="1436957022"/>
    <n v="1434365022"/>
    <b v="0"/>
    <x v="84"/>
    <b v="0"/>
    <s v="theater/musical"/>
    <n v="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x v="2411"/>
    <x v="2"/>
    <x v="0"/>
    <s v="USD"/>
    <n v="1418769129"/>
    <n v="1416954729"/>
    <b v="0"/>
    <x v="54"/>
    <b v="0"/>
    <s v="theater/musical"/>
    <n v="13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15000"/>
    <x v="155"/>
    <x v="2"/>
    <x v="1"/>
    <s v="GBP"/>
    <n v="1433685354"/>
    <n v="1431093354"/>
    <b v="0"/>
    <x v="29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38000"/>
    <x v="115"/>
    <x v="2"/>
    <x v="1"/>
    <s v="GBP"/>
    <n v="1440801000"/>
    <n v="1437042490"/>
    <b v="0"/>
    <x v="84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300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x v="581"/>
    <x v="2"/>
    <x v="0"/>
    <s v="USD"/>
    <n v="1407691248"/>
    <n v="1405099248"/>
    <b v="0"/>
    <x v="81"/>
    <b v="0"/>
    <s v="theater/musical"/>
    <n v="114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5000"/>
    <x v="695"/>
    <x v="2"/>
    <x v="0"/>
    <s v="USD"/>
    <n v="1420952340"/>
    <n v="1418146883"/>
    <b v="0"/>
    <x v="38"/>
    <b v="0"/>
    <s v="theater/musical"/>
    <n v="18"/>
    <n v="55.06"/>
    <x v="1"/>
    <x v="40"/>
  </r>
  <r>
    <n v="3801"/>
    <s v="The Imaginary A Musical"/>
    <s v="The Imaginary : A Musical is a new musical adaptation based on the novel written by A.F. Harrold.       TheImaginaryAMusical.com"/>
    <n v="100000"/>
    <x v="446"/>
    <x v="2"/>
    <x v="0"/>
    <s v="USD"/>
    <n v="1420215216"/>
    <n v="1417536816"/>
    <b v="0"/>
    <x v="82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20000"/>
    <x v="117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500"/>
    <x v="117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10"/>
    <x v="158"/>
    <x v="2"/>
    <x v="0"/>
    <s v="USD"/>
    <n v="1411852640"/>
    <n v="1406668640"/>
    <b v="0"/>
    <x v="84"/>
    <b v="0"/>
    <s v="theater/musical"/>
    <n v="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2000"/>
    <x v="139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95000"/>
    <x v="325"/>
    <x v="0"/>
    <x v="1"/>
    <s v="GBP"/>
    <n v="1429955619"/>
    <n v="1424775219"/>
    <b v="0"/>
    <x v="5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2000"/>
    <x v="2083"/>
    <x v="0"/>
    <x v="0"/>
    <s v="USD"/>
    <n v="1427860740"/>
    <n v="1424727712"/>
    <b v="0"/>
    <x v="69"/>
    <b v="1"/>
    <s v="theater/plays"/>
    <n v="105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6000"/>
    <x v="365"/>
    <x v="0"/>
    <x v="0"/>
    <s v="USD"/>
    <n v="1426187582"/>
    <n v="1423599182"/>
    <b v="0"/>
    <x v="73"/>
    <b v="1"/>
    <s v="theater/plays"/>
    <n v="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40000"/>
    <x v="357"/>
    <x v="0"/>
    <x v="1"/>
    <s v="GBP"/>
    <n v="1436110717"/>
    <n v="1433518717"/>
    <b v="0"/>
    <x v="9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70000"/>
    <x v="795"/>
    <x v="0"/>
    <x v="1"/>
    <s v="GBP"/>
    <n v="1470058860"/>
    <n v="1469026903"/>
    <b v="0"/>
    <x v="63"/>
    <b v="1"/>
    <s v="theater/plays"/>
    <n v="0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7000"/>
    <x v="526"/>
    <x v="0"/>
    <x v="1"/>
    <s v="GBP"/>
    <n v="1430993394"/>
    <n v="1428401394"/>
    <b v="0"/>
    <x v="55"/>
    <b v="1"/>
    <s v="theater/plays"/>
    <n v="1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4000"/>
    <x v="1175"/>
    <x v="0"/>
    <x v="0"/>
    <s v="USD"/>
    <n v="1464371211"/>
    <n v="1463161611"/>
    <b v="0"/>
    <x v="83"/>
    <b v="1"/>
    <s v="theater/plays"/>
    <n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7000"/>
    <x v="1002"/>
    <x v="0"/>
    <x v="1"/>
    <s v="GBP"/>
    <n v="1461278208"/>
    <n v="1459463808"/>
    <b v="0"/>
    <x v="22"/>
    <b v="1"/>
    <s v="theater/plays"/>
    <n v="5"/>
    <n v="40"/>
    <x v="1"/>
    <x v="6"/>
  </r>
  <r>
    <n v="3836"/>
    <s v="Home (The Place Where My Stuff Resides)"/>
    <s v="&quot;The surveyor said the foundation was shaky&quot;. A woman finds what it means to rebuild her marriage."/>
    <n v="900"/>
    <x v="72"/>
    <x v="0"/>
    <x v="0"/>
    <s v="USD"/>
    <n v="1470197340"/>
    <n v="1467497652"/>
    <b v="0"/>
    <x v="25"/>
    <b v="1"/>
    <s v="theater/plays"/>
    <n v="100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50000"/>
    <x v="654"/>
    <x v="0"/>
    <x v="1"/>
    <s v="GBP"/>
    <n v="1459180229"/>
    <n v="1457023829"/>
    <b v="0"/>
    <x v="83"/>
    <b v="1"/>
    <s v="theater/plays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3500"/>
    <x v="1230"/>
    <x v="2"/>
    <x v="0"/>
    <s v="USD"/>
    <n v="1437283391"/>
    <n v="1433395391"/>
    <b v="1"/>
    <x v="82"/>
    <b v="0"/>
    <s v="theater/plays"/>
    <n v="4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60000"/>
    <x v="1483"/>
    <x v="2"/>
    <x v="1"/>
    <s v="GBP"/>
    <n v="1437129179"/>
    <n v="1434537179"/>
    <b v="1"/>
    <x v="54"/>
    <b v="0"/>
    <s v="theater/plays"/>
    <n v="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3000"/>
    <x v="170"/>
    <x v="2"/>
    <x v="0"/>
    <s v="USD"/>
    <n v="1427427276"/>
    <n v="1425270876"/>
    <b v="0"/>
    <x v="84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3600"/>
    <x v="375"/>
    <x v="2"/>
    <x v="0"/>
    <s v="USD"/>
    <n v="1409602178"/>
    <n v="1406578178"/>
    <b v="0"/>
    <x v="84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35000"/>
    <x v="379"/>
    <x v="2"/>
    <x v="0"/>
    <s v="USD"/>
    <n v="1427408271"/>
    <n v="1424819871"/>
    <b v="0"/>
    <x v="29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15000"/>
    <x v="116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42500"/>
    <x v="115"/>
    <x v="2"/>
    <x v="1"/>
    <s v="GBP"/>
    <n v="1432328400"/>
    <n v="1430734844"/>
    <b v="0"/>
    <x v="29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35000"/>
    <x v="116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15000"/>
    <x v="848"/>
    <x v="2"/>
    <x v="0"/>
    <s v="USD"/>
    <n v="1407858710"/>
    <n v="1405266710"/>
    <b v="0"/>
    <x v="62"/>
    <b v="0"/>
    <s v="theater/plays"/>
    <n v="7"/>
    <n v="81.540000000000006"/>
    <x v="1"/>
    <x v="6"/>
  </r>
  <r>
    <n v="3861"/>
    <s v="READY OR NOT HERE I COME"/>
    <s v="THE COMING OF THE LORD!"/>
    <n v="10000"/>
    <x v="173"/>
    <x v="2"/>
    <x v="0"/>
    <s v="USD"/>
    <n v="1415828820"/>
    <n v="1412258977"/>
    <b v="0"/>
    <x v="29"/>
    <b v="0"/>
    <s v="theater/plays"/>
    <n v="1"/>
    <n v="100"/>
    <x v="1"/>
    <x v="6"/>
  </r>
  <r>
    <n v="3862"/>
    <s v="The Container Play"/>
    <s v="The hit immersive theatre experience of England comes to Corpus Christi!"/>
    <n v="7000"/>
    <x v="116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9000"/>
    <x v="117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700"/>
    <x v="177"/>
    <x v="2"/>
    <x v="0"/>
    <s v="USD"/>
    <n v="1447799054"/>
    <n v="1445203454"/>
    <b v="0"/>
    <x v="83"/>
    <b v="0"/>
    <s v="theater/plays"/>
    <n v="9"/>
    <n v="20"/>
    <x v="1"/>
    <x v="6"/>
  </r>
  <r>
    <n v="3865"/>
    <s v="Fellatia's-Fantastic-Fun-Time-Show"/>
    <s v="Sissy Entertainment delivers a delicious cabaret that blends comedic monologue, song, and traditional sketch comedy."/>
    <n v="5000"/>
    <x v="1084"/>
    <x v="2"/>
    <x v="5"/>
    <s v="CAD"/>
    <n v="1409376600"/>
    <n v="1405957098"/>
    <b v="0"/>
    <x v="25"/>
    <b v="0"/>
    <s v="theater/plays"/>
    <n v="13"/>
    <n v="46.43"/>
    <x v="1"/>
    <x v="6"/>
  </r>
  <r>
    <n v="3866"/>
    <s v="a feminine ending, brought to you by the East End Theatre Co"/>
    <s v="A funny, moving, witty piece about a girl, her oboe, and her dreams."/>
    <n v="110000"/>
    <x v="143"/>
    <x v="2"/>
    <x v="0"/>
    <s v="USD"/>
    <n v="1458703740"/>
    <n v="1454453021"/>
    <b v="0"/>
    <x v="84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50"/>
    <x v="2345"/>
    <x v="2"/>
    <x v="0"/>
    <s v="USD"/>
    <n v="1466278339"/>
    <n v="1463686339"/>
    <b v="0"/>
    <x v="81"/>
    <b v="0"/>
    <s v="theater/plays"/>
    <n v="100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200"/>
    <x v="646"/>
    <x v="1"/>
    <x v="0"/>
    <s v="USD"/>
    <n v="1404360478"/>
    <n v="1401768478"/>
    <b v="0"/>
    <x v="73"/>
    <b v="0"/>
    <s v="theater/musical"/>
    <n v="125"/>
    <n v="150"/>
    <x v="1"/>
    <x v="40"/>
  </r>
  <r>
    <n v="3871"/>
    <s v="Pocket Monsters: A Musical Parody (Canceled)"/>
    <s v="Our musical is finally ready to come to life, and we're raising funds to help make that happen!"/>
    <n v="54000"/>
    <x v="130"/>
    <x v="1"/>
    <x v="0"/>
    <s v="USD"/>
    <n v="1490809450"/>
    <n v="1485629050"/>
    <b v="0"/>
    <x v="8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3200"/>
    <x v="117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10000"/>
    <x v="117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00000"/>
    <x v="117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750"/>
    <x v="117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500"/>
    <x v="115"/>
    <x v="1"/>
    <x v="0"/>
    <s v="USD"/>
    <n v="1435636740"/>
    <n v="1433014746"/>
    <b v="0"/>
    <x v="29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3274"/>
    <x v="117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900"/>
    <x v="1255"/>
    <x v="1"/>
    <x v="1"/>
    <s v="GBP"/>
    <n v="1406761200"/>
    <n v="1403724820"/>
    <b v="0"/>
    <x v="57"/>
    <b v="0"/>
    <s v="theater/musical"/>
    <n v="109"/>
    <n v="57.65"/>
    <x v="1"/>
    <x v="40"/>
  </r>
  <r>
    <n v="3881"/>
    <s v="My Real Mother's Name is... (Canceled)"/>
    <s v="A musical journey coming to the Blue Venue at the 2017 Orlando Fringe Festival!"/>
    <n v="100000"/>
    <x v="379"/>
    <x v="1"/>
    <x v="0"/>
    <s v="USD"/>
    <n v="1487550399"/>
    <n v="1484958399"/>
    <b v="0"/>
    <x v="29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1999"/>
    <x v="117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3300"/>
    <x v="117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0"/>
    <x v="117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400"/>
    <x v="117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5000"/>
    <x v="117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60000"/>
    <x v="428"/>
    <x v="1"/>
    <x v="0"/>
    <s v="USD"/>
    <n v="1430517600"/>
    <n v="1426538129"/>
    <b v="0"/>
    <x v="84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45000"/>
    <x v="1497"/>
    <x v="2"/>
    <x v="0"/>
    <s v="USD"/>
    <n v="1420413960"/>
    <n v="1417651630"/>
    <b v="0"/>
    <x v="82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0"/>
    <x v="92"/>
    <x v="2"/>
    <x v="0"/>
    <s v="USD"/>
    <n v="1427086740"/>
    <n v="1424488244"/>
    <b v="0"/>
    <x v="63"/>
    <b v="0"/>
    <s v="theater/plays"/>
    <n v="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00"/>
    <x v="117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x v="624"/>
    <x v="2"/>
    <x v="0"/>
    <s v="USD"/>
    <n v="1481000340"/>
    <n v="1478386812"/>
    <b v="0"/>
    <x v="202"/>
    <b v="0"/>
    <s v="theater/plays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50000"/>
    <x v="155"/>
    <x v="2"/>
    <x v="0"/>
    <s v="USD"/>
    <n v="1425103218"/>
    <n v="1422424818"/>
    <b v="0"/>
    <x v="29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400"/>
    <x v="1901"/>
    <x v="2"/>
    <x v="4"/>
    <s v="NZD"/>
    <n v="1420750683"/>
    <n v="1418158683"/>
    <b v="0"/>
    <x v="73"/>
    <b v="0"/>
    <s v="theater/plays"/>
    <n v="11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50"/>
    <x v="552"/>
    <x v="2"/>
    <x v="1"/>
    <s v="GBP"/>
    <n v="1439827200"/>
    <n v="1436355270"/>
    <b v="0"/>
    <x v="38"/>
    <b v="0"/>
    <s v="theater/plays"/>
    <n v="14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5000"/>
    <x v="366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9500"/>
    <x v="2503"/>
    <x v="2"/>
    <x v="0"/>
    <s v="USD"/>
    <n v="1433988791"/>
    <n v="1431396791"/>
    <b v="0"/>
    <x v="81"/>
    <b v="0"/>
    <s v="theater/plays"/>
    <n v="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7000"/>
    <x v="379"/>
    <x v="2"/>
    <x v="0"/>
    <s v="USD"/>
    <n v="1450554599"/>
    <n v="1447098599"/>
    <b v="0"/>
    <x v="29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0"/>
    <x v="159"/>
    <x v="2"/>
    <x v="1"/>
    <s v="GBP"/>
    <n v="1479125642"/>
    <n v="1476962042"/>
    <b v="0"/>
    <x v="162"/>
    <b v="0"/>
    <s v="theater/plays"/>
    <n v="2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40000"/>
    <x v="117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7500"/>
    <x v="158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x v="2373"/>
    <x v="2"/>
    <x v="1"/>
    <s v="GBP"/>
    <n v="1435325100"/>
    <n v="1432072893"/>
    <b v="0"/>
    <x v="38"/>
    <b v="0"/>
    <s v="theater/plays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8000"/>
    <x v="654"/>
    <x v="2"/>
    <x v="0"/>
    <s v="USD"/>
    <n v="1406603696"/>
    <n v="1405307696"/>
    <b v="0"/>
    <x v="80"/>
    <b v="0"/>
    <s v="theater/plays"/>
    <n v="1"/>
    <n v="16.25"/>
    <x v="1"/>
    <x v="6"/>
  </r>
  <r>
    <n v="3909"/>
    <s v="Woman2Woman"/>
    <s v="I am trying to put on a gospel comedy stage play that is full of laughter and life lessons as well that will change your life forever,"/>
    <n v="2500"/>
    <x v="2503"/>
    <x v="2"/>
    <x v="0"/>
    <s v="USD"/>
    <n v="1410424642"/>
    <n v="1407832642"/>
    <b v="0"/>
    <x v="80"/>
    <b v="0"/>
    <s v="theater/plays"/>
    <n v="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45000"/>
    <x v="1935"/>
    <x v="2"/>
    <x v="0"/>
    <s v="USD"/>
    <n v="1441649397"/>
    <n v="1439057397"/>
    <b v="0"/>
    <x v="8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5000"/>
    <x v="116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"/>
    <x v="325"/>
    <x v="2"/>
    <x v="0"/>
    <s v="USD"/>
    <n v="1448863449"/>
    <n v="1446267849"/>
    <b v="0"/>
    <x v="63"/>
    <b v="0"/>
    <s v="theater/plays"/>
    <n v="1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700"/>
    <x v="711"/>
    <x v="2"/>
    <x v="1"/>
    <s v="GBP"/>
    <n v="1431298740"/>
    <n v="1429558756"/>
    <b v="0"/>
    <x v="74"/>
    <b v="0"/>
    <s v="theater/plays"/>
    <n v="34"/>
    <n v="33.67"/>
    <x v="1"/>
    <x v="6"/>
  </r>
  <r>
    <n v="3915"/>
    <s v="Hardcross"/>
    <s v="Following the enormous success of Hardcross, we are looking for new ways to bring this wonderful play to a wider audience."/>
    <n v="12999"/>
    <x v="139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30000"/>
    <x v="117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0"/>
    <x v="115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70"/>
    <x v="678"/>
    <x v="2"/>
    <x v="1"/>
    <s v="GBP"/>
    <n v="1407168000"/>
    <n v="1406131023"/>
    <b v="0"/>
    <x v="83"/>
    <b v="0"/>
    <s v="theater/plays"/>
    <n v="171"/>
    <n v="40"/>
    <x v="1"/>
    <x v="6"/>
  </r>
  <r>
    <n v="3919"/>
    <s v="After The Blue"/>
    <s v="Two sisters living in a Cornish seaside town attempt to hide and escape from a life- circle of deceit, abuse, incest and revenge."/>
    <n v="39400"/>
    <x v="456"/>
    <x v="2"/>
    <x v="1"/>
    <s v="GBP"/>
    <n v="1453075200"/>
    <n v="1450628773"/>
    <b v="0"/>
    <x v="8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60000"/>
    <x v="2503"/>
    <x v="2"/>
    <x v="1"/>
    <s v="GBP"/>
    <n v="1479032260"/>
    <n v="1476436660"/>
    <b v="0"/>
    <x v="8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20000"/>
    <x v="117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100000"/>
    <x v="377"/>
    <x v="2"/>
    <x v="0"/>
    <s v="USD"/>
    <n v="1425337200"/>
    <n v="1421432810"/>
    <b v="0"/>
    <x v="79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50000"/>
    <x v="493"/>
    <x v="2"/>
    <x v="0"/>
    <s v="USD"/>
    <n v="1406753639"/>
    <n v="1404161639"/>
    <b v="0"/>
    <x v="8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1500"/>
    <x v="493"/>
    <x v="2"/>
    <x v="2"/>
    <s v="AUD"/>
    <n v="1419645748"/>
    <n v="1417053748"/>
    <b v="0"/>
    <x v="29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5000"/>
    <x v="379"/>
    <x v="2"/>
    <x v="1"/>
    <s v="GBP"/>
    <n v="1407565504"/>
    <n v="1404973504"/>
    <b v="0"/>
    <x v="84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4800"/>
    <x v="1208"/>
    <x v="2"/>
    <x v="0"/>
    <s v="USD"/>
    <n v="1444971540"/>
    <n v="1442593427"/>
    <b v="0"/>
    <x v="63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1200"/>
    <x v="2508"/>
    <x v="2"/>
    <x v="0"/>
    <s v="USD"/>
    <n v="1474228265"/>
    <n v="1471636265"/>
    <b v="0"/>
    <x v="25"/>
    <b v="0"/>
    <s v="theater/plays"/>
    <n v="38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200"/>
    <x v="117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6500"/>
    <x v="117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0"/>
    <x v="116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x v="1100"/>
    <x v="2"/>
    <x v="0"/>
    <s v="USD"/>
    <n v="1443704400"/>
    <n v="1439827639"/>
    <b v="0"/>
    <x v="8"/>
    <b v="0"/>
    <s v="theater/plays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3000"/>
    <x v="117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3000"/>
    <x v="139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15000"/>
    <x v="143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4920"/>
    <x v="155"/>
    <x v="2"/>
    <x v="0"/>
    <s v="USD"/>
    <n v="1416877200"/>
    <n v="1414505137"/>
    <b v="0"/>
    <x v="84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50000"/>
    <x v="117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10000"/>
    <x v="117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8000"/>
    <x v="139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750"/>
    <x v="462"/>
    <x v="2"/>
    <x v="0"/>
    <s v="USD"/>
    <n v="1475378744"/>
    <n v="1472786744"/>
    <b v="0"/>
    <x v="84"/>
    <b v="0"/>
    <s v="theater/plays"/>
    <n v="1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2000"/>
    <x v="117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500"/>
    <x v="379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530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000"/>
    <x v="379"/>
    <x v="2"/>
    <x v="0"/>
    <s v="USD"/>
    <n v="1445885890"/>
    <n v="1440701890"/>
    <b v="0"/>
    <x v="29"/>
    <b v="0"/>
    <s v="theater/plays"/>
    <n v="3"/>
    <n v="25"/>
    <x v="1"/>
    <x v="6"/>
  </r>
  <r>
    <n v="3953"/>
    <s v="A Time Pirate's Love"/>
    <s v="Actors and actresses are needed to help me create a stage play. A stage play needs to be adapted from the book I wrote."/>
    <n v="3000"/>
    <x v="117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"/>
    <x v="117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10000"/>
    <x v="117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3000"/>
    <x v="1001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500"/>
    <x v="372"/>
    <x v="2"/>
    <x v="0"/>
    <s v="USD"/>
    <n v="1451852256"/>
    <n v="1449260256"/>
    <b v="0"/>
    <x v="80"/>
    <b v="0"/>
    <s v="theater/plays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3000"/>
    <x v="577"/>
    <x v="2"/>
    <x v="1"/>
    <s v="GBP"/>
    <n v="1399584210"/>
    <n v="1397683410"/>
    <b v="0"/>
    <x v="84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0000"/>
    <x v="372"/>
    <x v="2"/>
    <x v="1"/>
    <s v="GBP"/>
    <n v="1448722494"/>
    <n v="1446562494"/>
    <b v="0"/>
    <x v="8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5500"/>
    <x v="117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65000"/>
    <x v="691"/>
    <x v="2"/>
    <x v="0"/>
    <s v="USD"/>
    <n v="1429460386"/>
    <n v="1424279986"/>
    <b v="0"/>
    <x v="8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10000"/>
    <x v="2516"/>
    <x v="2"/>
    <x v="0"/>
    <s v="USD"/>
    <n v="1460608780"/>
    <n v="1455428380"/>
    <b v="0"/>
    <x v="80"/>
    <b v="0"/>
    <s v="theater/plays"/>
    <n v="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2000"/>
    <x v="372"/>
    <x v="2"/>
    <x v="0"/>
    <s v="USD"/>
    <n v="1406170740"/>
    <n v="1402506278"/>
    <b v="0"/>
    <x v="84"/>
    <b v="0"/>
    <s v="theater/plays"/>
    <n v="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1000"/>
    <x v="2518"/>
    <x v="2"/>
    <x v="0"/>
    <s v="USD"/>
    <n v="1472442900"/>
    <n v="1471638646"/>
    <b v="0"/>
    <x v="79"/>
    <b v="0"/>
    <s v="theater/plays"/>
    <n v="21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5000"/>
    <x v="143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2825"/>
    <x v="2518"/>
    <x v="2"/>
    <x v="0"/>
    <s v="USD"/>
    <n v="1423186634"/>
    <n v="1418002634"/>
    <b v="0"/>
    <x v="22"/>
    <b v="0"/>
    <s v="theater/plays"/>
    <n v="7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100000"/>
    <x v="117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600"/>
    <x v="972"/>
    <x v="2"/>
    <x v="0"/>
    <s v="USD"/>
    <n v="1406876400"/>
    <n v="1405024561"/>
    <b v="0"/>
    <x v="73"/>
    <b v="0"/>
    <s v="theater/plays"/>
    <n v="10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4000"/>
    <x v="178"/>
    <x v="2"/>
    <x v="1"/>
    <s v="GBP"/>
    <n v="1427659200"/>
    <n v="1425678057"/>
    <b v="0"/>
    <x v="79"/>
    <b v="0"/>
    <s v="theater/plays"/>
    <n v="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400"/>
    <x v="2202"/>
    <x v="2"/>
    <x v="0"/>
    <s v="USD"/>
    <n v="1404570147"/>
    <n v="1401978147"/>
    <b v="0"/>
    <x v="63"/>
    <b v="0"/>
    <s v="theater/plays"/>
    <n v="113"/>
    <n v="64.290000000000006"/>
    <x v="1"/>
    <x v="6"/>
  </r>
  <r>
    <n v="3981"/>
    <s v="BEIRUT, LADY OF LEBANON"/>
    <s v="A Theatrical Production Celebrating the Lebanese Culture and the Human Spirit in Time of War."/>
    <n v="700"/>
    <x v="1281"/>
    <x v="2"/>
    <x v="0"/>
    <s v="USD"/>
    <n v="1468729149"/>
    <n v="1463545149"/>
    <b v="0"/>
    <x v="63"/>
    <b v="0"/>
    <s v="theater/plays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10000"/>
    <x v="575"/>
    <x v="2"/>
    <x v="1"/>
    <s v="GBP"/>
    <n v="1436297180"/>
    <n v="1431113180"/>
    <b v="0"/>
    <x v="81"/>
    <b v="0"/>
    <s v="theater/plays"/>
    <n v="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0000"/>
    <x v="483"/>
    <x v="2"/>
    <x v="1"/>
    <s v="GBP"/>
    <n v="1415404800"/>
    <n v="1412809644"/>
    <b v="0"/>
    <x v="73"/>
    <b v="0"/>
    <s v="theater/plays"/>
    <n v="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55000"/>
    <x v="118"/>
    <x v="2"/>
    <x v="1"/>
    <s v="GBP"/>
    <n v="1400278290"/>
    <n v="1399414290"/>
    <b v="0"/>
    <x v="62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20000"/>
    <x v="117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00"/>
    <x v="173"/>
    <x v="2"/>
    <x v="0"/>
    <s v="USD"/>
    <n v="1433086082"/>
    <n v="1430494082"/>
    <b v="0"/>
    <x v="29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1500"/>
    <x v="158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10000"/>
    <x v="139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2000"/>
    <x v="119"/>
    <x v="2"/>
    <x v="1"/>
    <s v="GBP"/>
    <n v="1423913220"/>
    <n v="1421339077"/>
    <b v="0"/>
    <x v="80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20000"/>
    <x v="117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00"/>
    <x v="526"/>
    <x v="2"/>
    <x v="0"/>
    <s v="USD"/>
    <n v="1427580426"/>
    <n v="1424992026"/>
    <b v="0"/>
    <x v="8"/>
    <b v="0"/>
    <s v="theater/plays"/>
    <n v="6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2500"/>
    <x v="115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20000"/>
    <x v="2508"/>
    <x v="2"/>
    <x v="1"/>
    <s v="GBP"/>
    <n v="1488394800"/>
    <n v="1486681708"/>
    <b v="0"/>
    <x v="25"/>
    <b v="0"/>
    <s v="theater/plays"/>
    <n v="2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500"/>
    <x v="1937"/>
    <x v="2"/>
    <x v="0"/>
    <s v="USD"/>
    <n v="1411779761"/>
    <n v="1409187761"/>
    <b v="0"/>
    <x v="80"/>
    <b v="0"/>
    <s v="theater/plays"/>
    <n v="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2500000"/>
    <x v="116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5000"/>
    <x v="13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800"/>
    <x v="369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10000"/>
    <x v="139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500"/>
    <x v="177"/>
    <x v="2"/>
    <x v="1"/>
    <s v="GBP"/>
    <n v="1437606507"/>
    <n v="1435014507"/>
    <b v="0"/>
    <x v="80"/>
    <b v="0"/>
    <s v="theater/plays"/>
    <n v="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0000"/>
    <x v="735"/>
    <x v="2"/>
    <x v="1"/>
    <s v="GBP"/>
    <n v="1410281360"/>
    <n v="1406825360"/>
    <b v="0"/>
    <x v="8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0000"/>
    <x v="1820"/>
    <x v="2"/>
    <x v="1"/>
    <s v="GBP"/>
    <n v="1422450278"/>
    <n v="1419858278"/>
    <b v="0"/>
    <x v="80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125000"/>
    <x v="117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160000"/>
    <x v="375"/>
    <x v="2"/>
    <x v="0"/>
    <s v="USD"/>
    <n v="1424070823"/>
    <n v="1421478823"/>
    <b v="0"/>
    <x v="84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6000"/>
    <x v="117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500"/>
    <x v="116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10000"/>
    <x v="119"/>
    <x v="2"/>
    <x v="1"/>
    <s v="GBP"/>
    <n v="1410987400"/>
    <n v="1408395400"/>
    <b v="0"/>
    <x v="63"/>
    <b v="0"/>
    <s v="theater/plays"/>
    <n v="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22000"/>
    <x v="522"/>
    <x v="2"/>
    <x v="0"/>
    <s v="USD"/>
    <n v="1409846874"/>
    <n v="1407254874"/>
    <b v="0"/>
    <x v="84"/>
    <b v="0"/>
    <s v="theater/plays"/>
    <n v="0"/>
    <n v="52.5"/>
    <x v="1"/>
    <x v="6"/>
  </r>
  <r>
    <n v="4018"/>
    <s v="Time Please Fringe"/>
    <s v="Funding for a production of Time Please at the Brighton Fringe 2017... and beyond."/>
    <n v="200"/>
    <x v="176"/>
    <x v="2"/>
    <x v="1"/>
    <s v="GBP"/>
    <n v="1475877108"/>
    <n v="1473285108"/>
    <b v="0"/>
    <x v="80"/>
    <b v="0"/>
    <s v="theater/plays"/>
    <n v="65"/>
    <n v="32.5"/>
    <x v="1"/>
    <x v="6"/>
  </r>
  <r>
    <n v="4019"/>
    <s v="We Don't Play Fight"/>
    <s v="Finally a crossover of the arts takes place! Theater &amp; LIVE Pro Wrestling. A unique story featuring TV Pro Wrestling without the TV."/>
    <n v="11200"/>
    <x v="792"/>
    <x v="2"/>
    <x v="0"/>
    <s v="USD"/>
    <n v="1460737680"/>
    <n v="1455725596"/>
    <b v="0"/>
    <x v="80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30000"/>
    <x v="173"/>
    <x v="2"/>
    <x v="0"/>
    <s v="USD"/>
    <n v="1427168099"/>
    <n v="1424579699"/>
    <b v="0"/>
    <x v="8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0000"/>
    <x v="366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500"/>
    <x v="117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00"/>
    <x v="115"/>
    <x v="2"/>
    <x v="0"/>
    <s v="USD"/>
    <n v="1441037097"/>
    <n v="1438445097"/>
    <b v="0"/>
    <x v="29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10000"/>
    <x v="156"/>
    <x v="2"/>
    <x v="6"/>
    <s v="EUR"/>
    <n v="1437889336"/>
    <n v="1432705336"/>
    <b v="0"/>
    <x v="80"/>
    <b v="0"/>
    <s v="theater/plays"/>
    <n v="3"/>
    <n v="62.5"/>
    <x v="1"/>
    <x v="6"/>
  </r>
  <r>
    <n v="4026"/>
    <s v="Speak to my Soul: A Montage of Voices"/>
    <s v="This is a play that voices that stories of the black experience in America using spoken word, song and dance."/>
    <n v="13000"/>
    <x v="117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74997"/>
    <x v="394"/>
    <x v="2"/>
    <x v="0"/>
    <s v="USD"/>
    <n v="1487811600"/>
    <n v="1486077481"/>
    <b v="0"/>
    <x v="63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3000"/>
    <x v="117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15000"/>
    <x v="402"/>
    <x v="2"/>
    <x v="0"/>
    <s v="USD"/>
    <n v="1454525340"/>
    <n v="1452008599"/>
    <b v="0"/>
    <x v="79"/>
    <b v="0"/>
    <s v="theater/plays"/>
    <n v="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x v="117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00"/>
    <x v="148"/>
    <x v="2"/>
    <x v="0"/>
    <s v="USD"/>
    <n v="1428097450"/>
    <n v="1425509050"/>
    <b v="0"/>
    <x v="84"/>
    <b v="0"/>
    <s v="theater/plays"/>
    <n v="10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11180"/>
    <x v="439"/>
    <x v="2"/>
    <x v="0"/>
    <s v="USD"/>
    <n v="1464099900"/>
    <n v="1462585315"/>
    <b v="0"/>
    <x v="84"/>
    <b v="0"/>
    <s v="theater/plays"/>
    <n v="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2500"/>
    <x v="911"/>
    <x v="2"/>
    <x v="0"/>
    <s v="USD"/>
    <n v="1437188400"/>
    <n v="1432100004"/>
    <b v="0"/>
    <x v="84"/>
    <b v="0"/>
    <s v="theater/plays"/>
    <n v="100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2000"/>
    <x v="577"/>
    <x v="2"/>
    <x v="0"/>
    <s v="USD"/>
    <n v="1421781360"/>
    <n v="1419213664"/>
    <b v="0"/>
    <x v="8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500000"/>
    <x v="117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000"/>
    <x v="1175"/>
    <x v="2"/>
    <x v="0"/>
    <s v="USD"/>
    <n v="1428642000"/>
    <n v="1426050982"/>
    <b v="0"/>
    <x v="80"/>
    <b v="0"/>
    <s v="theater/plays"/>
    <n v="1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15000"/>
    <x v="116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350"/>
    <x v="75"/>
    <x v="2"/>
    <x v="0"/>
    <s v="USD"/>
    <n v="1413992210"/>
    <n v="1411400210"/>
    <b v="0"/>
    <x v="8"/>
    <b v="0"/>
    <s v="theater/plays"/>
    <n v="131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x v="1486"/>
    <x v="2"/>
    <x v="0"/>
    <s v="USD"/>
    <n v="1436914815"/>
    <n v="1434322815"/>
    <b v="0"/>
    <x v="29"/>
    <b v="0"/>
    <s v="theater/plays"/>
    <n v="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50000"/>
    <x v="116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250000"/>
    <x v="117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0"/>
    <x v="1673"/>
    <x v="2"/>
    <x v="0"/>
    <s v="USD"/>
    <n v="1413234316"/>
    <n v="1408050316"/>
    <b v="0"/>
    <x v="62"/>
    <b v="0"/>
    <s v="theater/plays"/>
    <n v="2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30000"/>
    <x v="178"/>
    <x v="2"/>
    <x v="1"/>
    <s v="GBP"/>
    <n v="1416081600"/>
    <n v="1413477228"/>
    <b v="0"/>
    <x v="84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6000"/>
    <x v="117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2000"/>
    <x v="695"/>
    <x v="2"/>
    <x v="1"/>
    <s v="GBP"/>
    <n v="1403192031"/>
    <n v="1400600031"/>
    <b v="0"/>
    <x v="64"/>
    <b v="0"/>
    <s v="theater/plays"/>
    <n v="4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5000"/>
    <x v="483"/>
    <x v="2"/>
    <x v="0"/>
    <s v="USD"/>
    <n v="1459483140"/>
    <n v="1458178044"/>
    <b v="0"/>
    <x v="80"/>
    <b v="0"/>
    <s v="theater/plays"/>
    <n v="2"/>
    <n v="23.75"/>
    <x v="1"/>
    <x v="6"/>
  </r>
  <r>
    <n v="4059"/>
    <s v="The Million Dollar Shot"/>
    <s v="A very Canadian children's play inspired by the tradition of British pantomimes like Aladdin, and the Nutcracker."/>
    <n v="5000"/>
    <x v="156"/>
    <x v="2"/>
    <x v="5"/>
    <s v="CAD"/>
    <n v="1410836400"/>
    <n v="1408116152"/>
    <b v="0"/>
    <x v="63"/>
    <b v="0"/>
    <s v="theater/plays"/>
    <n v="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0"/>
    <x v="2516"/>
    <x v="2"/>
    <x v="5"/>
    <s v="CAD"/>
    <n v="1403539200"/>
    <n v="1400604056"/>
    <b v="0"/>
    <x v="81"/>
    <b v="0"/>
    <s v="theater/plays"/>
    <n v="14"/>
    <n v="57"/>
    <x v="1"/>
    <x v="6"/>
  </r>
  <r>
    <n v="4061"/>
    <s v="PRODUCE the Stage Play SKYLAR'S SYNDROME by Gavin Kayner"/>
    <s v="SKYLAR'S SYNDROME is a tremendous psychodrama by master playwright Gavin Kayner!"/>
    <n v="150000"/>
    <x v="117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2500"/>
    <x v="2503"/>
    <x v="2"/>
    <x v="1"/>
    <s v="GBP"/>
    <n v="1403886084"/>
    <n v="1401294084"/>
    <b v="0"/>
    <x v="82"/>
    <b v="0"/>
    <s v="theater/plays"/>
    <n v="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"/>
    <x v="2285"/>
    <x v="2"/>
    <x v="2"/>
    <s v="AUD"/>
    <n v="1430316426"/>
    <n v="1427724426"/>
    <b v="0"/>
    <x v="79"/>
    <b v="0"/>
    <s v="theater/plays"/>
    <n v="128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2500"/>
    <x v="379"/>
    <x v="2"/>
    <x v="0"/>
    <s v="USD"/>
    <n v="1463619388"/>
    <n v="1461027388"/>
    <b v="0"/>
    <x v="29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2500"/>
    <x v="631"/>
    <x v="2"/>
    <x v="0"/>
    <s v="USD"/>
    <n v="1443408550"/>
    <n v="1439952550"/>
    <b v="0"/>
    <x v="57"/>
    <b v="0"/>
    <s v="theater/plays"/>
    <n v="122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333"/>
    <x v="357"/>
    <x v="2"/>
    <x v="1"/>
    <s v="GBP"/>
    <n v="1425124800"/>
    <n v="1421596356"/>
    <b v="0"/>
    <x v="62"/>
    <b v="0"/>
    <s v="theater/plays"/>
    <n v="129"/>
    <n v="33.08"/>
    <x v="1"/>
    <x v="6"/>
  </r>
  <r>
    <n v="4070"/>
    <s v="Southern Utah University: V-Day 2015"/>
    <s v="V-Day Southern Utah University 2015 and Second Studio Players presents: The Vagina Monologues"/>
    <n v="400"/>
    <x v="785"/>
    <x v="2"/>
    <x v="0"/>
    <s v="USD"/>
    <n v="1425178800"/>
    <n v="1422374420"/>
    <b v="0"/>
    <x v="79"/>
    <b v="0"/>
    <s v="theater/plays"/>
    <n v="41"/>
    <n v="27.5"/>
    <x v="1"/>
    <x v="6"/>
  </r>
  <r>
    <n v="4071"/>
    <s v="ATEMPORAL"/>
    <s v="ExÃ¡men final de alumnos del Centro de CapacitaciÃ³n de la ANDA. Son extractos de obras: El JardÃ­n de los CerezoS, Madre Coraje y Casa"/>
    <n v="3000"/>
    <x v="117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10000"/>
    <x v="460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100000"/>
    <x v="117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1500000"/>
    <x v="117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5000"/>
    <x v="139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20000"/>
    <x v="117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8500"/>
    <x v="457"/>
    <x v="2"/>
    <x v="0"/>
    <s v="USD"/>
    <n v="1425819425"/>
    <n v="1423231025"/>
    <b v="0"/>
    <x v="8"/>
    <b v="0"/>
    <s v="theater/plays"/>
    <n v="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10000"/>
    <x v="158"/>
    <x v="2"/>
    <x v="0"/>
    <s v="USD"/>
    <n v="1447542000"/>
    <n v="1446179553"/>
    <b v="0"/>
    <x v="84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6000"/>
    <x v="115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5000"/>
    <x v="115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00"/>
    <x v="779"/>
    <x v="2"/>
    <x v="0"/>
    <s v="USD"/>
    <n v="1448078400"/>
    <n v="1445985299"/>
    <b v="0"/>
    <x v="81"/>
    <b v="0"/>
    <s v="theater/plays"/>
    <n v="0"/>
    <n v="9.4"/>
    <x v="1"/>
    <x v="6"/>
  </r>
  <r>
    <n v="4087"/>
    <s v="Stage Production &quot;The Nail Shop&quot;"/>
    <s v="Comedy Stage Play"/>
    <n v="5500"/>
    <x v="117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5105"/>
    <x v="1168"/>
    <x v="2"/>
    <x v="1"/>
    <s v="GBP"/>
    <n v="1421403960"/>
    <n v="1418827324"/>
    <b v="0"/>
    <x v="83"/>
    <b v="0"/>
    <s v="theater/plays"/>
    <n v="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9000"/>
    <x v="739"/>
    <x v="2"/>
    <x v="0"/>
    <s v="USD"/>
    <n v="1433093700"/>
    <n v="1430242488"/>
    <b v="0"/>
    <x v="22"/>
    <b v="0"/>
    <s v="theater/plays"/>
    <n v="3"/>
    <n v="30"/>
    <x v="1"/>
    <x v="6"/>
  </r>
  <r>
    <n v="4090"/>
    <s v="&quot; Sweet O'l Mama &quot; Theater Production"/>
    <s v="A gripping re-enactment of a true breast cancer survival story, highlighted with inspiration and laughter!"/>
    <n v="3759"/>
    <x v="573"/>
    <x v="2"/>
    <x v="0"/>
    <s v="USD"/>
    <n v="1438959600"/>
    <n v="1437754137"/>
    <b v="0"/>
    <x v="83"/>
    <b v="0"/>
    <s v="theater/plays"/>
    <n v="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500"/>
    <x v="170"/>
    <x v="2"/>
    <x v="0"/>
    <s v="USD"/>
    <n v="1428205247"/>
    <n v="1423024847"/>
    <b v="0"/>
    <x v="29"/>
    <b v="0"/>
    <s v="theater/plays"/>
    <n v="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1000"/>
    <x v="177"/>
    <x v="2"/>
    <x v="1"/>
    <s v="GBP"/>
    <n v="1440272093"/>
    <n v="1435088093"/>
    <b v="0"/>
    <x v="80"/>
    <b v="0"/>
    <s v="theater/plays"/>
    <n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800"/>
    <x v="25"/>
    <x v="2"/>
    <x v="14"/>
    <s v="MXN"/>
    <n v="1482108350"/>
    <n v="1479516350"/>
    <b v="0"/>
    <x v="29"/>
    <b v="0"/>
    <s v="theater/plays"/>
    <n v="1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500"/>
    <x v="117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1000"/>
    <x v="117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20000"/>
    <x v="155"/>
    <x v="2"/>
    <x v="0"/>
    <s v="USD"/>
    <n v="1472847873"/>
    <n v="1468959873"/>
    <b v="0"/>
    <x v="29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510000"/>
    <x v="117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124000"/>
    <x v="117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25000"/>
    <x v="173"/>
    <x v="2"/>
    <x v="0"/>
    <s v="USD"/>
    <n v="1440613920"/>
    <n v="1435953566"/>
    <b v="0"/>
    <x v="79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500"/>
    <x v="762"/>
    <x v="2"/>
    <x v="2"/>
    <s v="AUD"/>
    <n v="1477550434"/>
    <n v="1474958434"/>
    <b v="0"/>
    <x v="25"/>
    <b v="0"/>
    <s v="theater/plays"/>
    <n v="128"/>
    <n v="45.79"/>
    <x v="1"/>
    <x v="6"/>
  </r>
  <r>
    <n v="4105"/>
    <s v="Â¡LlÃ©vame!"/>
    <s v="Buscamos finalizar el proceso de producciÃ³n de un espectÃ¡culo de payaso y con Ã©l, activar espacios pÃºblicos para la escena clown."/>
    <n v="2000"/>
    <x v="2094"/>
    <x v="2"/>
    <x v="14"/>
    <s v="MXN"/>
    <n v="1482711309"/>
    <n v="1479860109"/>
    <b v="0"/>
    <x v="79"/>
    <b v="0"/>
    <s v="theater/plays"/>
    <n v="11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3500"/>
    <x v="2404"/>
    <x v="2"/>
    <x v="0"/>
    <s v="USD"/>
    <n v="1427936400"/>
    <n v="1424221866"/>
    <b v="0"/>
    <x v="51"/>
    <b v="0"/>
    <s v="theater/plays"/>
    <n v="10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7000"/>
    <x v="1765"/>
    <x v="2"/>
    <x v="0"/>
    <s v="USD"/>
    <n v="1488517200"/>
    <n v="1485909937"/>
    <b v="0"/>
    <x v="29"/>
    <b v="0"/>
    <s v="theater/plays"/>
    <n v="1"/>
    <n v="59"/>
    <x v="1"/>
    <x v="6"/>
  </r>
  <r>
    <n v="4109"/>
    <s v="Jack the Lad"/>
    <s v="Jack the Lad - a new play that explores how far the boundaries of friendship will stretch when morality and loyalties clash."/>
    <n v="300000"/>
    <x v="117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110000"/>
    <x v="1726"/>
    <x v="2"/>
    <x v="1"/>
    <s v="GBP"/>
    <n v="1469113351"/>
    <n v="1463929351"/>
    <b v="0"/>
    <x v="79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2500"/>
    <x v="1077"/>
    <x v="2"/>
    <x v="0"/>
    <s v="USD"/>
    <n v="1424747740"/>
    <n v="1422155740"/>
    <b v="0"/>
    <x v="79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35000"/>
    <x v="116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00"/>
    <x v="158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300"/>
    <n v="525"/>
    <x v="0"/>
    <s v="GB"/>
    <s v="GBP"/>
    <n v="1455555083"/>
    <n v="1454691083"/>
    <b v="0"/>
    <n v="35"/>
    <b v="1"/>
    <s v="film &amp; video/television"/>
    <n v="17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"/>
    <n v="3015"/>
    <x v="0"/>
    <s v="US"/>
    <s v="USD"/>
    <n v="1403660279"/>
    <n v="1400636279"/>
    <b v="0"/>
    <n v="19"/>
    <b v="1"/>
    <s v="film &amp; video/television"/>
    <n v="15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s v="US"/>
    <s v="USD"/>
    <n v="1471834800"/>
    <n v="1469126462"/>
    <b v="0"/>
    <n v="75"/>
    <b v="1"/>
    <s v="film &amp; video/television"/>
    <n v="10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00"/>
    <n v="1510"/>
    <x v="0"/>
    <s v="GB"/>
    <s v="GBP"/>
    <n v="1415126022"/>
    <n v="1412530422"/>
    <b v="0"/>
    <n v="36"/>
    <b v="1"/>
    <s v="film &amp; video/television"/>
    <n v="11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5000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500"/>
    <n v="2370"/>
    <x v="0"/>
    <s v="US"/>
    <s v="USD"/>
    <n v="1430407200"/>
    <n v="1428086501"/>
    <b v="0"/>
    <n v="23"/>
    <b v="1"/>
    <s v="film &amp; video/television"/>
    <n v="158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1500"/>
    <n v="3700"/>
    <x v="0"/>
    <s v="GB"/>
    <s v="GBP"/>
    <n v="1406045368"/>
    <n v="1403453368"/>
    <b v="0"/>
    <n v="117"/>
    <b v="1"/>
    <s v="film &amp; video/television"/>
    <n v="247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0"/>
    <n v="13"/>
    <x v="0"/>
    <s v="US"/>
    <s v="USD"/>
    <n v="1453748434"/>
    <n v="1452193234"/>
    <b v="0"/>
    <n v="1"/>
    <b v="1"/>
    <s v="film &amp; video/television"/>
    <n v="13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"/>
    <n v="2000"/>
    <x v="0"/>
    <s v="US"/>
    <s v="USD"/>
    <n v="1412516354"/>
    <n v="1409924354"/>
    <b v="0"/>
    <n v="19"/>
    <b v="1"/>
    <s v="film &amp; video/television"/>
    <n v="133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1500"/>
    <n v="2000"/>
    <x v="0"/>
    <s v="US"/>
    <s v="USD"/>
    <n v="1412648537"/>
    <n v="1408760537"/>
    <b v="0"/>
    <n v="15"/>
    <b v="1"/>
    <s v="film &amp; video/television"/>
    <n v="133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6000"/>
    <n v="6000"/>
    <x v="0"/>
    <s v="US"/>
    <s v="USD"/>
    <n v="1461769107"/>
    <n v="1459177107"/>
    <b v="0"/>
    <n v="61"/>
    <b v="1"/>
    <s v="film &amp; video/television"/>
    <n v="10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9665"/>
    <n v="12000"/>
    <x v="0"/>
    <s v="US"/>
    <s v="USD"/>
    <n v="1445660045"/>
    <n v="1443068045"/>
    <b v="0"/>
    <n v="87"/>
    <b v="1"/>
    <s v="film &amp; video/television"/>
    <n v="124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500"/>
    <n v="600"/>
    <x v="0"/>
    <s v="GB"/>
    <s v="GBP"/>
    <n v="1422637200"/>
    <n v="1419271458"/>
    <b v="0"/>
    <n v="22"/>
    <b v="1"/>
    <s v="film &amp; video/television"/>
    <n v="12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600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800"/>
    <n v="900"/>
    <x v="0"/>
    <s v="US"/>
    <s v="USD"/>
    <n v="1304395140"/>
    <n v="1297620584"/>
    <b v="0"/>
    <n v="18"/>
    <b v="1"/>
    <s v="film &amp; video/shorts"/>
    <n v="113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4000"/>
    <n v="4040"/>
    <x v="0"/>
    <s v="US"/>
    <s v="USD"/>
    <n v="1366693272"/>
    <n v="1364101272"/>
    <b v="0"/>
    <n v="47"/>
    <b v="1"/>
    <s v="film &amp; video/shorts"/>
    <n v="10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15000"/>
    <n v="460"/>
    <x v="0"/>
    <s v="US"/>
    <s v="USD"/>
    <n v="1325007358"/>
    <n v="1319819758"/>
    <b v="0"/>
    <n v="15"/>
    <b v="1"/>
    <s v="film &amp; video/shorts"/>
    <n v="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3400"/>
    <n v="1570"/>
    <x v="0"/>
    <s v="US"/>
    <s v="USD"/>
    <n v="1337569140"/>
    <n v="1332991717"/>
    <b v="0"/>
    <n v="26"/>
    <b v="1"/>
    <s v="film &amp; video/shorts"/>
    <n v="46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0"/>
    <s v="FR"/>
    <s v="EUR"/>
    <n v="1472751121"/>
    <n v="1471887121"/>
    <b v="0"/>
    <n v="35"/>
    <b v="1"/>
    <s v="film &amp; video/shorts"/>
    <n v="68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1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0000"/>
    <n v="1506"/>
    <x v="0"/>
    <s v="US"/>
    <s v="USD"/>
    <n v="1316746837"/>
    <n v="1314154837"/>
    <b v="0"/>
    <n v="21"/>
    <b v="1"/>
    <s v="film &amp; video/shorts"/>
    <n v="1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"/>
    <n v="3600"/>
    <x v="0"/>
    <s v="US"/>
    <s v="USD"/>
    <n v="1403452131"/>
    <n v="1401205731"/>
    <b v="0"/>
    <n v="60"/>
    <b v="1"/>
    <s v="film &amp; video/shorts"/>
    <n v="12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n v="3600"/>
    <x v="0"/>
    <s v="US"/>
    <s v="USD"/>
    <n v="1305625164"/>
    <n v="1300354764"/>
    <b v="0"/>
    <n v="46"/>
    <b v="1"/>
    <s v="film &amp; video/shorts"/>
    <n v="103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5600"/>
    <n v="460"/>
    <x v="0"/>
    <s v="US"/>
    <s v="USD"/>
    <n v="1330214841"/>
    <n v="1327622841"/>
    <b v="0"/>
    <n v="21"/>
    <b v="1"/>
    <s v="film &amp; video/shorts"/>
    <n v="8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2500"/>
    <n v="3400"/>
    <x v="0"/>
    <s v="US"/>
    <s v="USD"/>
    <n v="1354923000"/>
    <n v="1351796674"/>
    <b v="0"/>
    <n v="60"/>
    <b v="1"/>
    <s v="film &amp; video/shorts"/>
    <n v="13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500"/>
    <n v="3500"/>
    <x v="0"/>
    <s v="US"/>
    <s v="USD"/>
    <n v="1359052710"/>
    <n v="1356979110"/>
    <b v="0"/>
    <n v="35"/>
    <b v="1"/>
    <s v="film &amp; video/shorts"/>
    <n v="233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6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3000"/>
    <n v="3700"/>
    <x v="0"/>
    <s v="US"/>
    <s v="USD"/>
    <n v="1370011370"/>
    <n v="1364827370"/>
    <b v="0"/>
    <n v="47"/>
    <b v="1"/>
    <s v="film &amp; video/shorts"/>
    <n v="12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5000"/>
    <n v="5410"/>
    <x v="0"/>
    <s v="AU"/>
    <s v="AUD"/>
    <n v="1433059187"/>
    <n v="1430467187"/>
    <b v="0"/>
    <n v="53"/>
    <b v="1"/>
    <s v="film &amp; video/shorts"/>
    <n v="10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2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2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400"/>
    <n v="151"/>
    <x v="1"/>
    <s v="US"/>
    <s v="USD"/>
    <n v="1414533600"/>
    <n v="1411411564"/>
    <b v="0"/>
    <n v="6"/>
    <b v="0"/>
    <s v="film &amp; video/science fiction"/>
    <n v="38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9999"/>
    <n v="70"/>
    <x v="1"/>
    <s v="CA"/>
    <s v="CAD"/>
    <n v="1486165880"/>
    <n v="1480981880"/>
    <b v="0"/>
    <n v="6"/>
    <b v="0"/>
    <s v="film &amp; video/science fiction"/>
    <n v="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99"/>
    <n v="190"/>
    <x v="1"/>
    <s v="US"/>
    <s v="USD"/>
    <n v="1428069541"/>
    <n v="1425481141"/>
    <b v="0"/>
    <n v="4"/>
    <b v="0"/>
    <s v="film &amp; video/science fiction"/>
    <n v="95"/>
    <n v="47.5"/>
    <x v="0"/>
    <s v="science fiction"/>
    <x v="127"/>
    <d v="2015-04-03T13:59:01"/>
  </r>
  <r>
    <n v="128"/>
    <s v="Ralphi3 (Canceled)"/>
    <s v="A Science Fiction film filled with entertainment and Excitement"/>
    <n v="1750"/>
    <n v="1867"/>
    <x v="1"/>
    <s v="US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5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1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45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0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s v="US"/>
    <s v="USD"/>
    <n v="1404241200"/>
    <n v="1401354597"/>
    <b v="0"/>
    <n v="5"/>
    <b v="0"/>
    <s v="film &amp; video/science fiction"/>
    <n v="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5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9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3500"/>
    <n v="2070"/>
    <x v="1"/>
    <s v="CA"/>
    <s v="CAD"/>
    <n v="1428945472"/>
    <n v="1423765072"/>
    <b v="0"/>
    <n v="37"/>
    <b v="0"/>
    <s v="film &amp; video/science fiction"/>
    <n v="59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500"/>
    <n v="115"/>
    <x v="1"/>
    <s v="US"/>
    <s v="USD"/>
    <n v="1484698998"/>
    <n v="1479514998"/>
    <b v="0"/>
    <n v="3"/>
    <b v="0"/>
    <s v="film &amp; video/science fiction"/>
    <n v="2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500"/>
    <n v="40"/>
    <x v="1"/>
    <s v="US"/>
    <s v="USD"/>
    <n v="1456555536"/>
    <n v="1453963536"/>
    <b v="0"/>
    <n v="2"/>
    <b v="0"/>
    <s v="film &amp; video/science fiction"/>
    <n v="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25"/>
    <n v="30"/>
    <x v="1"/>
    <s v="US"/>
    <s v="USD"/>
    <n v="1411437100"/>
    <n v="1408845100"/>
    <b v="0"/>
    <n v="2"/>
    <b v="0"/>
    <s v="film &amp; video/science fiction"/>
    <n v="12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3000"/>
    <n v="81"/>
    <x v="1"/>
    <s v="US"/>
    <s v="USD"/>
    <n v="1437657935"/>
    <n v="1434201935"/>
    <b v="0"/>
    <n v="4"/>
    <b v="0"/>
    <s v="film &amp; video/science fiction"/>
    <n v="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5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"/>
    <n v="10"/>
    <x v="1"/>
    <s v="US"/>
    <s v="USD"/>
    <n v="1467541545"/>
    <n v="1464085545"/>
    <b v="0"/>
    <n v="1"/>
    <b v="0"/>
    <s v="film &amp; video/science fiction"/>
    <n v="2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78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28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500"/>
    <n v="640"/>
    <x v="2"/>
    <s v="US"/>
    <s v="USD"/>
    <n v="1411150701"/>
    <n v="1405966701"/>
    <b v="0"/>
    <n v="7"/>
    <b v="0"/>
    <s v="film &amp; video/drama"/>
    <n v="128"/>
    <n v="91.43"/>
    <x v="0"/>
    <s v="drama"/>
    <x v="164"/>
    <d v="2014-09-19T18:18:21"/>
  </r>
  <r>
    <n v="165"/>
    <s v="NET"/>
    <s v="A teacher. A boy. The beach and a heatwave that drove them all insane."/>
    <n v="3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2500"/>
    <n v="3000"/>
    <x v="2"/>
    <s v="US"/>
    <s v="USD"/>
    <n v="1484531362"/>
    <n v="1481939362"/>
    <b v="0"/>
    <n v="1"/>
    <b v="0"/>
    <s v="film &amp; video/drama"/>
    <n v="12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6000"/>
    <n v="325"/>
    <x v="2"/>
    <s v="US"/>
    <s v="USD"/>
    <n v="1426791770"/>
    <n v="1424203370"/>
    <b v="0"/>
    <n v="3"/>
    <b v="0"/>
    <s v="film &amp; video/drama"/>
    <n v="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5000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5000"/>
    <n v="325"/>
    <x v="2"/>
    <s v="US"/>
    <s v="USD"/>
    <n v="1440912480"/>
    <n v="1438385283"/>
    <b v="0"/>
    <n v="10"/>
    <b v="0"/>
    <s v="film &amp; video/drama"/>
    <n v="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5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5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8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3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28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8000"/>
    <n v="200"/>
    <x v="2"/>
    <s v="US"/>
    <s v="USD"/>
    <n v="1457056555"/>
    <n v="1454464555"/>
    <b v="0"/>
    <n v="2"/>
    <b v="0"/>
    <s v="film &amp; video/drama"/>
    <n v="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"/>
    <n v="401"/>
    <x v="2"/>
    <s v="GB"/>
    <s v="GBP"/>
    <n v="1428951600"/>
    <n v="1425512843"/>
    <b v="0"/>
    <n v="13"/>
    <b v="0"/>
    <s v="film &amp; video/drama"/>
    <n v="4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5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75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4400"/>
    <n v="800"/>
    <x v="2"/>
    <s v="US"/>
    <s v="USD"/>
    <n v="1437461940"/>
    <n v="1435383457"/>
    <b v="0"/>
    <n v="5"/>
    <b v="0"/>
    <s v="film &amp; video/drama"/>
    <n v="18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3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900"/>
    <n v="345"/>
    <x v="2"/>
    <s v="US"/>
    <s v="USD"/>
    <n v="1472920477"/>
    <n v="1467736477"/>
    <b v="0"/>
    <n v="5"/>
    <b v="0"/>
    <s v="film &amp; video/drama"/>
    <n v="38"/>
    <n v="69"/>
    <x v="0"/>
    <s v="drama"/>
    <x v="189"/>
    <d v="2016-09-03T16:34:37"/>
  </r>
  <r>
    <n v="190"/>
    <s v="REGIONRAT, the movie"/>
    <s v="Because hope can be a 4 letter word"/>
    <n v="7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7500"/>
    <n v="250"/>
    <x v="2"/>
    <s v="AU"/>
    <s v="AUD"/>
    <n v="1443782138"/>
    <n v="1440326138"/>
    <b v="0"/>
    <n v="3"/>
    <b v="0"/>
    <s v="film &amp; video/drama"/>
    <n v="3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55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2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4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3500"/>
    <n v="380"/>
    <x v="2"/>
    <s v="US"/>
    <s v="USD"/>
    <n v="1423424329"/>
    <n v="1421696329"/>
    <b v="0"/>
    <n v="7"/>
    <b v="0"/>
    <s v="film &amp; video/drama"/>
    <n v="11"/>
    <n v="54.29"/>
    <x v="0"/>
    <s v="drama"/>
    <x v="201"/>
    <d v="2015-02-08T19:38:49"/>
  </r>
  <r>
    <n v="202"/>
    <s v="Modern Gangsters"/>
    <s v="new web series created by jonney terry"/>
    <n v="8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250"/>
    <n v="1300"/>
    <x v="2"/>
    <s v="US"/>
    <s v="USD"/>
    <n v="1444144222"/>
    <n v="1441120222"/>
    <b v="0"/>
    <n v="17"/>
    <b v="0"/>
    <s v="film &amp; video/drama"/>
    <n v="104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4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2000"/>
    <n v="2130"/>
    <x v="2"/>
    <s v="CA"/>
    <s v="CAD"/>
    <n v="1420346638"/>
    <n v="1417754638"/>
    <b v="0"/>
    <n v="13"/>
    <b v="0"/>
    <s v="film &amp; video/drama"/>
    <n v="10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"/>
    <n v="3030"/>
    <x v="2"/>
    <s v="US"/>
    <s v="USD"/>
    <n v="1443675600"/>
    <n v="1441157592"/>
    <b v="0"/>
    <n v="33"/>
    <b v="0"/>
    <s v="film &amp; video/drama"/>
    <n v="101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75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2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5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5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s v="US"/>
    <s v="USD"/>
    <n v="1431702289"/>
    <n v="1426518289"/>
    <b v="0"/>
    <n v="1"/>
    <b v="0"/>
    <s v="film &amp; video/drama"/>
    <n v="5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"/>
    <n v="360"/>
    <x v="2"/>
    <s v="US"/>
    <s v="USD"/>
    <n v="1440101160"/>
    <n v="1436542030"/>
    <b v="0"/>
    <n v="3"/>
    <b v="0"/>
    <s v="film &amp; video/drama"/>
    <n v="103"/>
    <n v="120"/>
    <x v="0"/>
    <s v="drama"/>
    <x v="220"/>
    <d v="2015-08-20T20:06:00"/>
  </r>
  <r>
    <n v="221"/>
    <s v="Archetypes"/>
    <s v="Film about Schizophrenia with Surreal Twists!"/>
    <n v="11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400"/>
    <n v="130"/>
    <x v="2"/>
    <s v="US"/>
    <s v="USD"/>
    <n v="1427423940"/>
    <n v="1422383318"/>
    <b v="0"/>
    <n v="2"/>
    <b v="0"/>
    <s v="film &amp; video/drama"/>
    <n v="3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2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15000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1000"/>
    <n v="250"/>
    <x v="2"/>
    <s v="GB"/>
    <s v="GBP"/>
    <n v="1433064540"/>
    <n v="1428854344"/>
    <b v="0"/>
    <n v="2"/>
    <b v="0"/>
    <s v="film &amp; video/drama"/>
    <n v="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6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15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666"/>
    <n v="60"/>
    <x v="2"/>
    <s v="US"/>
    <s v="USD"/>
    <n v="1433443151"/>
    <n v="1430851151"/>
    <b v="0"/>
    <n v="2"/>
    <b v="0"/>
    <s v="film &amp; video/drama"/>
    <n v="9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2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6000"/>
    <n v="110"/>
    <x v="2"/>
    <s v="GB"/>
    <s v="GBP"/>
    <n v="1425066546"/>
    <n v="1422474546"/>
    <b v="0"/>
    <n v="7"/>
    <b v="0"/>
    <s v="film &amp; video/drama"/>
    <n v="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45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200"/>
    <n v="401"/>
    <x v="2"/>
    <s v="US"/>
    <s v="USD"/>
    <n v="1434847859"/>
    <n v="1431391859"/>
    <b v="0"/>
    <n v="5"/>
    <b v="0"/>
    <s v="film &amp; video/drama"/>
    <n v="33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4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515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29000"/>
    <n v="250"/>
    <x v="2"/>
    <s v="AU"/>
    <s v="AUD"/>
    <n v="1446984000"/>
    <n v="1445308730"/>
    <b v="0"/>
    <n v="5"/>
    <b v="0"/>
    <s v="film &amp; video/drama"/>
    <n v="1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s v="US"/>
    <s v="USD"/>
    <n v="1275364740"/>
    <n v="1269878058"/>
    <b v="1"/>
    <n v="108"/>
    <b v="1"/>
    <s v="film &amp; video/documentary"/>
    <n v="10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6000"/>
    <n v="6000"/>
    <x v="0"/>
    <s v="US"/>
    <s v="USD"/>
    <n v="1298699828"/>
    <n v="1294811828"/>
    <b v="1"/>
    <n v="145"/>
    <b v="1"/>
    <s v="film &amp; video/documentary"/>
    <n v="10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0"/>
    <s v="US"/>
    <s v="USD"/>
    <n v="1271994660"/>
    <n v="1264565507"/>
    <b v="1"/>
    <n v="36"/>
    <b v="1"/>
    <s v="film &amp; video/documentary"/>
    <n v="8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0000"/>
    <n v="12165"/>
    <x v="0"/>
    <s v="US"/>
    <s v="USD"/>
    <n v="1437621060"/>
    <n v="1433799180"/>
    <b v="0"/>
    <n v="87"/>
    <b v="1"/>
    <s v="film &amp; video/documentary"/>
    <n v="12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12000"/>
    <n v="12000"/>
    <x v="0"/>
    <s v="US"/>
    <s v="USD"/>
    <n v="1407456000"/>
    <n v="1405573391"/>
    <b v="0"/>
    <n v="86"/>
    <b v="1"/>
    <s v="film &amp; video/documentary"/>
    <n v="100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2000000"/>
    <n v="376"/>
    <x v="0"/>
    <s v="GB"/>
    <s v="GBP"/>
    <n v="1459872000"/>
    <n v="1456408244"/>
    <b v="0"/>
    <n v="9"/>
    <b v="1"/>
    <s v="film &amp; video/documentary"/>
    <n v="0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0000"/>
    <n v="600"/>
    <x v="0"/>
    <s v="US"/>
    <s v="USD"/>
    <n v="1393694280"/>
    <n v="1390088311"/>
    <b v="0"/>
    <n v="14"/>
    <b v="1"/>
    <s v="film &amp; video/documentary"/>
    <n v="3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500"/>
    <n v="1535"/>
    <x v="0"/>
    <s v="US"/>
    <s v="USD"/>
    <n v="1346950900"/>
    <n v="1345741300"/>
    <b v="0"/>
    <n v="22"/>
    <b v="1"/>
    <s v="film &amp; video/documentary"/>
    <n v="102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s v="US"/>
    <s v="USD"/>
    <n v="1400467759"/>
    <n v="1398480559"/>
    <b v="0"/>
    <n v="48"/>
    <b v="1"/>
    <s v="film &amp; video/documentary"/>
    <n v="103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0500"/>
    <n v="601"/>
    <x v="0"/>
    <s v="US"/>
    <s v="USD"/>
    <n v="1439246991"/>
    <n v="1437950991"/>
    <b v="0"/>
    <n v="13"/>
    <b v="1"/>
    <s v="film &amp; video/documentary"/>
    <n v="6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5000"/>
    <n v="684"/>
    <x v="0"/>
    <s v="GB"/>
    <s v="GBP"/>
    <n v="1469220144"/>
    <n v="1466628144"/>
    <b v="0"/>
    <n v="15"/>
    <b v="1"/>
    <s v="film &amp; video/documentary"/>
    <n v="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25"/>
    <n v="301"/>
    <x v="2"/>
    <s v="US"/>
    <s v="USD"/>
    <n v="1440157656"/>
    <n v="1434973656"/>
    <b v="0"/>
    <n v="6"/>
    <b v="0"/>
    <s v="film &amp; video/animation"/>
    <n v="24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00"/>
    <n v="430"/>
    <x v="2"/>
    <s v="US"/>
    <s v="USD"/>
    <n v="1410416097"/>
    <n v="1407824097"/>
    <b v="0"/>
    <n v="12"/>
    <b v="0"/>
    <s v="film &amp; video/animation"/>
    <n v="14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53"/>
    <n v="153"/>
    <x v="2"/>
    <s v="US"/>
    <s v="USD"/>
    <n v="1370470430"/>
    <n v="1367878430"/>
    <b v="0"/>
    <n v="13"/>
    <b v="0"/>
    <s v="film &amp; video/animation"/>
    <n v="10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8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250"/>
    <n v="570"/>
    <x v="2"/>
    <s v="US"/>
    <s v="USD"/>
    <n v="1445448381"/>
    <n v="1440264381"/>
    <b v="0"/>
    <n v="8"/>
    <b v="0"/>
    <s v="film &amp; video/animation"/>
    <n v="228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5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0"/>
    <n v="125"/>
    <x v="2"/>
    <s v="US"/>
    <s v="USD"/>
    <n v="1385931702"/>
    <n v="1383076902"/>
    <b v="0"/>
    <n v="2"/>
    <b v="0"/>
    <s v="film &amp; video/animation"/>
    <n v="1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50"/>
    <n v="3"/>
    <x v="2"/>
    <s v="US"/>
    <s v="USD"/>
    <n v="1379094980"/>
    <n v="1376502980"/>
    <b v="0"/>
    <n v="3"/>
    <b v="0"/>
    <s v="film &amp; video/animation"/>
    <n v="2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7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500"/>
    <n v="1876"/>
    <x v="2"/>
    <s v="US"/>
    <s v="USD"/>
    <n v="1447830958"/>
    <n v="1445235358"/>
    <b v="0"/>
    <n v="11"/>
    <b v="0"/>
    <s v="film &amp; video/animation"/>
    <n v="125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3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21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375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5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7500"/>
    <n v="45"/>
    <x v="2"/>
    <s v="GB"/>
    <s v="GBP"/>
    <n v="1382017085"/>
    <n v="1379425085"/>
    <b v="0"/>
    <n v="5"/>
    <b v="0"/>
    <s v="film &amp; video/animation"/>
    <n v="1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5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000"/>
    <n v="480"/>
    <x v="2"/>
    <s v="US"/>
    <s v="USD"/>
    <n v="1431536015"/>
    <n v="1428944015"/>
    <b v="0"/>
    <n v="12"/>
    <b v="0"/>
    <s v="film &amp; video/animation"/>
    <n v="12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20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25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000"/>
    <n v="45"/>
    <x v="2"/>
    <s v="US"/>
    <s v="USD"/>
    <n v="1334622660"/>
    <n v="1330733022"/>
    <b v="0"/>
    <n v="2"/>
    <b v="0"/>
    <s v="film &amp; video/animation"/>
    <n v="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5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5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5000"/>
    <n v="821"/>
    <x v="2"/>
    <s v="GB"/>
    <s v="GBP"/>
    <n v="1368550060"/>
    <n v="1365958060"/>
    <b v="0"/>
    <n v="49"/>
    <b v="0"/>
    <s v="film &amp; video/animation"/>
    <n v="16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500"/>
    <n v="25"/>
    <x v="2"/>
    <s v="US"/>
    <s v="USD"/>
    <n v="1321201327"/>
    <n v="1316013727"/>
    <b v="0"/>
    <n v="1"/>
    <b v="0"/>
    <s v="film &amp; video/animation"/>
    <n v="5"/>
    <n v="25"/>
    <x v="0"/>
    <s v="animation"/>
    <x v="459"/>
    <d v="2011-11-13T16:22:07"/>
  </r>
  <r>
    <n v="460"/>
    <s v="Darwin's Kiss"/>
    <s v="An animated web series about biological evolution gone haywire."/>
    <n v="275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30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62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200"/>
    <n v="1250"/>
    <x v="2"/>
    <s v="US"/>
    <s v="USD"/>
    <n v="1316883753"/>
    <n v="1311699753"/>
    <b v="0"/>
    <n v="11"/>
    <b v="0"/>
    <s v="film &amp; video/animation"/>
    <n v="104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60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55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675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8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s v="US"/>
    <s v="USD"/>
    <n v="1408831718"/>
    <n v="1406239718"/>
    <b v="0"/>
    <n v="5"/>
    <b v="0"/>
    <s v="film &amp; video/animation"/>
    <n v="14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80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5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30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800"/>
    <n v="1830"/>
    <x v="2"/>
    <s v="US"/>
    <s v="USD"/>
    <n v="1349885289"/>
    <n v="1347293289"/>
    <b v="0"/>
    <n v="21"/>
    <b v="0"/>
    <s v="film &amp; video/animation"/>
    <n v="10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2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50"/>
    <x v="2"/>
    <s v="AU"/>
    <s v="AUD"/>
    <n v="1401662239"/>
    <n v="1399070239"/>
    <b v="0"/>
    <n v="1"/>
    <b v="0"/>
    <s v="film &amp; video/animation"/>
    <n v="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11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3000"/>
    <n v="215"/>
    <x v="2"/>
    <s v="US"/>
    <s v="USD"/>
    <n v="1325763180"/>
    <n v="1323084816"/>
    <b v="0"/>
    <n v="3"/>
    <b v="0"/>
    <s v="film &amp; video/animation"/>
    <n v="7"/>
    <n v="71.67"/>
    <x v="0"/>
    <s v="animation"/>
    <x v="489"/>
    <d v="2012-01-05T11:33:00"/>
  </r>
  <r>
    <n v="490"/>
    <s v="PROJECT IS CANCELLED"/>
    <s v="Cancelled"/>
    <n v="71764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2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5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5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1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336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50"/>
    <n v="230"/>
    <x v="2"/>
    <s v="US"/>
    <s v="USD"/>
    <n v="1332073025"/>
    <n v="1329484625"/>
    <b v="0"/>
    <n v="4"/>
    <b v="0"/>
    <s v="film &amp; video/animation"/>
    <n v="153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6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50"/>
    <n v="250"/>
    <x v="2"/>
    <s v="US"/>
    <s v="USD"/>
    <n v="1376140520"/>
    <n v="1373548520"/>
    <b v="0"/>
    <n v="1"/>
    <b v="0"/>
    <s v="film &amp; video/animation"/>
    <n v="1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3500"/>
    <n v="640"/>
    <x v="2"/>
    <s v="US"/>
    <s v="USD"/>
    <n v="1350687657"/>
    <n v="1346799657"/>
    <b v="0"/>
    <n v="10"/>
    <b v="0"/>
    <s v="film &amp; video/animation"/>
    <n v="1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"/>
    <n v="400"/>
    <x v="2"/>
    <s v="US"/>
    <s v="USD"/>
    <n v="1337955240"/>
    <n v="1332808501"/>
    <b v="0"/>
    <n v="3"/>
    <b v="0"/>
    <s v="film &amp; video/animation"/>
    <n v="10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3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35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2000"/>
    <n v="150"/>
    <x v="2"/>
    <s v="US"/>
    <s v="USD"/>
    <n v="1365228982"/>
    <n v="1362640582"/>
    <b v="0"/>
    <n v="5"/>
    <b v="0"/>
    <s v="film &amp; video/animation"/>
    <n v="8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5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00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10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"/>
    <n v="205"/>
    <x v="2"/>
    <s v="US"/>
    <s v="USD"/>
    <n v="1486046761"/>
    <n v="1483454761"/>
    <b v="0"/>
    <n v="3"/>
    <b v="0"/>
    <s v="film &amp; video/animation"/>
    <n v="4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2500"/>
    <n v="2746"/>
    <x v="2"/>
    <s v="US"/>
    <s v="USD"/>
    <n v="1354699421"/>
    <n v="1352107421"/>
    <b v="0"/>
    <n v="70"/>
    <b v="0"/>
    <s v="film &amp; video/animation"/>
    <n v="11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5000"/>
    <n v="10085"/>
    <x v="0"/>
    <s v="US"/>
    <s v="USD"/>
    <n v="1487347500"/>
    <n v="1484715366"/>
    <b v="0"/>
    <n v="158"/>
    <b v="1"/>
    <s v="theater/plays"/>
    <n v="202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s v="CA"/>
    <s v="CAD"/>
    <n v="1484110800"/>
    <n v="1482281094"/>
    <b v="0"/>
    <n v="18"/>
    <b v="1"/>
    <s v="theater/plays"/>
    <n v="10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750"/>
    <n v="4000"/>
    <x v="0"/>
    <s v="US"/>
    <s v="USD"/>
    <n v="1481957940"/>
    <n v="1478050429"/>
    <b v="0"/>
    <n v="31"/>
    <b v="1"/>
    <s v="theater/plays"/>
    <n v="107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45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0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5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75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2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550"/>
    <n v="123"/>
    <x v="2"/>
    <s v="US"/>
    <s v="USD"/>
    <n v="1415988991"/>
    <n v="1413393391"/>
    <b v="0"/>
    <n v="6"/>
    <b v="0"/>
    <s v="technology/web"/>
    <n v="2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1000"/>
    <n v="200"/>
    <x v="2"/>
    <s v="US"/>
    <s v="USD"/>
    <n v="1452112717"/>
    <n v="1449520717"/>
    <b v="0"/>
    <n v="1"/>
    <b v="0"/>
    <s v="technology/web"/>
    <n v="2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328"/>
    <n v="1366"/>
    <x v="2"/>
    <s v="DE"/>
    <s v="EUR"/>
    <n v="1480721803"/>
    <n v="1478126203"/>
    <b v="0"/>
    <n v="20"/>
    <b v="0"/>
    <s v="technology/web"/>
    <n v="1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00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000"/>
    <n v="50"/>
    <x v="2"/>
    <s v="US"/>
    <s v="USD"/>
    <n v="1449989260"/>
    <n v="1447397260"/>
    <b v="0"/>
    <n v="1"/>
    <b v="0"/>
    <s v="technology/web"/>
    <n v="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000"/>
    <n v="55"/>
    <x v="2"/>
    <s v="US"/>
    <s v="USD"/>
    <n v="1445874513"/>
    <n v="1442850513"/>
    <b v="0"/>
    <n v="2"/>
    <b v="0"/>
    <s v="technology/web"/>
    <n v="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11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2"/>
    <s v="AU"/>
    <s v="AUD"/>
    <n v="1424137247"/>
    <n v="1421545247"/>
    <b v="0"/>
    <n v="2"/>
    <b v="0"/>
    <s v="technology/web"/>
    <n v="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3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45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50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8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0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700"/>
    <n v="80"/>
    <x v="2"/>
    <s v="GB"/>
    <s v="GBP"/>
    <n v="1476873507"/>
    <n v="1474281507"/>
    <b v="0"/>
    <n v="4"/>
    <b v="0"/>
    <s v="technology/web"/>
    <n v="1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5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250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225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749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678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6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55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2500"/>
    <n v="2725"/>
    <x v="2"/>
    <s v="CA"/>
    <s v="CAD"/>
    <n v="1429207833"/>
    <n v="1426615833"/>
    <b v="0"/>
    <n v="7"/>
    <b v="0"/>
    <s v="technology/web"/>
    <n v="1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"/>
    <n v="301"/>
    <x v="2"/>
    <s v="IT"/>
    <s v="EUR"/>
    <n v="1479410886"/>
    <n v="1474223286"/>
    <b v="0"/>
    <n v="2"/>
    <b v="0"/>
    <s v="technology/web"/>
    <n v="100"/>
    <n v="150.5"/>
    <x v="2"/>
    <s v="web"/>
    <x v="588"/>
    <d v="2016-11-17T19:28:06"/>
  </r>
  <r>
    <n v="589"/>
    <s v="Get Neighborly"/>
    <s v="Services closer than you think..."/>
    <n v="6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2"/>
    <s v="GB"/>
    <s v="GBP"/>
    <n v="1454936460"/>
    <n v="1452259131"/>
    <b v="0"/>
    <n v="9"/>
    <b v="0"/>
    <s v="technology/web"/>
    <n v="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750"/>
    <n v="61"/>
    <x v="2"/>
    <s v="US"/>
    <s v="USD"/>
    <n v="1437570130"/>
    <n v="1434978130"/>
    <b v="0"/>
    <n v="2"/>
    <b v="0"/>
    <s v="technology/web"/>
    <n v="8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5000"/>
    <n v="250"/>
    <x v="2"/>
    <s v="US"/>
    <s v="USD"/>
    <n v="1417584860"/>
    <n v="1414992860"/>
    <b v="0"/>
    <n v="1"/>
    <b v="0"/>
    <s v="technology/web"/>
    <n v="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20000"/>
    <n v="115"/>
    <x v="2"/>
    <s v="GB"/>
    <s v="GBP"/>
    <n v="1428333345"/>
    <n v="1425744945"/>
    <b v="0"/>
    <n v="7"/>
    <b v="0"/>
    <s v="technology/web"/>
    <n v="1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5000"/>
    <n v="426"/>
    <x v="2"/>
    <s v="US"/>
    <s v="USD"/>
    <n v="1430703638"/>
    <n v="1426815638"/>
    <b v="0"/>
    <n v="8"/>
    <b v="0"/>
    <s v="technology/web"/>
    <n v="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75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5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850"/>
    <n v="850"/>
    <x v="2"/>
    <s v="US"/>
    <s v="USD"/>
    <n v="1417737781"/>
    <n v="1415145781"/>
    <b v="0"/>
    <n v="7"/>
    <b v="0"/>
    <s v="technology/web"/>
    <n v="10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2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2500"/>
    <n v="100"/>
    <x v="1"/>
    <s v="US"/>
    <s v="USD"/>
    <n v="1431198562"/>
    <n v="1426014562"/>
    <b v="0"/>
    <n v="1"/>
    <b v="0"/>
    <s v="technology/web"/>
    <n v="4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s v="CA"/>
    <s v="CAD"/>
    <n v="1419626139"/>
    <n v="1417034139"/>
    <b v="0"/>
    <n v="6"/>
    <b v="0"/>
    <s v="technology/web"/>
    <n v="7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850"/>
    <n v="131"/>
    <x v="1"/>
    <s v="US"/>
    <s v="USD"/>
    <n v="1440318908"/>
    <n v="1436430908"/>
    <b v="0"/>
    <n v="8"/>
    <b v="0"/>
    <s v="technology/web"/>
    <n v="15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5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00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5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5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1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495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5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15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50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5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1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s v="SE"/>
    <s v="SEK"/>
    <n v="1457996400"/>
    <n v="1452842511"/>
    <b v="0"/>
    <n v="1"/>
    <b v="0"/>
    <s v="technology/web"/>
    <n v="5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350"/>
    <x v="1"/>
    <s v="AU"/>
    <s v="AUD"/>
    <n v="1463239108"/>
    <n v="1460647108"/>
    <b v="0"/>
    <n v="3"/>
    <b v="0"/>
    <s v="technology/web"/>
    <n v="14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500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5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200"/>
    <n v="1245"/>
    <x v="1"/>
    <s v="US"/>
    <s v="USD"/>
    <n v="1466204400"/>
    <n v="1463469062"/>
    <b v="0"/>
    <n v="25"/>
    <b v="0"/>
    <s v="technology/web"/>
    <n v="10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125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15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5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5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5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0"/>
    <s v="FR"/>
    <s v="EUR"/>
    <n v="1480028400"/>
    <n v="1478685915"/>
    <b v="0"/>
    <n v="2"/>
    <b v="1"/>
    <s v="technology/wearables"/>
    <n v="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500"/>
    <n v="95"/>
    <x v="2"/>
    <s v="US"/>
    <s v="USD"/>
    <n v="1477236559"/>
    <n v="1474644559"/>
    <b v="0"/>
    <n v="9"/>
    <b v="0"/>
    <s v="technology/wearables"/>
    <n v="6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7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5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2"/>
    <s v="US"/>
    <s v="USD"/>
    <n v="1431374222"/>
    <n v="1427486222"/>
    <b v="0"/>
    <n v="25"/>
    <b v="0"/>
    <s v="technology/wearables"/>
    <n v="137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00"/>
    <n v="205"/>
    <x v="2"/>
    <s v="US"/>
    <s v="USD"/>
    <n v="1409602217"/>
    <n v="1405714217"/>
    <b v="0"/>
    <n v="3"/>
    <b v="0"/>
    <s v="technology/wearables"/>
    <n v="10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150"/>
    <n v="15"/>
    <x v="2"/>
    <s v="US"/>
    <s v="USD"/>
    <n v="1407811627"/>
    <n v="1402627627"/>
    <b v="0"/>
    <n v="2"/>
    <b v="0"/>
    <s v="technology/wearables"/>
    <n v="1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30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"/>
    <n v="53"/>
    <x v="2"/>
    <s v="US"/>
    <s v="USD"/>
    <n v="1489512122"/>
    <n v="1486923722"/>
    <b v="0"/>
    <n v="4"/>
    <b v="0"/>
    <s v="technology/wearables"/>
    <n v="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2"/>
    <s v="US"/>
    <s v="USD"/>
    <n v="1421095672"/>
    <n v="1417207672"/>
    <b v="0"/>
    <n v="10"/>
    <b v="0"/>
    <s v="technology/wearables"/>
    <n v="1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3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3000"/>
    <n v="3550"/>
    <x v="2"/>
    <s v="MX"/>
    <s v="MXN"/>
    <n v="1486317653"/>
    <n v="1481133653"/>
    <b v="0"/>
    <n v="6"/>
    <b v="0"/>
    <s v="technology/wearables"/>
    <n v="118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"/>
    <n v="260"/>
    <x v="2"/>
    <s v="US"/>
    <s v="USD"/>
    <n v="1435711246"/>
    <n v="1433292046"/>
    <b v="0"/>
    <n v="10"/>
    <b v="0"/>
    <s v="technology/wearables"/>
    <n v="10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500"/>
    <n v="636"/>
    <x v="2"/>
    <s v="US"/>
    <s v="USD"/>
    <n v="1414758620"/>
    <n v="1412166620"/>
    <b v="0"/>
    <n v="7"/>
    <b v="0"/>
    <s v="technology/wearables"/>
    <n v="127"/>
    <n v="90.86"/>
    <x v="2"/>
    <s v="wearables"/>
    <x v="695"/>
    <d v="2014-10-31T12:30:20"/>
  </r>
  <r>
    <n v="696"/>
    <s v="trustee"/>
    <s v="Show your fidelity by wearing the Trustee rings! Show where you are (at)!"/>
    <n v="8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481"/>
    <x v="2"/>
    <s v="CA"/>
    <s v="CAD"/>
    <n v="1487565468"/>
    <n v="1482381468"/>
    <b v="0"/>
    <n v="4"/>
    <b v="0"/>
    <s v="technology/wearables"/>
    <n v="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7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8888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50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"/>
    <n v="105"/>
    <x v="2"/>
    <s v="US"/>
    <s v="USD"/>
    <n v="1455466832"/>
    <n v="1452874832"/>
    <b v="0"/>
    <n v="4"/>
    <b v="0"/>
    <s v="technology/wearables"/>
    <n v="1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00"/>
    <n v="715"/>
    <x v="2"/>
    <s v="US"/>
    <s v="USD"/>
    <n v="1417392000"/>
    <n v="1414511307"/>
    <b v="0"/>
    <n v="16"/>
    <b v="0"/>
    <s v="technology/wearables"/>
    <n v="11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s v="US"/>
    <s v="USD"/>
    <n v="1348028861"/>
    <n v="1342844861"/>
    <b v="0"/>
    <n v="120"/>
    <b v="1"/>
    <s v="publishing/nonfiction"/>
    <n v="10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0"/>
    <s v="US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0"/>
    <s v="US"/>
    <s v="USD"/>
    <n v="1334610000"/>
    <n v="1332435685"/>
    <b v="0"/>
    <n v="15"/>
    <b v="1"/>
    <s v="publishing/nonfiction"/>
    <n v="3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0000"/>
    <n v="2550"/>
    <x v="0"/>
    <s v="US"/>
    <s v="USD"/>
    <n v="1286568268"/>
    <n v="1283976268"/>
    <b v="0"/>
    <n v="19"/>
    <b v="1"/>
    <s v="publishing/nonfiction"/>
    <n v="13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13803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3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10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400"/>
    <n v="2521"/>
    <x v="2"/>
    <s v="US"/>
    <s v="USD"/>
    <n v="1413723684"/>
    <n v="1411131684"/>
    <b v="0"/>
    <n v="44"/>
    <b v="0"/>
    <s v="publishing/fiction"/>
    <n v="10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10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0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3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600"/>
    <n v="10"/>
    <x v="2"/>
    <s v="US"/>
    <s v="USD"/>
    <n v="1454183202"/>
    <n v="1449863202"/>
    <b v="0"/>
    <n v="1"/>
    <b v="0"/>
    <s v="publishing/fiction"/>
    <n v="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4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1000"/>
    <n v="32"/>
    <x v="2"/>
    <s v="GB"/>
    <s v="GBP"/>
    <n v="1431298860"/>
    <n v="1428341985"/>
    <b v="0"/>
    <n v="2"/>
    <b v="0"/>
    <s v="publishing/fiction"/>
    <n v="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350"/>
    <n v="351"/>
    <x v="2"/>
    <s v="US"/>
    <s v="USD"/>
    <n v="1393181018"/>
    <n v="1390589018"/>
    <b v="0"/>
    <n v="9"/>
    <b v="0"/>
    <s v="publishing/fiction"/>
    <n v="10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850"/>
    <n v="170"/>
    <x v="2"/>
    <s v="US"/>
    <s v="USD"/>
    <n v="1323998795"/>
    <n v="1321406795"/>
    <b v="0"/>
    <n v="5"/>
    <b v="0"/>
    <s v="publishing/fiction"/>
    <n v="2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60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"/>
    <n v="400"/>
    <x v="2"/>
    <s v="US"/>
    <s v="USD"/>
    <n v="1287115200"/>
    <n v="1284567905"/>
    <b v="0"/>
    <n v="6"/>
    <b v="0"/>
    <s v="publishing/fiction"/>
    <n v="1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800"/>
    <n v="1040"/>
    <x v="0"/>
    <s v="US"/>
    <s v="USD"/>
    <n v="1304439025"/>
    <n v="1301847025"/>
    <b v="0"/>
    <n v="27"/>
    <b v="1"/>
    <s v="music/rock"/>
    <n v="12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000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s v="US"/>
    <s v="USD"/>
    <n v="1335564000"/>
    <n v="1332182049"/>
    <b v="0"/>
    <n v="35"/>
    <b v="1"/>
    <s v="music/rock"/>
    <n v="11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6000"/>
    <n v="7140"/>
    <x v="0"/>
    <s v="US"/>
    <s v="USD"/>
    <n v="1336751220"/>
    <n v="1331774434"/>
    <b v="0"/>
    <n v="44"/>
    <b v="1"/>
    <s v="music/rock"/>
    <n v="11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000"/>
    <n v="1860"/>
    <x v="0"/>
    <s v="US"/>
    <s v="USD"/>
    <n v="1358755140"/>
    <n v="1357187280"/>
    <b v="0"/>
    <n v="14"/>
    <b v="1"/>
    <s v="music/rock"/>
    <n v="18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500"/>
    <n v="3226"/>
    <x v="0"/>
    <s v="US"/>
    <s v="USD"/>
    <n v="1335672000"/>
    <n v="1332978688"/>
    <b v="0"/>
    <n v="71"/>
    <b v="1"/>
    <s v="music/rock"/>
    <n v="12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5000"/>
    <n v="6080"/>
    <x v="0"/>
    <s v="US"/>
    <s v="USD"/>
    <n v="1347854700"/>
    <n v="1343867524"/>
    <b v="0"/>
    <n v="75"/>
    <b v="1"/>
    <s v="music/rock"/>
    <n v="122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4500"/>
    <n v="1575"/>
    <x v="0"/>
    <s v="US"/>
    <s v="USD"/>
    <n v="1346462462"/>
    <n v="1343870462"/>
    <b v="0"/>
    <n v="27"/>
    <b v="1"/>
    <s v="music/rock"/>
    <n v="1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5000"/>
    <n v="1040"/>
    <x v="0"/>
    <s v="US"/>
    <s v="USD"/>
    <n v="1373475120"/>
    <n v="1371569202"/>
    <b v="0"/>
    <n v="12"/>
    <b v="1"/>
    <s v="music/rock"/>
    <n v="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0"/>
    <s v="US"/>
    <s v="USD"/>
    <n v="1362146280"/>
    <n v="1357604752"/>
    <b v="0"/>
    <n v="33"/>
    <b v="1"/>
    <s v="music/rock"/>
    <n v="6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600"/>
    <n v="1273"/>
    <x v="0"/>
    <s v="US"/>
    <s v="USD"/>
    <n v="1306865040"/>
    <n v="1305568201"/>
    <b v="0"/>
    <n v="28"/>
    <b v="1"/>
    <s v="music/rock"/>
    <n v="212"/>
    <n v="45.46"/>
    <x v="4"/>
    <s v="rock"/>
    <x v="814"/>
    <d v="2011-05-31T18:04:00"/>
  </r>
  <r>
    <n v="815"/>
    <s v="Some Late Help for The Early Reset"/>
    <s v="Be a part of helping The Early Reset finish their new 7 song EP."/>
    <n v="3500"/>
    <n v="4280"/>
    <x v="0"/>
    <s v="US"/>
    <s v="USD"/>
    <n v="1414879303"/>
    <n v="1412287303"/>
    <b v="0"/>
    <n v="43"/>
    <b v="1"/>
    <s v="music/rock"/>
    <n v="122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10000"/>
    <n v="435"/>
    <x v="0"/>
    <s v="US"/>
    <s v="USD"/>
    <n v="1387601040"/>
    <n v="1386806254"/>
    <b v="0"/>
    <n v="14"/>
    <b v="1"/>
    <s v="music/rock"/>
    <n v="4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2681"/>
    <x v="0"/>
    <s v="US"/>
    <s v="USD"/>
    <n v="1402290000"/>
    <n v="1399666342"/>
    <b v="0"/>
    <n v="38"/>
    <b v="1"/>
    <s v="music/rock"/>
    <n v="107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5000"/>
    <n v="310"/>
    <x v="0"/>
    <s v="US"/>
    <s v="USD"/>
    <n v="1329248940"/>
    <n v="1326972107"/>
    <b v="0"/>
    <n v="11"/>
    <b v="1"/>
    <s v="music/rock"/>
    <n v="1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3500"/>
    <n v="3500"/>
    <x v="0"/>
    <s v="US"/>
    <s v="USD"/>
    <n v="1335540694"/>
    <n v="1332948694"/>
    <b v="0"/>
    <n v="20"/>
    <b v="1"/>
    <s v="music/rock"/>
    <n v="1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5000"/>
    <n v="3045"/>
    <x v="0"/>
    <s v="US"/>
    <s v="USD"/>
    <n v="1398988662"/>
    <n v="1396396662"/>
    <b v="0"/>
    <n v="62"/>
    <b v="1"/>
    <s v="music/rock"/>
    <n v="6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0"/>
    <s v="CA"/>
    <s v="CAD"/>
    <n v="1381723140"/>
    <n v="1378735983"/>
    <b v="1"/>
    <n v="39"/>
    <b v="1"/>
    <s v="music/metal"/>
    <n v="5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75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600"/>
    <n v="300"/>
    <x v="0"/>
    <s v="US"/>
    <s v="USD"/>
    <n v="1429038033"/>
    <n v="1426446033"/>
    <b v="0"/>
    <n v="16"/>
    <b v="1"/>
    <s v="music/metal"/>
    <n v="5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500"/>
    <n v="1500"/>
    <x v="0"/>
    <s v="US"/>
    <s v="USD"/>
    <n v="1469329217"/>
    <n v="1466737217"/>
    <b v="0"/>
    <n v="47"/>
    <b v="1"/>
    <s v="music/metal"/>
    <n v="100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500"/>
    <n v="545"/>
    <x v="0"/>
    <s v="DE"/>
    <s v="EUR"/>
    <n v="1477422000"/>
    <n v="1472282956"/>
    <b v="0"/>
    <n v="28"/>
    <b v="1"/>
    <s v="music/metal"/>
    <n v="109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700"/>
    <n v="1200"/>
    <x v="0"/>
    <s v="ES"/>
    <s v="EUR"/>
    <n v="1448463431"/>
    <n v="1444831031"/>
    <b v="0"/>
    <n v="24"/>
    <b v="1"/>
    <s v="music/metal"/>
    <n v="17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70"/>
    <n v="101"/>
    <x v="2"/>
    <s v="US"/>
    <s v="USD"/>
    <n v="1474067404"/>
    <n v="1471475404"/>
    <b v="0"/>
    <n v="2"/>
    <b v="0"/>
    <s v="music/jazz"/>
    <n v="14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"/>
    <n v="170"/>
    <x v="2"/>
    <s v="GB"/>
    <s v="GBP"/>
    <n v="1384179548"/>
    <n v="1381583948"/>
    <b v="0"/>
    <n v="4"/>
    <b v="0"/>
    <s v="music/jazz"/>
    <n v="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45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5000"/>
    <n v="45"/>
    <x v="2"/>
    <s v="US"/>
    <s v="USD"/>
    <n v="1358361197"/>
    <n v="1353177197"/>
    <b v="0"/>
    <n v="2"/>
    <b v="0"/>
    <s v="music/jazz"/>
    <n v="1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1000"/>
    <n v="1040"/>
    <x v="2"/>
    <s v="US"/>
    <s v="USD"/>
    <n v="1365448657"/>
    <n v="1362860257"/>
    <b v="0"/>
    <n v="3"/>
    <b v="0"/>
    <s v="music/jazz"/>
    <n v="104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8000"/>
    <n v="325"/>
    <x v="2"/>
    <s v="US"/>
    <s v="USD"/>
    <n v="1385735295"/>
    <n v="1383139695"/>
    <b v="0"/>
    <n v="12"/>
    <b v="0"/>
    <s v="music/jazz"/>
    <n v="4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750"/>
    <n v="65"/>
    <x v="2"/>
    <s v="US"/>
    <s v="USD"/>
    <n v="1299786527"/>
    <n v="1295898527"/>
    <b v="0"/>
    <n v="2"/>
    <b v="0"/>
    <s v="music/jazz"/>
    <n v="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0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700"/>
    <n v="730"/>
    <x v="2"/>
    <s v="US"/>
    <s v="USD"/>
    <n v="1367676034"/>
    <n v="1365084034"/>
    <b v="0"/>
    <n v="21"/>
    <b v="0"/>
    <s v="music/jazz"/>
    <n v="10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1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50"/>
    <n v="1351"/>
    <x v="2"/>
    <s v="US"/>
    <s v="USD"/>
    <n v="1387479360"/>
    <n v="1384887360"/>
    <b v="0"/>
    <n v="29"/>
    <b v="0"/>
    <s v="music/jazz"/>
    <n v="2702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4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500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"/>
    <n v="2001"/>
    <x v="2"/>
    <s v="US"/>
    <s v="USD"/>
    <n v="1456957635"/>
    <n v="1451773635"/>
    <b v="0"/>
    <n v="24"/>
    <b v="0"/>
    <s v="music/indie rock"/>
    <n v="10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5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15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5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"/>
    <n v="260"/>
    <x v="2"/>
    <s v="US"/>
    <s v="USD"/>
    <n v="1408581930"/>
    <n v="1405989930"/>
    <b v="0"/>
    <n v="9"/>
    <b v="0"/>
    <s v="music/indie rock"/>
    <n v="3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8000"/>
    <n v="200"/>
    <x v="2"/>
    <s v="US"/>
    <s v="USD"/>
    <n v="1427920363"/>
    <n v="1425331963"/>
    <b v="0"/>
    <n v="5"/>
    <b v="0"/>
    <s v="music/indie rock"/>
    <n v="3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150"/>
    <n v="195"/>
    <x v="2"/>
    <s v="US"/>
    <s v="USD"/>
    <n v="1287975829"/>
    <n v="1284087829"/>
    <b v="0"/>
    <n v="7"/>
    <b v="0"/>
    <s v="music/indie rock"/>
    <n v="13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60000"/>
    <n v="3200"/>
    <x v="2"/>
    <s v="US"/>
    <s v="USD"/>
    <n v="1440734400"/>
    <n v="1438549026"/>
    <b v="0"/>
    <n v="72"/>
    <b v="0"/>
    <s v="music/indie rock"/>
    <n v="5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15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5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3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9041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6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3750"/>
    <n v="151"/>
    <x v="2"/>
    <s v="US"/>
    <s v="USD"/>
    <n v="1451786137"/>
    <n v="1449194137"/>
    <b v="0"/>
    <n v="3"/>
    <b v="0"/>
    <s v="music/jazz"/>
    <n v="4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3900"/>
    <n v="196"/>
    <x v="2"/>
    <s v="US"/>
    <s v="USD"/>
    <n v="1295847926"/>
    <n v="1290663926"/>
    <b v="0"/>
    <n v="6"/>
    <b v="0"/>
    <s v="music/jazz"/>
    <n v="5"/>
    <n v="32.67"/>
    <x v="4"/>
    <s v="jazz"/>
    <x v="905"/>
    <d v="2011-01-24T05:45:26"/>
  </r>
  <r>
    <n v="906"/>
    <s v="24th Music Presents Channeling Motown (Live)"/>
    <s v="The DMV's most respected saxophonist pay tribute to Motown."/>
    <n v="3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500"/>
    <n v="520"/>
    <x v="2"/>
    <s v="US"/>
    <s v="USD"/>
    <n v="1343016000"/>
    <n v="1340296440"/>
    <b v="0"/>
    <n v="8"/>
    <b v="0"/>
    <s v="music/jazz"/>
    <n v="10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500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75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15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3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300"/>
    <n v="375"/>
    <x v="2"/>
    <s v="US"/>
    <s v="USD"/>
    <n v="1330577940"/>
    <n v="1327853914"/>
    <b v="0"/>
    <n v="9"/>
    <b v="0"/>
    <s v="music/jazz"/>
    <n v="12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15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375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6500"/>
    <n v="196"/>
    <x v="2"/>
    <s v="GB"/>
    <s v="GBP"/>
    <n v="1417474761"/>
    <n v="1414879161"/>
    <b v="0"/>
    <n v="10"/>
    <b v="0"/>
    <s v="music/jazz"/>
    <n v="3"/>
    <n v="19.600000000000001"/>
    <x v="4"/>
    <s v="jazz"/>
    <x v="918"/>
    <d v="2014-12-01T22:59:21"/>
  </r>
  <r>
    <n v="919"/>
    <s v="Jazz CD:  Out of The Blue"/>
    <s v="Cool jazz with a New Orleans flavor."/>
    <n v="1000"/>
    <n v="100"/>
    <x v="2"/>
    <s v="US"/>
    <s v="USD"/>
    <n v="1355930645"/>
    <n v="1352906645"/>
    <b v="0"/>
    <n v="1"/>
    <b v="0"/>
    <s v="music/jazz"/>
    <n v="1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9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2"/>
    <s v="US"/>
    <s v="USD"/>
    <n v="1323666376"/>
    <n v="1320033976"/>
    <b v="0"/>
    <n v="20"/>
    <b v="0"/>
    <s v="music/jazz"/>
    <n v="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5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5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500"/>
    <n v="1575"/>
    <x v="2"/>
    <s v="US"/>
    <s v="USD"/>
    <n v="1353196800"/>
    <n v="1348864913"/>
    <b v="0"/>
    <n v="28"/>
    <b v="0"/>
    <s v="music/jazz"/>
    <n v="10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175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420"/>
    <n v="120"/>
    <x v="2"/>
    <s v="US"/>
    <s v="USD"/>
    <n v="1399867409"/>
    <n v="1394683409"/>
    <b v="0"/>
    <n v="2"/>
    <b v="0"/>
    <s v="music/jazz"/>
    <n v="29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4285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3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101"/>
    <n v="289"/>
    <x v="2"/>
    <s v="US"/>
    <s v="USD"/>
    <n v="1480438905"/>
    <n v="1477843305"/>
    <b v="0"/>
    <n v="12"/>
    <b v="0"/>
    <s v="technology/wearables"/>
    <n v="28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000"/>
    <n v="2484"/>
    <x v="2"/>
    <s v="FR"/>
    <s v="EUR"/>
    <n v="1487462340"/>
    <n v="1482958626"/>
    <b v="0"/>
    <n v="16"/>
    <b v="0"/>
    <s v="technology/wearables"/>
    <n v="41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00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750"/>
    <n v="480"/>
    <x v="2"/>
    <s v="NL"/>
    <s v="EUR"/>
    <n v="1457812364"/>
    <n v="1455220364"/>
    <b v="0"/>
    <n v="8"/>
    <b v="0"/>
    <s v="technology/wearables"/>
    <n v="64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8000"/>
    <n v="273"/>
    <x v="2"/>
    <s v="DE"/>
    <s v="EUR"/>
    <n v="1456016576"/>
    <n v="1450832576"/>
    <b v="0"/>
    <n v="7"/>
    <b v="0"/>
    <s v="technology/wearables"/>
    <n v="3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30000"/>
    <n v="861"/>
    <x v="2"/>
    <s v="US"/>
    <s v="USD"/>
    <n v="1430081759"/>
    <n v="1424901359"/>
    <b v="0"/>
    <n v="17"/>
    <b v="0"/>
    <s v="technology/wearables"/>
    <n v="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233"/>
    <x v="2"/>
    <s v="US"/>
    <s v="USD"/>
    <n v="1479392133"/>
    <n v="1476710133"/>
    <b v="0"/>
    <n v="7"/>
    <b v="0"/>
    <s v="technology/wearables"/>
    <n v="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3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500"/>
    <n v="1776"/>
    <x v="2"/>
    <s v="US"/>
    <s v="USD"/>
    <n v="1475766932"/>
    <n v="1473174932"/>
    <b v="0"/>
    <n v="30"/>
    <b v="0"/>
    <s v="technology/wearables"/>
    <n v="11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2000"/>
    <n v="14000"/>
    <x v="2"/>
    <s v="MX"/>
    <s v="MXN"/>
    <n v="1486624607"/>
    <n v="1483773407"/>
    <b v="0"/>
    <n v="11"/>
    <b v="0"/>
    <s v="technology/wearables"/>
    <n v="11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750"/>
    <n v="280"/>
    <x v="2"/>
    <s v="US"/>
    <s v="USD"/>
    <n v="1458925156"/>
    <n v="1456336756"/>
    <b v="0"/>
    <n v="3"/>
    <b v="0"/>
    <s v="technology/wearables"/>
    <n v="37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500"/>
    <n v="909"/>
    <x v="2"/>
    <s v="AT"/>
    <s v="EUR"/>
    <n v="1456094197"/>
    <n v="1453502197"/>
    <b v="0"/>
    <n v="12"/>
    <b v="0"/>
    <s v="technology/wearables"/>
    <n v="36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41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00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500"/>
    <n v="2550"/>
    <x v="2"/>
    <s v="GB"/>
    <s v="GBP"/>
    <n v="1452384000"/>
    <n v="1447698300"/>
    <b v="0"/>
    <n v="23"/>
    <b v="0"/>
    <s v="technology/wearables"/>
    <n v="102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0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"/>
    <n v="467"/>
    <x v="2"/>
    <s v="US"/>
    <s v="USD"/>
    <n v="1462655519"/>
    <n v="1457475119"/>
    <b v="0"/>
    <n v="4"/>
    <b v="0"/>
    <s v="technology/wearables"/>
    <n v="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5"/>
    <x v="2"/>
    <s v="US"/>
    <s v="USD"/>
    <n v="1406474820"/>
    <n v="1403902060"/>
    <b v="0"/>
    <n v="5"/>
    <b v="0"/>
    <s v="technology/wearables"/>
    <n v="1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"/>
    <n v="3211"/>
    <x v="1"/>
    <s v="FR"/>
    <s v="EUR"/>
    <n v="1489680061"/>
    <n v="1487091661"/>
    <b v="0"/>
    <n v="15"/>
    <b v="0"/>
    <s v="technology/wearables"/>
    <n v="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225"/>
    <n v="234"/>
    <x v="1"/>
    <s v="US"/>
    <s v="USD"/>
    <n v="1418368260"/>
    <n v="1417654672"/>
    <b v="0"/>
    <n v="8"/>
    <b v="0"/>
    <s v="technology/wearables"/>
    <n v="10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250"/>
    <n v="250"/>
    <x v="1"/>
    <s v="MX"/>
    <s v="MXN"/>
    <n v="1482953115"/>
    <n v="1480361115"/>
    <b v="0"/>
    <n v="1"/>
    <b v="0"/>
    <s v="technology/wearables"/>
    <n v="1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5000"/>
    <n v="240"/>
    <x v="1"/>
    <s v="CH"/>
    <s v="CHF"/>
    <n v="1448489095"/>
    <n v="1445893495"/>
    <b v="0"/>
    <n v="6"/>
    <b v="0"/>
    <s v="technology/wearables"/>
    <n v="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"/>
    <n v="2842"/>
    <x v="1"/>
    <s v="US"/>
    <s v="USD"/>
    <n v="1459992856"/>
    <n v="1456108456"/>
    <b v="0"/>
    <n v="38"/>
    <b v="0"/>
    <s v="technology/wearables"/>
    <n v="18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0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000"/>
    <n v="250"/>
    <x v="1"/>
    <s v="US"/>
    <s v="USD"/>
    <n v="1472317209"/>
    <n v="1469725209"/>
    <b v="0"/>
    <n v="1"/>
    <b v="0"/>
    <s v="journalism/audio"/>
    <n v="2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0000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30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8000"/>
    <n v="8537"/>
    <x v="1"/>
    <s v="US"/>
    <s v="USD"/>
    <n v="1432101855"/>
    <n v="1429509855"/>
    <b v="0"/>
    <n v="292"/>
    <b v="0"/>
    <s v="journalism/audio"/>
    <n v="10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4000"/>
    <n v="266"/>
    <x v="1"/>
    <s v="US"/>
    <s v="USD"/>
    <n v="1408827550"/>
    <n v="1406235550"/>
    <b v="0"/>
    <n v="8"/>
    <b v="0"/>
    <s v="journalism/audio"/>
    <n v="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50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4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0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80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0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4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50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0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8000"/>
    <n v="190"/>
    <x v="1"/>
    <s v="US"/>
    <s v="USD"/>
    <n v="1468351341"/>
    <n v="1467746541"/>
    <b v="0"/>
    <n v="4"/>
    <b v="0"/>
    <s v="journalism/audio"/>
    <n v="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7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350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5000"/>
    <n v="5051"/>
    <x v="2"/>
    <s v="US"/>
    <s v="USD"/>
    <n v="1375657582"/>
    <n v="1371769582"/>
    <b v="0"/>
    <n v="148"/>
    <b v="0"/>
    <s v="games/video games"/>
    <n v="101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000"/>
    <n v="45"/>
    <x v="2"/>
    <s v="US"/>
    <s v="USD"/>
    <n v="1460274864"/>
    <n v="1457686464"/>
    <b v="0"/>
    <n v="4"/>
    <b v="0"/>
    <s v="games/video games"/>
    <n v="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"/>
    <n v="70"/>
    <x v="2"/>
    <s v="US"/>
    <s v="USD"/>
    <n v="1349050622"/>
    <n v="1347322622"/>
    <b v="0"/>
    <n v="2"/>
    <b v="0"/>
    <s v="games/video games"/>
    <n v="14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0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"/>
    <n v="51"/>
    <x v="2"/>
    <s v="US"/>
    <s v="USD"/>
    <n v="1391630297"/>
    <n v="1389038297"/>
    <b v="0"/>
    <n v="4"/>
    <b v="0"/>
    <s v="games/video games"/>
    <n v="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2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3000"/>
    <n v="3407"/>
    <x v="2"/>
    <s v="US"/>
    <s v="USD"/>
    <n v="1388808545"/>
    <n v="1386216545"/>
    <b v="0"/>
    <n v="30"/>
    <b v="0"/>
    <s v="games/video games"/>
    <n v="114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30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17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2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350"/>
    <n v="410"/>
    <x v="2"/>
    <s v="CA"/>
    <s v="CAD"/>
    <n v="1406994583"/>
    <n v="1401810583"/>
    <b v="0"/>
    <n v="1"/>
    <b v="0"/>
    <s v="games/video games"/>
    <n v="117"/>
    <n v="410"/>
    <x v="6"/>
    <s v="video games"/>
    <x v="1083"/>
    <d v="2014-08-02T15:49:43"/>
  </r>
  <r>
    <n v="1084"/>
    <s v="My own channel"/>
    <s v="I want to start my own channel for gaming"/>
    <n v="1338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700"/>
    <n v="15"/>
    <x v="2"/>
    <s v="US"/>
    <s v="USD"/>
    <n v="1408913291"/>
    <n v="1406321291"/>
    <b v="0"/>
    <n v="2"/>
    <b v="0"/>
    <s v="games/video games"/>
    <n v="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50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0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2000"/>
    <n v="2152"/>
    <x v="2"/>
    <s v="US"/>
    <s v="USD"/>
    <n v="1412393400"/>
    <n v="1409747154"/>
    <b v="0"/>
    <n v="29"/>
    <b v="0"/>
    <s v="games/video games"/>
    <n v="10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"/>
    <n v="47"/>
    <x v="2"/>
    <s v="US"/>
    <s v="USD"/>
    <n v="1393786877"/>
    <n v="1390330877"/>
    <b v="0"/>
    <n v="7"/>
    <b v="0"/>
    <s v="games/video games"/>
    <n v="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325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"/>
    <n v="41"/>
    <x v="2"/>
    <s v="US"/>
    <s v="USD"/>
    <n v="1468519920"/>
    <n v="1466188338"/>
    <b v="0"/>
    <n v="6"/>
    <b v="0"/>
    <s v="games/video games"/>
    <n v="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420"/>
    <n v="425"/>
    <x v="2"/>
    <s v="US"/>
    <s v="USD"/>
    <n v="1386568740"/>
    <n v="1383095125"/>
    <b v="0"/>
    <n v="24"/>
    <b v="0"/>
    <s v="games/video games"/>
    <n v="10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000"/>
    <n v="165"/>
    <x v="2"/>
    <s v="US"/>
    <s v="USD"/>
    <n v="1333557975"/>
    <n v="1330969575"/>
    <b v="0"/>
    <n v="7"/>
    <b v="0"/>
    <s v="games/video games"/>
    <n v="17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400"/>
    <n v="45"/>
    <x v="2"/>
    <s v="US"/>
    <s v="USD"/>
    <n v="1479495790"/>
    <n v="1476900190"/>
    <b v="0"/>
    <n v="3"/>
    <b v="0"/>
    <s v="games/video games"/>
    <n v="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30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20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3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"/>
    <n v="29"/>
    <x v="2"/>
    <s v="US"/>
    <s v="USD"/>
    <n v="1457904316"/>
    <n v="1455315916"/>
    <b v="0"/>
    <n v="5"/>
    <b v="0"/>
    <s v="games/video games"/>
    <n v="116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400"/>
    <n v="425"/>
    <x v="2"/>
    <s v="US"/>
    <s v="USD"/>
    <n v="1430409651"/>
    <n v="1427817651"/>
    <b v="0"/>
    <n v="7"/>
    <b v="0"/>
    <s v="games/mobile games"/>
    <n v="106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0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20000"/>
    <n v="585"/>
    <x v="2"/>
    <s v="US"/>
    <s v="USD"/>
    <n v="1416000600"/>
    <n v="1413318600"/>
    <b v="0"/>
    <n v="23"/>
    <b v="0"/>
    <s v="games/mobile games"/>
    <n v="3"/>
    <n v="25.43"/>
    <x v="6"/>
    <s v="mobile games"/>
    <x v="1127"/>
    <d v="2014-11-14T21:30:00"/>
  </r>
  <r>
    <n v="1128"/>
    <s v="Flying Turds"/>
    <s v="#havingfunFTW"/>
    <n v="7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0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88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40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"/>
    <n v="270"/>
    <x v="2"/>
    <s v="FR"/>
    <s v="EUR"/>
    <n v="1450541229"/>
    <n v="1447949229"/>
    <b v="0"/>
    <n v="6"/>
    <b v="0"/>
    <s v="games/mobile games"/>
    <n v="1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2500"/>
    <n v="125"/>
    <x v="2"/>
    <s v="US"/>
    <s v="USD"/>
    <n v="1485035131"/>
    <n v="1483307131"/>
    <b v="0"/>
    <n v="4"/>
    <b v="0"/>
    <s v="games/mobile games"/>
    <n v="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2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0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80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0115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55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"/>
    <n v="530"/>
    <x v="2"/>
    <s v="US"/>
    <s v="USD"/>
    <n v="1399071173"/>
    <n v="1395787973"/>
    <b v="0"/>
    <n v="12"/>
    <b v="0"/>
    <s v="food/food trucks"/>
    <n v="106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1500"/>
    <n v="75"/>
    <x v="2"/>
    <s v="US"/>
    <s v="USD"/>
    <n v="1466096566"/>
    <n v="1463504566"/>
    <b v="0"/>
    <n v="2"/>
    <b v="0"/>
    <s v="food/food trucks"/>
    <n v="5"/>
    <n v="37.5"/>
    <x v="7"/>
    <s v="food trucks"/>
    <x v="1149"/>
    <d v="2016-06-16T17:02:46"/>
  </r>
  <r>
    <n v="1150"/>
    <s v="Chef Po's Food Truck"/>
    <s v="Bringing delicious authentic and fusion Taiwanese Food to the West Coast."/>
    <n v="750"/>
    <n v="252"/>
    <x v="2"/>
    <s v="US"/>
    <s v="USD"/>
    <n v="1452293675"/>
    <n v="1447109675"/>
    <b v="0"/>
    <n v="6"/>
    <b v="0"/>
    <s v="food/food trucks"/>
    <n v="3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600"/>
    <n v="911"/>
    <x v="2"/>
    <s v="US"/>
    <s v="USD"/>
    <n v="1431709312"/>
    <n v="1429117312"/>
    <b v="0"/>
    <n v="15"/>
    <b v="0"/>
    <s v="food/food trucks"/>
    <n v="15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0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0000"/>
    <n v="325"/>
    <x v="2"/>
    <s v="US"/>
    <s v="USD"/>
    <n v="1441507006"/>
    <n v="1438915006"/>
    <b v="0"/>
    <n v="3"/>
    <b v="0"/>
    <s v="food/food trucks"/>
    <n v="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8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75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3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2000"/>
    <n v="35"/>
    <x v="2"/>
    <s v="US"/>
    <s v="USD"/>
    <n v="1411662264"/>
    <n v="1408983864"/>
    <b v="0"/>
    <n v="2"/>
    <b v="0"/>
    <s v="food/food trucks"/>
    <n v="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5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000"/>
    <n v="100"/>
    <x v="2"/>
    <s v="GB"/>
    <s v="GBP"/>
    <n v="1433021171"/>
    <n v="1430429171"/>
    <b v="0"/>
    <n v="2"/>
    <b v="0"/>
    <s v="food/food trucks"/>
    <n v="1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200"/>
    <n v="25"/>
    <x v="2"/>
    <s v="US"/>
    <s v="USD"/>
    <n v="1415909927"/>
    <n v="1414351127"/>
    <b v="0"/>
    <n v="1"/>
    <b v="0"/>
    <s v="food/food trucks"/>
    <n v="2"/>
    <n v="25"/>
    <x v="7"/>
    <s v="food trucks"/>
    <x v="1171"/>
    <d v="2014-11-13T20:18:47"/>
  </r>
  <r>
    <n v="1172"/>
    <s v="let your dayz take you to the dogs."/>
    <s v="Bringing YOUR favorite dog recipes to the streets."/>
    <n v="55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"/>
    <n v="30"/>
    <x v="2"/>
    <s v="US"/>
    <s v="USD"/>
    <n v="1438576057"/>
    <n v="1435552057"/>
    <b v="0"/>
    <n v="1"/>
    <b v="0"/>
    <s v="food/food trucks"/>
    <n v="6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600"/>
    <n v="886"/>
    <x v="2"/>
    <s v="US"/>
    <s v="USD"/>
    <n v="1462738327"/>
    <n v="1460146327"/>
    <b v="0"/>
    <n v="19"/>
    <b v="0"/>
    <s v="food/food trucks"/>
    <n v="148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35000"/>
    <n v="585"/>
    <x v="2"/>
    <s v="US"/>
    <s v="USD"/>
    <n v="1436981339"/>
    <n v="1434389339"/>
    <b v="0"/>
    <n v="9"/>
    <b v="0"/>
    <s v="food/food trucks"/>
    <n v="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0"/>
    <n v="10"/>
    <x v="2"/>
    <s v="AU"/>
    <s v="AUD"/>
    <n v="1488805200"/>
    <n v="1484094498"/>
    <b v="0"/>
    <n v="1"/>
    <b v="0"/>
    <s v="food/food trucks"/>
    <n v="1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8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8000"/>
    <n v="3200"/>
    <x v="2"/>
    <s v="CA"/>
    <s v="CAD"/>
    <n v="1446052627"/>
    <n v="1443460627"/>
    <b v="0"/>
    <n v="5"/>
    <b v="0"/>
    <s v="food/food trucks"/>
    <n v="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2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25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100"/>
    <x v="2"/>
    <s v="US"/>
    <s v="USD"/>
    <n v="1478059140"/>
    <n v="1476391223"/>
    <b v="0"/>
    <n v="3"/>
    <b v="0"/>
    <s v="food/food trucks"/>
    <n v="2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0"/>
    <n v="3211"/>
    <x v="0"/>
    <s v="CA"/>
    <s v="CAD"/>
    <n v="1482943740"/>
    <n v="1481129340"/>
    <b v="0"/>
    <n v="85"/>
    <b v="1"/>
    <s v="photography/photobooks"/>
    <n v="1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s v="AT"/>
    <s v="EUR"/>
    <n v="1489238940"/>
    <n v="1486406253"/>
    <b v="0"/>
    <n v="32"/>
    <b v="1"/>
    <s v="photography/photobooks"/>
    <n v="104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3226"/>
    <x v="0"/>
    <s v="US"/>
    <s v="USD"/>
    <n v="1448586000"/>
    <n v="1447195695"/>
    <b v="0"/>
    <n v="83"/>
    <b v="1"/>
    <s v="photography/photobooks"/>
    <n v="108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6000"/>
    <n v="1060"/>
    <x v="1"/>
    <s v="US"/>
    <s v="USD"/>
    <n v="1402060302"/>
    <n v="1396876302"/>
    <b v="0"/>
    <n v="18"/>
    <b v="0"/>
    <s v="music/world music"/>
    <n v="1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5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3000"/>
    <n v="1465"/>
    <x v="1"/>
    <s v="US"/>
    <s v="USD"/>
    <n v="1317231008"/>
    <n v="1312047008"/>
    <b v="0"/>
    <n v="24"/>
    <b v="0"/>
    <s v="music/world music"/>
    <n v="4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85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3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3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15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2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50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800"/>
    <n v="2076"/>
    <x v="0"/>
    <s v="US"/>
    <s v="USD"/>
    <n v="1366664400"/>
    <n v="1363981723"/>
    <b v="1"/>
    <n v="45"/>
    <b v="1"/>
    <s v="music/rock"/>
    <n v="115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35000"/>
    <n v="1785"/>
    <x v="0"/>
    <s v="US"/>
    <s v="USD"/>
    <n v="1396054800"/>
    <n v="1393034470"/>
    <b v="1"/>
    <n v="41"/>
    <b v="1"/>
    <s v="music/rock"/>
    <n v="5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s v="US"/>
    <s v="USD"/>
    <n v="1383062083"/>
    <n v="1380556483"/>
    <b v="1"/>
    <n v="34"/>
    <b v="1"/>
    <s v="music/rock"/>
    <n v="108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0000"/>
    <n v="14000"/>
    <x v="0"/>
    <s v="US"/>
    <s v="USD"/>
    <n v="1379708247"/>
    <n v="1377116247"/>
    <b v="1"/>
    <n v="182"/>
    <b v="1"/>
    <s v="music/rock"/>
    <n v="4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"/>
    <n v="1625"/>
    <x v="0"/>
    <s v="GB"/>
    <s v="GBP"/>
    <n v="1424181600"/>
    <n v="1423041227"/>
    <b v="0"/>
    <n v="20"/>
    <b v="1"/>
    <s v="theater/plays"/>
    <n v="16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20000"/>
    <n v="1876"/>
    <x v="0"/>
    <s v="US"/>
    <s v="USD"/>
    <n v="1483499645"/>
    <n v="1480907645"/>
    <b v="0"/>
    <n v="52"/>
    <b v="1"/>
    <s v="theater/plays"/>
    <n v="9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600"/>
    <n v="610"/>
    <x v="0"/>
    <s v="GB"/>
    <s v="GBP"/>
    <n v="1445252400"/>
    <n v="1443696797"/>
    <b v="0"/>
    <n v="22"/>
    <b v="1"/>
    <s v="theater/plays"/>
    <n v="10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s v="GB"/>
    <s v="GBP"/>
    <n v="1457914373"/>
    <n v="1456189973"/>
    <b v="0"/>
    <n v="23"/>
    <b v="1"/>
    <s v="theater/plays"/>
    <n v="100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400"/>
    <n v="4050"/>
    <x v="0"/>
    <s v="US"/>
    <s v="USD"/>
    <n v="1464807420"/>
    <n v="1461427938"/>
    <b v="0"/>
    <n v="24"/>
    <b v="1"/>
    <s v="theater/plays"/>
    <n v="119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"/>
    <n v="3100"/>
    <x v="1"/>
    <s v="US"/>
    <s v="USD"/>
    <n v="1471622450"/>
    <n v="1467734450"/>
    <b v="0"/>
    <n v="24"/>
    <b v="0"/>
    <s v="technology/wearables"/>
    <n v="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333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25"/>
    <n v="106"/>
    <x v="1"/>
    <s v="GB"/>
    <s v="GBP"/>
    <n v="1432223125"/>
    <n v="1429631125"/>
    <b v="0"/>
    <n v="4"/>
    <b v="0"/>
    <s v="technology/wearables"/>
    <n v="42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"/>
    <n v="1130"/>
    <x v="1"/>
    <s v="US"/>
    <s v="USD"/>
    <n v="1421348428"/>
    <n v="1417460428"/>
    <b v="0"/>
    <n v="11"/>
    <b v="0"/>
    <s v="technology/wearables"/>
    <n v="113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4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"/>
    <n v="100"/>
    <x v="1"/>
    <s v="US"/>
    <s v="USD"/>
    <n v="1437161739"/>
    <n v="1434569739"/>
    <b v="0"/>
    <n v="1"/>
    <b v="0"/>
    <s v="technology/wearables"/>
    <n v="2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0"/>
    <s v="US"/>
    <s v="USD"/>
    <n v="1405366359"/>
    <n v="1402342359"/>
    <b v="0"/>
    <n v="7"/>
    <b v="1"/>
    <s v="publishing/nonfiction"/>
    <n v="6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000"/>
    <n v="2555"/>
    <x v="0"/>
    <s v="US"/>
    <s v="USD"/>
    <n v="1425741525"/>
    <n v="1423149525"/>
    <b v="0"/>
    <n v="31"/>
    <b v="1"/>
    <s v="publishing/nonfiction"/>
    <n v="128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s v="CA"/>
    <s v="CAD"/>
    <n v="1450249140"/>
    <n v="1447055935"/>
    <b v="0"/>
    <n v="172"/>
    <b v="1"/>
    <s v="publishing/nonfiction"/>
    <n v="146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350"/>
    <n v="3350"/>
    <x v="0"/>
    <s v="US"/>
    <s v="USD"/>
    <n v="1309009323"/>
    <n v="1306417323"/>
    <b v="0"/>
    <n v="49"/>
    <b v="1"/>
    <s v="publishing/nonfiction"/>
    <n v="10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35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4600"/>
    <n v="5535"/>
    <x v="0"/>
    <s v="US"/>
    <s v="USD"/>
    <n v="1434342894"/>
    <n v="1432269294"/>
    <b v="0"/>
    <n v="87"/>
    <b v="1"/>
    <s v="music/rock"/>
    <n v="120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7500"/>
    <n v="1555"/>
    <x v="0"/>
    <s v="US"/>
    <s v="USD"/>
    <n v="1381881890"/>
    <n v="1380585890"/>
    <b v="0"/>
    <n v="20"/>
    <b v="1"/>
    <s v="music/rock"/>
    <n v="2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500"/>
    <n v="620"/>
    <x v="0"/>
    <s v="US"/>
    <s v="USD"/>
    <n v="1342115132"/>
    <n v="1339523132"/>
    <b v="0"/>
    <n v="16"/>
    <b v="1"/>
    <s v="music/rock"/>
    <n v="1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0"/>
    <n v="2842"/>
    <x v="0"/>
    <s v="US"/>
    <s v="USD"/>
    <n v="1458874388"/>
    <n v="1456285988"/>
    <b v="0"/>
    <n v="66"/>
    <b v="1"/>
    <s v="music/rock"/>
    <n v="3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s v="US"/>
    <s v="USD"/>
    <n v="1486095060"/>
    <n v="1484198170"/>
    <b v="0"/>
    <n v="31"/>
    <b v="1"/>
    <s v="music/rock"/>
    <n v="10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35000"/>
    <n v="106"/>
    <x v="0"/>
    <s v="US"/>
    <s v="USD"/>
    <n v="1433815200"/>
    <n v="1431886706"/>
    <b v="0"/>
    <n v="5"/>
    <b v="1"/>
    <s v="music/rock"/>
    <n v="0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800"/>
    <n v="875"/>
    <x v="0"/>
    <s v="US"/>
    <s v="USD"/>
    <n v="1438183889"/>
    <n v="1435591889"/>
    <b v="0"/>
    <n v="14"/>
    <b v="1"/>
    <s v="music/rock"/>
    <n v="10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055"/>
    <x v="0"/>
    <s v="US"/>
    <s v="USD"/>
    <n v="1430154720"/>
    <n v="1427224606"/>
    <b v="0"/>
    <n v="19"/>
    <b v="1"/>
    <s v="music/rock"/>
    <n v="102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220"/>
    <n v="241"/>
    <x v="2"/>
    <s v="GB"/>
    <s v="GBP"/>
    <n v="1424607285"/>
    <n v="1422447285"/>
    <b v="1"/>
    <n v="5"/>
    <b v="0"/>
    <s v="publishing/translations"/>
    <n v="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5000"/>
    <n v="105"/>
    <x v="2"/>
    <s v="US"/>
    <s v="USD"/>
    <n v="1417195201"/>
    <n v="1414599601"/>
    <b v="1"/>
    <n v="17"/>
    <b v="0"/>
    <s v="publishing/translations"/>
    <n v="2"/>
    <n v="6.18"/>
    <x v="3"/>
    <s v="translations"/>
    <x v="1405"/>
    <d v="2014-11-28T17:20:01"/>
  </r>
  <r>
    <n v="1406"/>
    <s v="Man Down! Translation project"/>
    <s v="The White coat and the battle dress uniform"/>
    <n v="15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75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1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75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200"/>
    <n v="320"/>
    <x v="2"/>
    <s v="US"/>
    <s v="USD"/>
    <n v="1417656699"/>
    <n v="1415064699"/>
    <b v="0"/>
    <n v="13"/>
    <b v="0"/>
    <s v="publishing/translations"/>
    <n v="160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5000"/>
    <n v="100"/>
    <x v="2"/>
    <s v="IT"/>
    <s v="EUR"/>
    <n v="1455964170"/>
    <n v="1450780170"/>
    <b v="0"/>
    <n v="1"/>
    <b v="0"/>
    <s v="publishing/translations"/>
    <n v="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5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2"/>
    <s v="US"/>
    <s v="USD"/>
    <n v="1439741591"/>
    <n v="1436285591"/>
    <b v="0"/>
    <n v="9"/>
    <b v="0"/>
    <s v="publishing/translations"/>
    <n v="16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2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50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8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5000"/>
    <n v="445"/>
    <x v="2"/>
    <s v="US"/>
    <s v="USD"/>
    <n v="1476010619"/>
    <n v="1473418619"/>
    <b v="0"/>
    <n v="10"/>
    <b v="0"/>
    <s v="publishing/translations"/>
    <n v="9"/>
    <n v="44.5"/>
    <x v="3"/>
    <s v="translations"/>
    <x v="1419"/>
    <d v="2016-10-09T10:56:59"/>
  </r>
  <r>
    <n v="1420"/>
    <s v="Shakespeare in the Hood - Romeo and Juliet"/>
    <s v="Help me butcher Shakespeare in a satirical fashion."/>
    <n v="15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5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600"/>
    <n v="100"/>
    <x v="2"/>
    <s v="AU"/>
    <s v="AUD"/>
    <n v="1451637531"/>
    <n v="1449045531"/>
    <b v="0"/>
    <n v="1"/>
    <b v="0"/>
    <s v="publishing/translations"/>
    <n v="1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4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75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65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5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5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4000"/>
    <n v="805"/>
    <x v="2"/>
    <s v="IT"/>
    <s v="EUR"/>
    <n v="1481367600"/>
    <n v="1477839675"/>
    <b v="0"/>
    <n v="10"/>
    <b v="0"/>
    <s v="publishing/translations"/>
    <n v="2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"/>
    <n v="15"/>
    <x v="2"/>
    <s v="IT"/>
    <s v="EUR"/>
    <n v="1444589020"/>
    <n v="1441997020"/>
    <b v="0"/>
    <n v="2"/>
    <b v="0"/>
    <s v="publishing/translations"/>
    <n v="2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2"/>
    <s v="DK"/>
    <s v="DKK"/>
    <n v="1461765300"/>
    <n v="1459198499"/>
    <b v="0"/>
    <n v="8"/>
    <b v="0"/>
    <s v="publishing/translations"/>
    <n v="12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50"/>
    <n v="180"/>
    <x v="2"/>
    <s v="CA"/>
    <s v="CAD"/>
    <n v="1425758101"/>
    <n v="1423166101"/>
    <b v="0"/>
    <n v="6"/>
    <b v="0"/>
    <s v="publishing/translations"/>
    <n v="12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5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2"/>
    <s v="GB"/>
    <s v="GBP"/>
    <n v="1441995769"/>
    <n v="1436811769"/>
    <b v="0"/>
    <n v="3"/>
    <b v="0"/>
    <s v="publishing/translations"/>
    <n v="1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4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55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"/>
    <n v="75"/>
    <x v="2"/>
    <s v="US"/>
    <s v="USD"/>
    <n v="1467999134"/>
    <n v="1465407134"/>
    <b v="0"/>
    <n v="3"/>
    <b v="0"/>
    <s v="publishing/translations"/>
    <n v="1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6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2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35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2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500"/>
    <n v="1575"/>
    <x v="1"/>
    <s v="US"/>
    <s v="USD"/>
    <n v="1409924340"/>
    <n v="1405181320"/>
    <b v="0"/>
    <n v="7"/>
    <b v="0"/>
    <s v="publishing/translations"/>
    <n v="31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8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5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5000"/>
    <n v="886"/>
    <x v="0"/>
    <s v="US"/>
    <s v="USD"/>
    <n v="1365367938"/>
    <n v="1361483538"/>
    <b v="1"/>
    <n v="25"/>
    <b v="1"/>
    <s v="publishing/radio &amp; podcasts"/>
    <n v="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0"/>
    <n v="1877"/>
    <x v="0"/>
    <s v="US"/>
    <s v="USD"/>
    <n v="1356724263"/>
    <n v="1354909863"/>
    <b v="1"/>
    <n v="81"/>
    <b v="1"/>
    <s v="publishing/radio &amp; podcasts"/>
    <n v="6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2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5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700"/>
    <n v="150"/>
    <x v="2"/>
    <s v="US"/>
    <s v="USD"/>
    <n v="1434827173"/>
    <n v="1430939173"/>
    <b v="0"/>
    <n v="3"/>
    <b v="0"/>
    <s v="publishing/fiction"/>
    <n v="2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5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2"/>
    <s v="US"/>
    <s v="USD"/>
    <n v="1380720474"/>
    <n v="1378214874"/>
    <b v="0"/>
    <n v="19"/>
    <b v="0"/>
    <s v="publishing/fiction"/>
    <n v="2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5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5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6300"/>
    <n v="445"/>
    <x v="2"/>
    <s v="US"/>
    <s v="USD"/>
    <n v="1428075480"/>
    <n v="1425489613"/>
    <b v="0"/>
    <n v="11"/>
    <b v="0"/>
    <s v="publishing/fiction"/>
    <n v="7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5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3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75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110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10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80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25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0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5000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3000"/>
    <n v="101"/>
    <x v="2"/>
    <s v="GB"/>
    <s v="GBP"/>
    <n v="1463050034"/>
    <n v="1460458034"/>
    <b v="0"/>
    <n v="7"/>
    <b v="0"/>
    <s v="photography/nature"/>
    <n v="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140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888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00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5000"/>
    <n v="100"/>
    <x v="2"/>
    <s v="US"/>
    <s v="USD"/>
    <n v="1411227633"/>
    <n v="1408549233"/>
    <b v="0"/>
    <n v="1"/>
    <b v="0"/>
    <s v="photography/nature"/>
    <n v="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650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2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25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5000"/>
    <n v="100"/>
    <x v="1"/>
    <s v="US"/>
    <s v="USD"/>
    <n v="1307554261"/>
    <n v="1304962261"/>
    <b v="0"/>
    <n v="1"/>
    <b v="0"/>
    <s v="publishing/art books"/>
    <n v="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224"/>
    <n v="350"/>
    <x v="1"/>
    <s v="US"/>
    <s v="USD"/>
    <n v="1392595200"/>
    <n v="1391293745"/>
    <b v="0"/>
    <n v="13"/>
    <b v="0"/>
    <s v="publishing/art books"/>
    <n v="16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1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100000"/>
    <n v="2484"/>
    <x v="1"/>
    <s v="US"/>
    <s v="USD"/>
    <n v="1460140282"/>
    <n v="1457551882"/>
    <b v="0"/>
    <n v="52"/>
    <b v="0"/>
    <s v="publishing/art books"/>
    <n v="2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50"/>
    <n v="80"/>
    <x v="1"/>
    <s v="GB"/>
    <s v="GBP"/>
    <n v="1434738483"/>
    <n v="1432146483"/>
    <b v="0"/>
    <n v="4"/>
    <b v="0"/>
    <s v="publishing/art books"/>
    <n v="32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350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s v="CA"/>
    <s v="CAD"/>
    <n v="1491019140"/>
    <n v="1487548802"/>
    <b v="0"/>
    <n v="3"/>
    <b v="0"/>
    <s v="publishing/art books"/>
    <n v="4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2413"/>
    <n v="650"/>
    <x v="1"/>
    <s v="US"/>
    <s v="USD"/>
    <n v="1435698368"/>
    <n v="1431810368"/>
    <b v="0"/>
    <n v="10"/>
    <b v="0"/>
    <s v="publishing/art books"/>
    <n v="27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05"/>
    <x v="1"/>
    <s v="US"/>
    <s v="USD"/>
    <n v="1283392800"/>
    <n v="1281317691"/>
    <b v="0"/>
    <n v="4"/>
    <b v="0"/>
    <s v="publishing/art books"/>
    <n v="2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4600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30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5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450"/>
    <n v="15"/>
    <x v="2"/>
    <s v="GB"/>
    <s v="GBP"/>
    <n v="1411681391"/>
    <n v="1409089391"/>
    <b v="0"/>
    <n v="1"/>
    <b v="0"/>
    <s v="photography/places"/>
    <n v="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50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35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63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150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50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1000"/>
    <n v="1020"/>
    <x v="2"/>
    <s v="IT"/>
    <s v="EUR"/>
    <n v="1443040464"/>
    <n v="1440448464"/>
    <b v="0"/>
    <n v="2"/>
    <b v="0"/>
    <s v="photography/places"/>
    <n v="1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000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5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897"/>
    <n v="205"/>
    <x v="2"/>
    <s v="US"/>
    <s v="USD"/>
    <n v="1463329260"/>
    <n v="1458147982"/>
    <b v="0"/>
    <n v="10"/>
    <b v="0"/>
    <s v="photography/places"/>
    <n v="1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"/>
    <n v="280"/>
    <x v="2"/>
    <s v="US"/>
    <s v="USD"/>
    <n v="1403122380"/>
    <n v="1400634728"/>
    <b v="0"/>
    <n v="7"/>
    <b v="0"/>
    <s v="photography/places"/>
    <n v="11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500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3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175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0"/>
    <n v="550"/>
    <x v="0"/>
    <s v="US"/>
    <s v="USD"/>
    <n v="1357160384"/>
    <n v="1354568384"/>
    <b v="0"/>
    <n v="11"/>
    <b v="1"/>
    <s v="music/rock"/>
    <n v="1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5000"/>
    <n v="10210"/>
    <x v="0"/>
    <s v="US"/>
    <s v="USD"/>
    <n v="1383332400"/>
    <n v="1380470188"/>
    <b v="0"/>
    <n v="158"/>
    <b v="1"/>
    <s v="music/rock"/>
    <n v="204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s v="US"/>
    <s v="USD"/>
    <n v="1410755286"/>
    <n v="1408940886"/>
    <b v="0"/>
    <n v="23"/>
    <b v="1"/>
    <s v="music/rock"/>
    <n v="100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100"/>
    <n v="1130"/>
    <x v="0"/>
    <s v="US"/>
    <s v="USD"/>
    <n v="1361606940"/>
    <n v="1361002140"/>
    <b v="0"/>
    <n v="17"/>
    <b v="1"/>
    <s v="music/rock"/>
    <n v="10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50"/>
    <n v="1200"/>
    <x v="0"/>
    <s v="US"/>
    <s v="USD"/>
    <n v="1308011727"/>
    <n v="1306283727"/>
    <b v="0"/>
    <n v="28"/>
    <b v="1"/>
    <s v="music/pop"/>
    <n v="14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600"/>
    <n v="2015"/>
    <x v="0"/>
    <s v="US"/>
    <s v="USD"/>
    <n v="1303801140"/>
    <n v="1300916220"/>
    <b v="0"/>
    <n v="20"/>
    <b v="1"/>
    <s v="music/pop"/>
    <n v="12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1000"/>
    <n v="1003"/>
    <x v="0"/>
    <s v="IT"/>
    <s v="EUR"/>
    <n v="1462053540"/>
    <n v="1459355950"/>
    <b v="0"/>
    <n v="36"/>
    <b v="1"/>
    <s v="music/pop"/>
    <n v="100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600"/>
    <n v="1080"/>
    <x v="0"/>
    <s v="US"/>
    <s v="USD"/>
    <n v="1422750707"/>
    <n v="1420158707"/>
    <b v="0"/>
    <n v="32"/>
    <b v="1"/>
    <s v="music/pop"/>
    <n v="1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50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500"/>
    <n v="1920"/>
    <x v="0"/>
    <s v="US"/>
    <s v="USD"/>
    <n v="1338824730"/>
    <n v="1336232730"/>
    <b v="0"/>
    <n v="49"/>
    <b v="1"/>
    <s v="music/pop"/>
    <n v="128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10000"/>
    <n v="10085"/>
    <x v="0"/>
    <s v="US"/>
    <s v="USD"/>
    <n v="1471503540"/>
    <n v="1468852306"/>
    <b v="0"/>
    <n v="113"/>
    <b v="1"/>
    <s v="music/pop"/>
    <n v="10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2000"/>
    <n v="1776"/>
    <x v="0"/>
    <s v="US"/>
    <s v="USD"/>
    <n v="1391718671"/>
    <n v="1390509071"/>
    <b v="0"/>
    <n v="49"/>
    <b v="1"/>
    <s v="music/pop"/>
    <n v="15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900"/>
    <n v="1175"/>
    <x v="0"/>
    <s v="US"/>
    <s v="USD"/>
    <n v="1405188667"/>
    <n v="1402596667"/>
    <b v="0"/>
    <n v="25"/>
    <b v="1"/>
    <s v="music/pop"/>
    <n v="13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888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"/>
    <n v="760"/>
    <x v="3"/>
    <s v="FR"/>
    <s v="EUR"/>
    <n v="1491590738"/>
    <n v="1489517138"/>
    <b v="0"/>
    <n v="10"/>
    <b v="0"/>
    <s v="music/faith"/>
    <n v="15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5000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00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15000"/>
    <n v="280"/>
    <x v="3"/>
    <s v="GB"/>
    <s v="GBP"/>
    <n v="1491768000"/>
    <n v="1489097112"/>
    <b v="0"/>
    <n v="8"/>
    <b v="0"/>
    <s v="music/faith"/>
    <n v="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5500"/>
    <n v="1405"/>
    <x v="3"/>
    <s v="US"/>
    <s v="USD"/>
    <n v="1491786000"/>
    <n v="1488847514"/>
    <b v="0"/>
    <n v="23"/>
    <b v="0"/>
    <s v="music/faith"/>
    <n v="26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75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000"/>
    <n v="216"/>
    <x v="3"/>
    <s v="US"/>
    <s v="USD"/>
    <n v="1491943445"/>
    <n v="1489351445"/>
    <b v="0"/>
    <n v="4"/>
    <b v="0"/>
    <s v="music/faith"/>
    <n v="1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30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3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8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93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175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3000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400"/>
    <n v="1050"/>
    <x v="2"/>
    <s v="US"/>
    <s v="USD"/>
    <n v="1409585434"/>
    <n v="1406907034"/>
    <b v="0"/>
    <n v="2"/>
    <b v="0"/>
    <s v="music/faith"/>
    <n v="263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10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8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2"/>
    <s v="US"/>
    <s v="USD"/>
    <n v="1481295099"/>
    <n v="1477835499"/>
    <b v="0"/>
    <n v="3"/>
    <b v="0"/>
    <s v="music/faith"/>
    <n v="3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1395"/>
    <n v="1395"/>
    <x v="2"/>
    <s v="US"/>
    <s v="USD"/>
    <n v="1461211200"/>
    <n v="1459467238"/>
    <b v="0"/>
    <n v="41"/>
    <b v="0"/>
    <s v="music/faith"/>
    <n v="100"/>
    <n v="34.020000000000003"/>
    <x v="4"/>
    <s v="faith"/>
    <x v="1717"/>
    <d v="2016-04-21T04:00:00"/>
  </r>
  <r>
    <n v="1718"/>
    <s v="The Prodigal Son"/>
    <s v="A melody for the galaxy."/>
    <n v="3250"/>
    <n v="75"/>
    <x v="2"/>
    <s v="US"/>
    <s v="USD"/>
    <n v="1463201940"/>
    <n v="1459435149"/>
    <b v="0"/>
    <n v="2"/>
    <b v="0"/>
    <s v="music/faith"/>
    <n v="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8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100"/>
    <n v="225"/>
    <x v="2"/>
    <s v="US"/>
    <s v="USD"/>
    <n v="1415562471"/>
    <n v="1412966871"/>
    <b v="0"/>
    <n v="8"/>
    <b v="0"/>
    <s v="music/faith"/>
    <n v="2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10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5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500"/>
    <n v="650"/>
    <x v="2"/>
    <s v="US"/>
    <s v="USD"/>
    <n v="1435730400"/>
    <n v="1430855315"/>
    <b v="0"/>
    <n v="3"/>
    <b v="0"/>
    <s v="music/faith"/>
    <n v="13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5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5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15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80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12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5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15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0"/>
    <n v="110"/>
    <x v="2"/>
    <s v="US"/>
    <s v="USD"/>
    <n v="1470598345"/>
    <n v="1468006345"/>
    <b v="0"/>
    <n v="2"/>
    <b v="0"/>
    <s v="music/faith"/>
    <n v="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25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50"/>
    <n v="850"/>
    <x v="2"/>
    <s v="US"/>
    <s v="USD"/>
    <n v="1437432392"/>
    <n v="1434840392"/>
    <b v="0"/>
    <n v="15"/>
    <b v="0"/>
    <s v="music/faith"/>
    <n v="113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5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80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5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000"/>
    <n v="1330"/>
    <x v="0"/>
    <s v="GB"/>
    <s v="GBP"/>
    <n v="1433948671"/>
    <n v="1430060671"/>
    <b v="0"/>
    <n v="52"/>
    <b v="1"/>
    <s v="photography/photobooks"/>
    <n v="13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s v="US"/>
    <s v="USD"/>
    <n v="1472270340"/>
    <n v="1470348775"/>
    <b v="0"/>
    <n v="67"/>
    <b v="1"/>
    <s v="photography/photobooks"/>
    <n v="12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380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000"/>
    <n v="885"/>
    <x v="0"/>
    <s v="US"/>
    <s v="USD"/>
    <n v="1457739245"/>
    <n v="1455147245"/>
    <b v="0"/>
    <n v="25"/>
    <b v="1"/>
    <s v="photography/photobooks"/>
    <n v="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350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2900"/>
    <n v="895"/>
    <x v="2"/>
    <s v="GB"/>
    <s v="GBP"/>
    <n v="1414107040"/>
    <n v="1411515040"/>
    <b v="1"/>
    <n v="25"/>
    <b v="0"/>
    <s v="photography/photobooks"/>
    <n v="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2"/>
    <s v="US"/>
    <s v="USD"/>
    <n v="1421691298"/>
    <n v="1417803298"/>
    <b v="1"/>
    <n v="19"/>
    <b v="0"/>
    <s v="photography/photobooks"/>
    <n v="125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220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5000"/>
    <n v="651"/>
    <x v="2"/>
    <s v="NL"/>
    <s v="EUR"/>
    <n v="1424421253"/>
    <n v="1421829253"/>
    <b v="1"/>
    <n v="10"/>
    <b v="0"/>
    <s v="photography/photobooks"/>
    <n v="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900"/>
    <n v="905"/>
    <x v="2"/>
    <s v="NL"/>
    <s v="EUR"/>
    <n v="1418649177"/>
    <n v="1416057177"/>
    <b v="1"/>
    <n v="29"/>
    <b v="0"/>
    <s v="photography/photobooks"/>
    <n v="10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100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7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5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900"/>
    <n v="2182"/>
    <x v="2"/>
    <s v="US"/>
    <s v="USD"/>
    <n v="1454572233"/>
    <n v="1449388233"/>
    <b v="1"/>
    <n v="37"/>
    <b v="0"/>
    <s v="photography/photobooks"/>
    <n v="11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800"/>
    <n v="2355"/>
    <x v="2"/>
    <s v="GB"/>
    <s v="GBP"/>
    <n v="1450181400"/>
    <n v="1447429868"/>
    <b v="1"/>
    <n v="37"/>
    <b v="0"/>
    <s v="photography/photobooks"/>
    <n v="13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10500"/>
    <n v="1697"/>
    <x v="2"/>
    <s v="DE"/>
    <s v="EUR"/>
    <n v="1435442340"/>
    <n v="1433416830"/>
    <b v="1"/>
    <n v="18"/>
    <b v="0"/>
    <s v="photography/photobooks"/>
    <n v="1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2000"/>
    <n v="553"/>
    <x v="2"/>
    <s v="US"/>
    <s v="USD"/>
    <n v="1411868313"/>
    <n v="1409276313"/>
    <b v="1"/>
    <n v="8"/>
    <b v="0"/>
    <s v="photography/photobooks"/>
    <n v="28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50"/>
    <n v="380"/>
    <x v="2"/>
    <s v="CA"/>
    <s v="CAD"/>
    <n v="1425246439"/>
    <n v="1422222439"/>
    <b v="1"/>
    <n v="9"/>
    <b v="0"/>
    <s v="photography/photobooks"/>
    <n v="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20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1500"/>
    <n v="40"/>
    <x v="2"/>
    <s v="US"/>
    <s v="USD"/>
    <n v="1414123200"/>
    <n v="1408962270"/>
    <b v="0"/>
    <n v="26"/>
    <b v="0"/>
    <s v="photography/photobooks"/>
    <n v="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15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3000"/>
    <n v="509"/>
    <x v="2"/>
    <s v="CH"/>
    <s v="CHF"/>
    <n v="1469473200"/>
    <n v="1467061303"/>
    <b v="0"/>
    <n v="6"/>
    <b v="0"/>
    <s v="photography/photobooks"/>
    <n v="17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3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1000"/>
    <n v="1707"/>
    <x v="2"/>
    <s v="US"/>
    <s v="USD"/>
    <n v="1427850090"/>
    <n v="1425261690"/>
    <b v="0"/>
    <n v="8"/>
    <b v="0"/>
    <s v="photography/photobooks"/>
    <n v="171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"/>
    <n v="300"/>
    <x v="0"/>
    <s v="CA"/>
    <s v="CAD"/>
    <n v="1391194860"/>
    <n v="1388084862"/>
    <b v="0"/>
    <n v="11"/>
    <b v="1"/>
    <s v="music/rock"/>
    <n v="3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800"/>
    <n v="1030"/>
    <x v="0"/>
    <s v="US"/>
    <s v="USD"/>
    <n v="1336866863"/>
    <n v="1335570863"/>
    <b v="0"/>
    <n v="14"/>
    <b v="1"/>
    <s v="music/rock"/>
    <n v="129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7500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10000"/>
    <n v="1050"/>
    <x v="0"/>
    <s v="US"/>
    <s v="USD"/>
    <n v="1362211140"/>
    <n v="1359421403"/>
    <b v="0"/>
    <n v="25"/>
    <b v="1"/>
    <s v="music/rock"/>
    <n v="11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15000"/>
    <n v="520"/>
    <x v="0"/>
    <s v="GB"/>
    <s v="GBP"/>
    <n v="1459439471"/>
    <n v="1456851071"/>
    <b v="0"/>
    <n v="11"/>
    <b v="1"/>
    <s v="music/rock"/>
    <n v="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7500"/>
    <n v="980"/>
    <x v="0"/>
    <s v="US"/>
    <s v="USD"/>
    <n v="1367902740"/>
    <n v="1366251510"/>
    <b v="0"/>
    <n v="13"/>
    <b v="1"/>
    <s v="music/rock"/>
    <n v="13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9000"/>
    <n v="301"/>
    <x v="0"/>
    <s v="US"/>
    <s v="USD"/>
    <n v="1350505059"/>
    <n v="1347913059"/>
    <b v="0"/>
    <n v="8"/>
    <b v="1"/>
    <s v="music/rock"/>
    <n v="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2500"/>
    <n v="3000"/>
    <x v="0"/>
    <s v="US"/>
    <s v="USD"/>
    <n v="1410546413"/>
    <n v="1407954413"/>
    <b v="0"/>
    <n v="22"/>
    <b v="1"/>
    <s v="music/rock"/>
    <n v="12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1000"/>
    <n v="1001"/>
    <x v="0"/>
    <s v="US"/>
    <s v="USD"/>
    <n v="1391706084"/>
    <n v="1389891684"/>
    <b v="0"/>
    <n v="19"/>
    <b v="1"/>
    <s v="music/rock"/>
    <n v="100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2"/>
    <s v="US"/>
    <s v="USD"/>
    <n v="1488958200"/>
    <n v="1484912974"/>
    <b v="0"/>
    <n v="16"/>
    <b v="0"/>
    <s v="games/mobile games"/>
    <n v="146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8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"/>
    <n v="125"/>
    <x v="2"/>
    <s v="US"/>
    <s v="USD"/>
    <n v="1488340800"/>
    <n v="1483768497"/>
    <b v="0"/>
    <n v="2"/>
    <b v="0"/>
    <s v="games/mobile games"/>
    <n v="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50000"/>
    <n v="1217"/>
    <x v="2"/>
    <s v="US"/>
    <s v="USD"/>
    <n v="1450166340"/>
    <n v="1448044925"/>
    <b v="0"/>
    <n v="17"/>
    <b v="0"/>
    <s v="games/mobile games"/>
    <n v="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5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5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5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2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600"/>
    <n v="51"/>
    <x v="2"/>
    <s v="US"/>
    <s v="USD"/>
    <n v="1470519308"/>
    <n v="1465335308"/>
    <b v="0"/>
    <n v="3"/>
    <b v="0"/>
    <s v="games/mobile games"/>
    <n v="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500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6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7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0"/>
    <n v="1145"/>
    <x v="0"/>
    <s v="US"/>
    <s v="USD"/>
    <n v="1329082983"/>
    <n v="1326404583"/>
    <b v="0"/>
    <n v="20"/>
    <b v="1"/>
    <s v="music/indie rock"/>
    <n v="1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s v="US"/>
    <s v="USD"/>
    <n v="1445363722"/>
    <n v="1442771722"/>
    <b v="0"/>
    <n v="47"/>
    <b v="1"/>
    <s v="music/indie rock"/>
    <n v="18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1200"/>
    <n v="1200"/>
    <x v="0"/>
    <s v="US"/>
    <s v="USD"/>
    <n v="1427319366"/>
    <n v="1424730966"/>
    <b v="0"/>
    <n v="42"/>
    <b v="1"/>
    <s v="music/indie rock"/>
    <n v="100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500"/>
    <n v="2670"/>
    <x v="2"/>
    <s v="GB"/>
    <s v="GBP"/>
    <n v="1432299600"/>
    <n v="1429707729"/>
    <b v="0"/>
    <n v="25"/>
    <b v="0"/>
    <s v="technology/gadgets"/>
    <n v="10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2"/>
    <s v="US"/>
    <s v="USD"/>
    <n v="1410127994"/>
    <n v="1407535994"/>
    <b v="0"/>
    <n v="4"/>
    <b v="0"/>
    <s v="technology/gadgets"/>
    <n v="4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1750"/>
    <n v="85"/>
    <x v="2"/>
    <s v="US"/>
    <s v="USD"/>
    <n v="1400853925"/>
    <n v="1399557925"/>
    <b v="0"/>
    <n v="4"/>
    <b v="0"/>
    <s v="technology/gadgets"/>
    <n v="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00"/>
    <n v="10"/>
    <x v="2"/>
    <s v="NZ"/>
    <s v="NZD"/>
    <n v="1407545334"/>
    <n v="1404953334"/>
    <b v="0"/>
    <n v="1"/>
    <b v="0"/>
    <s v="technology/gadgets"/>
    <n v="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0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1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00"/>
    <n v="260"/>
    <x v="2"/>
    <s v="US"/>
    <s v="USD"/>
    <n v="1407869851"/>
    <n v="1404845851"/>
    <b v="0"/>
    <n v="9"/>
    <b v="0"/>
    <s v="technology/gadgets"/>
    <n v="5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5000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21000"/>
    <n v="1655"/>
    <x v="0"/>
    <s v="US"/>
    <s v="USD"/>
    <n v="1381449600"/>
    <n v="1379540288"/>
    <b v="0"/>
    <n v="52"/>
    <b v="1"/>
    <s v="music/indie rock"/>
    <n v="8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1300"/>
    <n v="620"/>
    <x v="0"/>
    <s v="US"/>
    <s v="USD"/>
    <n v="1331182740"/>
    <n v="1329856839"/>
    <b v="0"/>
    <n v="11"/>
    <b v="1"/>
    <s v="music/indie rock"/>
    <n v="48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300"/>
    <n v="381"/>
    <x v="2"/>
    <s v="CA"/>
    <s v="CAD"/>
    <n v="1404926665"/>
    <n v="1402334665"/>
    <b v="0"/>
    <n v="12"/>
    <b v="0"/>
    <s v="photography/people"/>
    <n v="127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0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3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1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25000"/>
    <n v="509"/>
    <x v="2"/>
    <s v="US"/>
    <s v="USD"/>
    <n v="1455338532"/>
    <n v="1454042532"/>
    <b v="0"/>
    <n v="5"/>
    <b v="0"/>
    <s v="photography/people"/>
    <n v="2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10000"/>
    <n v="140"/>
    <x v="2"/>
    <s v="US"/>
    <s v="USD"/>
    <n v="1435958786"/>
    <n v="1434144386"/>
    <b v="0"/>
    <n v="3"/>
    <b v="0"/>
    <s v="photography/people"/>
    <n v="1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2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5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8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2000"/>
    <n v="236"/>
    <x v="2"/>
    <s v="GB"/>
    <s v="GBP"/>
    <n v="1415882108"/>
    <n v="1413286508"/>
    <b v="0"/>
    <n v="7"/>
    <b v="0"/>
    <s v="photography/people"/>
    <n v="1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3000"/>
    <n v="625"/>
    <x v="2"/>
    <s v="CA"/>
    <s v="CAD"/>
    <n v="1452120613"/>
    <n v="1449528613"/>
    <b v="0"/>
    <n v="25"/>
    <b v="0"/>
    <s v="photography/people"/>
    <n v="2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150000"/>
    <n v="5051"/>
    <x v="0"/>
    <s v="US"/>
    <s v="USD"/>
    <n v="1448466551"/>
    <n v="1445870951"/>
    <b v="0"/>
    <n v="121"/>
    <b v="1"/>
    <s v="technology/hardware"/>
    <n v="3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4000"/>
    <n v="850"/>
    <x v="0"/>
    <s v="US"/>
    <s v="USD"/>
    <n v="1338830395"/>
    <n v="1336238395"/>
    <b v="0"/>
    <n v="25"/>
    <b v="1"/>
    <s v="music/indie rock"/>
    <n v="2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"/>
    <n v="610"/>
    <x v="0"/>
    <s v="US"/>
    <s v="USD"/>
    <n v="1351223940"/>
    <n v="1349892735"/>
    <b v="0"/>
    <n v="14"/>
    <b v="1"/>
    <s v="music/indie rock"/>
    <n v="12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2500"/>
    <n v="3000"/>
    <x v="0"/>
    <s v="US"/>
    <s v="USD"/>
    <n v="1322751735"/>
    <n v="1317564135"/>
    <b v="0"/>
    <n v="38"/>
    <b v="1"/>
    <s v="music/indie rock"/>
    <n v="12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800"/>
    <n v="1360"/>
    <x v="0"/>
    <s v="US"/>
    <s v="USD"/>
    <n v="1304628648"/>
    <n v="1302036648"/>
    <b v="0"/>
    <n v="38"/>
    <b v="1"/>
    <s v="music/indie rock"/>
    <n v="170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14000"/>
    <n v="2130"/>
    <x v="0"/>
    <s v="US"/>
    <s v="USD"/>
    <n v="1313370000"/>
    <n v="1307594625"/>
    <b v="0"/>
    <n v="39"/>
    <b v="1"/>
    <s v="music/indie rock"/>
    <n v="1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10000"/>
    <n v="300"/>
    <x v="0"/>
    <s v="US"/>
    <s v="USD"/>
    <n v="1366064193"/>
    <n v="1364854593"/>
    <b v="0"/>
    <n v="11"/>
    <b v="1"/>
    <s v="music/indie rock"/>
    <n v="3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3000"/>
    <n v="3385"/>
    <x v="0"/>
    <s v="US"/>
    <s v="USD"/>
    <n v="1298167001"/>
    <n v="1295575001"/>
    <b v="0"/>
    <n v="36"/>
    <b v="1"/>
    <s v="music/indie rock"/>
    <n v="113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300"/>
    <n v="310"/>
    <x v="2"/>
    <s v="MX"/>
    <s v="MXN"/>
    <n v="1483773169"/>
    <n v="1481181169"/>
    <b v="0"/>
    <n v="3"/>
    <b v="0"/>
    <s v="games/video games"/>
    <n v="10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2500"/>
    <n v="852"/>
    <x v="2"/>
    <s v="US"/>
    <s v="USD"/>
    <n v="1438734833"/>
    <n v="1436142833"/>
    <b v="0"/>
    <n v="27"/>
    <b v="0"/>
    <s v="games/video games"/>
    <n v="34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125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25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31000"/>
    <n v="236"/>
    <x v="2"/>
    <s v="US"/>
    <s v="USD"/>
    <n v="1457570100"/>
    <n v="1454978100"/>
    <b v="0"/>
    <n v="12"/>
    <b v="0"/>
    <s v="games/video games"/>
    <n v="1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1500"/>
    <n v="85"/>
    <x v="2"/>
    <s v="US"/>
    <s v="USD"/>
    <n v="1408154663"/>
    <n v="1405130663"/>
    <b v="0"/>
    <n v="4"/>
    <b v="0"/>
    <s v="games/video games"/>
    <n v="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390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300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2"/>
    <s v="US"/>
    <s v="USD"/>
    <n v="1357934424"/>
    <n v="1355342424"/>
    <b v="0"/>
    <n v="11"/>
    <b v="0"/>
    <s v="games/video games"/>
    <n v="2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3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2"/>
    <s v="DE"/>
    <s v="EUR"/>
    <n v="1451494210"/>
    <n v="1449075010"/>
    <b v="0"/>
    <n v="12"/>
    <b v="0"/>
    <s v="games/video games"/>
    <n v="100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600"/>
    <n v="225"/>
    <x v="2"/>
    <s v="US"/>
    <s v="USD"/>
    <n v="1279738800"/>
    <n v="1275599812"/>
    <b v="0"/>
    <n v="5"/>
    <b v="0"/>
    <s v="games/video games"/>
    <n v="38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"/>
    <n v="607"/>
    <x v="2"/>
    <s v="US"/>
    <s v="USD"/>
    <n v="1379164040"/>
    <n v="1376399240"/>
    <b v="0"/>
    <n v="24"/>
    <b v="0"/>
    <s v="games/video games"/>
    <n v="12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4500"/>
    <n v="4565"/>
    <x v="2"/>
    <s v="US"/>
    <s v="USD"/>
    <n v="1385534514"/>
    <n v="1382938914"/>
    <b v="0"/>
    <n v="89"/>
    <b v="0"/>
    <s v="games/video games"/>
    <n v="10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3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0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8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4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100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1100"/>
    <n v="115"/>
    <x v="2"/>
    <s v="GB"/>
    <s v="GBP"/>
    <n v="1459443385"/>
    <n v="1456854985"/>
    <b v="0"/>
    <n v="5"/>
    <b v="0"/>
    <s v="games/video games"/>
    <n v="1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000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2700"/>
    <n v="85"/>
    <x v="2"/>
    <s v="US"/>
    <s v="USD"/>
    <n v="1337447105"/>
    <n v="1334855105"/>
    <b v="0"/>
    <n v="16"/>
    <b v="0"/>
    <s v="games/video games"/>
    <n v="3"/>
    <n v="5.31"/>
    <x v="6"/>
    <s v="video games"/>
    <x v="2160"/>
    <d v="2012-05-19T17:05:05"/>
  </r>
  <r>
    <n v="2161"/>
    <s v="CallMeGhost DEBUT ALBUM preorder!"/>
    <s v="We're trying to fund hard copies of our debut album!"/>
    <n v="370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0"/>
    <n v="3466"/>
    <x v="0"/>
    <s v="FR"/>
    <s v="EUR"/>
    <n v="1460127635"/>
    <n v="1457539235"/>
    <b v="0"/>
    <n v="117"/>
    <b v="1"/>
    <s v="music/rock"/>
    <n v="7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2725"/>
    <n v="180"/>
    <x v="0"/>
    <s v="US"/>
    <s v="USD"/>
    <n v="1347672937"/>
    <n v="1346463337"/>
    <b v="0"/>
    <n v="8"/>
    <b v="1"/>
    <s v="music/rock"/>
    <n v="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20000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"/>
    <n v="633"/>
    <x v="0"/>
    <s v="US"/>
    <s v="USD"/>
    <n v="1440266422"/>
    <n v="1436810422"/>
    <b v="0"/>
    <n v="19"/>
    <b v="1"/>
    <s v="music/rock"/>
    <n v="127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570"/>
    <n v="1614"/>
    <x v="0"/>
    <s v="US"/>
    <s v="USD"/>
    <n v="1428725192"/>
    <n v="1426133192"/>
    <b v="0"/>
    <n v="21"/>
    <b v="1"/>
    <s v="music/rock"/>
    <n v="103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"/>
    <n v="1130"/>
    <x v="0"/>
    <s v="US"/>
    <s v="USD"/>
    <n v="1334556624"/>
    <n v="1333001424"/>
    <b v="0"/>
    <n v="34"/>
    <b v="1"/>
    <s v="music/electronic music"/>
    <n v="11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8000"/>
    <n v="425"/>
    <x v="0"/>
    <s v="US"/>
    <s v="USD"/>
    <n v="1446451200"/>
    <n v="1445539113"/>
    <b v="0"/>
    <n v="9"/>
    <b v="1"/>
    <s v="music/electronic music"/>
    <n v="5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s v="CA"/>
    <s v="CAD"/>
    <n v="1489320642"/>
    <n v="1487164242"/>
    <b v="0"/>
    <n v="147"/>
    <b v="1"/>
    <s v="games/tabletop games"/>
    <n v="11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750"/>
    <n v="1001"/>
    <x v="0"/>
    <s v="US"/>
    <s v="USD"/>
    <n v="1340733600"/>
    <n v="1339098689"/>
    <b v="0"/>
    <n v="25"/>
    <b v="1"/>
    <s v="music/rock"/>
    <n v="13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920"/>
    <x v="0"/>
    <s v="US"/>
    <s v="USD"/>
    <n v="1348545540"/>
    <n v="1346345999"/>
    <b v="0"/>
    <n v="27"/>
    <b v="1"/>
    <s v="music/rock"/>
    <n v="18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10000"/>
    <n v="85"/>
    <x v="3"/>
    <s v="US"/>
    <s v="USD"/>
    <n v="1491769769"/>
    <n v="1489181369"/>
    <b v="0"/>
    <n v="4"/>
    <b v="0"/>
    <s v="food/small batch"/>
    <n v="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500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1500"/>
    <n v="1555"/>
    <x v="3"/>
    <s v="GB"/>
    <s v="GBP"/>
    <n v="1490559285"/>
    <n v="1487970885"/>
    <b v="0"/>
    <n v="61"/>
    <b v="0"/>
    <s v="food/small batch"/>
    <n v="10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1000"/>
    <n v="1273"/>
    <x v="0"/>
    <s v="US"/>
    <s v="USD"/>
    <n v="1401385800"/>
    <n v="1399563390"/>
    <b v="1"/>
    <n v="94"/>
    <b v="1"/>
    <s v="food/small batch"/>
    <n v="12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9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300"/>
    <n v="300"/>
    <x v="1"/>
    <s v="US"/>
    <s v="USD"/>
    <n v="1452282420"/>
    <n v="1447962505"/>
    <b v="0"/>
    <n v="1"/>
    <b v="0"/>
    <s v="technology/web"/>
    <n v="1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80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17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5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5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250"/>
    <n v="270"/>
    <x v="1"/>
    <s v="US"/>
    <s v="USD"/>
    <n v="1456006938"/>
    <n v="1450822938"/>
    <b v="0"/>
    <n v="5"/>
    <b v="0"/>
    <s v="technology/web"/>
    <n v="108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12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50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6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85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1000"/>
    <n v="25"/>
    <x v="1"/>
    <s v="US"/>
    <s v="USD"/>
    <n v="1420910460"/>
    <n v="1415726460"/>
    <b v="0"/>
    <n v="1"/>
    <b v="0"/>
    <s v="technology/web"/>
    <n v="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10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5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37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101"/>
    <x v="1"/>
    <s v="US"/>
    <s v="USD"/>
    <n v="1438616124"/>
    <n v="1433432124"/>
    <b v="0"/>
    <n v="3"/>
    <b v="0"/>
    <s v="technology/web"/>
    <n v="11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2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500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2000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95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500"/>
    <n v="2630"/>
    <x v="1"/>
    <s v="GB"/>
    <s v="GBP"/>
    <n v="1445431533"/>
    <n v="1442839533"/>
    <b v="0"/>
    <n v="27"/>
    <b v="0"/>
    <s v="technology/web"/>
    <n v="175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500"/>
    <n v="100"/>
    <x v="1"/>
    <s v="US"/>
    <s v="USD"/>
    <n v="1429028365"/>
    <n v="1425143965"/>
    <b v="0"/>
    <n v="2"/>
    <b v="0"/>
    <s v="technology/web"/>
    <n v="2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2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7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"/>
    <n v="180"/>
    <x v="1"/>
    <s v="AU"/>
    <s v="AUD"/>
    <n v="1429839571"/>
    <n v="1427247571"/>
    <b v="0"/>
    <n v="6"/>
    <b v="0"/>
    <s v="technology/web"/>
    <n v="180"/>
    <n v="30"/>
    <x v="2"/>
    <s v="web"/>
    <x v="2372"/>
    <d v="2015-04-24T01:39:31"/>
  </r>
  <r>
    <n v="2373"/>
    <s v="Cykelauktion.com (Canceled)"/>
    <s v="We want to create a safe marketplace for buying and selling bicycles."/>
    <n v="500"/>
    <n v="50"/>
    <x v="1"/>
    <s v="SE"/>
    <s v="SEK"/>
    <n v="1440863624"/>
    <n v="1438271624"/>
    <b v="0"/>
    <n v="1"/>
    <b v="0"/>
    <s v="technology/web"/>
    <n v="1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1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6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15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5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50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1"/>
    <s v="NZ"/>
    <s v="NZD"/>
    <n v="1424568107"/>
    <n v="1421976107"/>
    <b v="0"/>
    <n v="3"/>
    <b v="0"/>
    <s v="technology/web"/>
    <n v="109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60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15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1"/>
    <s v="US"/>
    <s v="USD"/>
    <n v="1469199740"/>
    <n v="1465311740"/>
    <b v="0"/>
    <n v="3"/>
    <b v="0"/>
    <s v="technology/web"/>
    <n v="10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1"/>
    <s v="US"/>
    <s v="USD"/>
    <n v="1421350140"/>
    <n v="1418761759"/>
    <b v="0"/>
    <n v="8"/>
    <b v="0"/>
    <s v="technology/web"/>
    <n v="116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550"/>
    <n v="30"/>
    <x v="1"/>
    <s v="FR"/>
    <s v="EUR"/>
    <n v="1437861540"/>
    <n v="1435160452"/>
    <b v="0"/>
    <n v="1"/>
    <b v="0"/>
    <s v="technology/web"/>
    <n v="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27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10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"/>
    <n v="50"/>
    <x v="1"/>
    <s v="US"/>
    <s v="USD"/>
    <n v="1439048017"/>
    <n v="1436456017"/>
    <b v="0"/>
    <n v="1"/>
    <b v="0"/>
    <s v="technology/web"/>
    <n v="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8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15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44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6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27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00"/>
    <n v="201"/>
    <x v="2"/>
    <s v="US"/>
    <s v="USD"/>
    <n v="1457207096"/>
    <n v="1452023096"/>
    <b v="0"/>
    <n v="9"/>
    <b v="0"/>
    <s v="food/food trucks"/>
    <n v="101"/>
    <n v="22.33"/>
    <x v="7"/>
    <s v="food trucks"/>
    <x v="2401"/>
    <d v="2016-03-05T19:44:56"/>
  </r>
  <r>
    <n v="2402"/>
    <s v="Cupcake Truck Unite"/>
    <s v="Small town, delicious treats, and a mobile truck"/>
    <n v="60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2"/>
    <s v="GB"/>
    <s v="GBP"/>
    <n v="1459368658"/>
    <n v="1454188258"/>
    <b v="0"/>
    <n v="12"/>
    <b v="0"/>
    <s v="food/food trucks"/>
    <n v="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000"/>
    <n v="1126"/>
    <x v="2"/>
    <s v="US"/>
    <s v="USD"/>
    <n v="1472911375"/>
    <n v="1471096975"/>
    <b v="0"/>
    <n v="20"/>
    <b v="0"/>
    <s v="food/food trucks"/>
    <n v="3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5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"/>
    <n v="460"/>
    <x v="2"/>
    <s v="US"/>
    <s v="USD"/>
    <n v="1439931675"/>
    <n v="1437339675"/>
    <b v="0"/>
    <n v="6"/>
    <b v="0"/>
    <s v="food/food trucks"/>
    <n v="1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10000"/>
    <n v="151"/>
    <x v="2"/>
    <s v="US"/>
    <s v="USD"/>
    <n v="1440524082"/>
    <n v="1437932082"/>
    <b v="0"/>
    <n v="3"/>
    <b v="0"/>
    <s v="food/food trucks"/>
    <n v="2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6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6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00"/>
    <n v="460"/>
    <x v="2"/>
    <s v="US"/>
    <s v="USD"/>
    <n v="1440215940"/>
    <n v="1436805660"/>
    <b v="0"/>
    <n v="13"/>
    <b v="0"/>
    <s v="food/food trucks"/>
    <n v="15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245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1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17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2500"/>
    <n v="2501"/>
    <x v="2"/>
    <s v="US"/>
    <s v="USD"/>
    <n v="1415583695"/>
    <n v="1410396095"/>
    <b v="0"/>
    <n v="36"/>
    <b v="0"/>
    <s v="food/food trucks"/>
    <n v="100"/>
    <n v="69.47"/>
    <x v="7"/>
    <s v="food trucks"/>
    <x v="2420"/>
    <d v="2014-11-10T01:41:35"/>
  </r>
  <r>
    <n v="2421"/>
    <s v="hot dog cart"/>
    <s v="help me start Merrill's first hot dog cart in this empty lot"/>
    <n v="9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10000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1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300"/>
    <n v="310"/>
    <x v="2"/>
    <s v="US"/>
    <s v="USD"/>
    <n v="1414445108"/>
    <n v="1411853108"/>
    <b v="0"/>
    <n v="9"/>
    <b v="0"/>
    <s v="food/food trucks"/>
    <n v="103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16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9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2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2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2"/>
    <s v="NO"/>
    <s v="NOK"/>
    <n v="1486313040"/>
    <n v="1483131966"/>
    <b v="0"/>
    <n v="4"/>
    <b v="0"/>
    <s v="food/food trucks"/>
    <n v="10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5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25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2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5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94875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600"/>
    <n v="45"/>
    <x v="2"/>
    <s v="CA"/>
    <s v="CAD"/>
    <n v="1454078770"/>
    <n v="1448894770"/>
    <b v="0"/>
    <n v="2"/>
    <b v="0"/>
    <s v="food/food trucks"/>
    <n v="8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6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5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s v="US"/>
    <s v="USD"/>
    <n v="1464199591"/>
    <n v="1461607591"/>
    <b v="0"/>
    <n v="61"/>
    <b v="1"/>
    <s v="food/small batch"/>
    <n v="10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750"/>
    <n v="430"/>
    <x v="0"/>
    <s v="US"/>
    <s v="USD"/>
    <n v="1472621760"/>
    <n v="1472110513"/>
    <b v="0"/>
    <n v="9"/>
    <b v="1"/>
    <s v="food/small batch"/>
    <n v="57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0"/>
    <s v="US"/>
    <s v="USD"/>
    <n v="1451430000"/>
    <n v="1448914500"/>
    <b v="0"/>
    <n v="15"/>
    <b v="1"/>
    <s v="food/small batch"/>
    <n v="2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2500"/>
    <n v="5509"/>
    <x v="0"/>
    <s v="US"/>
    <s v="USD"/>
    <n v="1465498800"/>
    <n v="1462481718"/>
    <b v="0"/>
    <n v="80"/>
    <b v="1"/>
    <s v="food/small batch"/>
    <n v="22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1500"/>
    <n v="2222"/>
    <x v="0"/>
    <s v="CA"/>
    <s v="CAD"/>
    <n v="1443641340"/>
    <n v="1441143397"/>
    <b v="0"/>
    <n v="43"/>
    <b v="1"/>
    <s v="music/indie rock"/>
    <n v="14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4000"/>
    <n v="1185"/>
    <x v="0"/>
    <s v="US"/>
    <s v="USD"/>
    <n v="1336669200"/>
    <n v="1335473931"/>
    <b v="0"/>
    <n v="43"/>
    <b v="1"/>
    <s v="music/indie rock"/>
    <n v="3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1200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800"/>
    <n v="1001"/>
    <x v="0"/>
    <s v="US"/>
    <s v="USD"/>
    <n v="1312224383"/>
    <n v="1308336383"/>
    <b v="0"/>
    <n v="25"/>
    <b v="1"/>
    <s v="music/indie rock"/>
    <n v="125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s v="US"/>
    <s v="USD"/>
    <n v="1318463879"/>
    <n v="1315439879"/>
    <b v="0"/>
    <n v="41"/>
    <b v="1"/>
    <s v="music/indie rock"/>
    <n v="207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500"/>
    <n v="607"/>
    <x v="0"/>
    <s v="US"/>
    <s v="USD"/>
    <n v="1340429276"/>
    <n v="1335245276"/>
    <b v="0"/>
    <n v="16"/>
    <b v="1"/>
    <s v="music/indie rock"/>
    <n v="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5000"/>
    <n v="750"/>
    <x v="0"/>
    <s v="US"/>
    <s v="USD"/>
    <n v="1339840740"/>
    <n v="1335397188"/>
    <b v="0"/>
    <n v="27"/>
    <b v="1"/>
    <s v="music/indie rock"/>
    <n v="1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500"/>
    <n v="6000"/>
    <x v="0"/>
    <s v="US"/>
    <s v="USD"/>
    <n v="1364597692"/>
    <n v="1361577292"/>
    <b v="0"/>
    <n v="10"/>
    <b v="1"/>
    <s v="music/indie rock"/>
    <n v="24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00"/>
    <n v="86"/>
    <x v="2"/>
    <s v="US"/>
    <s v="USD"/>
    <n v="1411328918"/>
    <n v="1407440918"/>
    <b v="0"/>
    <n v="5"/>
    <b v="0"/>
    <s v="food/restaurants"/>
    <n v="29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5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15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5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4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140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1000"/>
    <n v="1000"/>
    <x v="2"/>
    <s v="GB"/>
    <s v="GBP"/>
    <n v="1429554349"/>
    <n v="1424719549"/>
    <b v="0"/>
    <n v="28"/>
    <b v="0"/>
    <s v="food/restaurants"/>
    <n v="10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930"/>
    <n v="75"/>
    <x v="2"/>
    <s v="US"/>
    <s v="USD"/>
    <n v="1431647772"/>
    <n v="1426463772"/>
    <b v="0"/>
    <n v="2"/>
    <b v="0"/>
    <s v="food/restaurants"/>
    <n v="4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75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500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5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7534"/>
    <n v="210"/>
    <x v="2"/>
    <s v="US"/>
    <s v="USD"/>
    <n v="1408526477"/>
    <n v="1407057677"/>
    <b v="0"/>
    <n v="4"/>
    <b v="0"/>
    <s v="food/restaurants"/>
    <n v="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5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10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"/>
    <n v="65"/>
    <x v="2"/>
    <s v="US"/>
    <s v="USD"/>
    <n v="1405741404"/>
    <n v="1403149404"/>
    <b v="0"/>
    <n v="4"/>
    <b v="0"/>
    <s v="food/restaurants"/>
    <n v="650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85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s v="US"/>
    <s v="USD"/>
    <n v="1418014740"/>
    <n v="1415585474"/>
    <b v="0"/>
    <n v="33"/>
    <b v="1"/>
    <s v="music/classical music"/>
    <n v="10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000"/>
    <n v="4085"/>
    <x v="0"/>
    <s v="US"/>
    <s v="USD"/>
    <n v="1382068740"/>
    <n v="1380477691"/>
    <b v="0"/>
    <n v="71"/>
    <b v="1"/>
    <s v="music/classical music"/>
    <n v="13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000"/>
    <n v="4518"/>
    <x v="0"/>
    <s v="US"/>
    <s v="USD"/>
    <n v="1439611140"/>
    <n v="1437668354"/>
    <b v="0"/>
    <n v="61"/>
    <b v="1"/>
    <s v="music/classical music"/>
    <n v="113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0000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000"/>
    <n v="1614"/>
    <x v="0"/>
    <s v="GB"/>
    <s v="GBP"/>
    <n v="1370019600"/>
    <n v="1366999870"/>
    <b v="0"/>
    <n v="37"/>
    <b v="1"/>
    <s v="music/classical music"/>
    <n v="161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500"/>
    <n v="1066"/>
    <x v="0"/>
    <s v="GB"/>
    <s v="GBP"/>
    <n v="1400176386"/>
    <n v="1397584386"/>
    <b v="0"/>
    <n v="36"/>
    <b v="1"/>
    <s v="music/classical music"/>
    <n v="213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750"/>
    <n v="890"/>
    <x v="0"/>
    <s v="US"/>
    <s v="USD"/>
    <n v="1321385820"/>
    <n v="1318539484"/>
    <b v="0"/>
    <n v="25"/>
    <b v="1"/>
    <s v="music/classical music"/>
    <n v="11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9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2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15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200"/>
    <n v="100"/>
    <x v="1"/>
    <s v="US"/>
    <s v="USD"/>
    <n v="1462827000"/>
    <n v="1457710589"/>
    <b v="0"/>
    <n v="1"/>
    <b v="0"/>
    <s v="food/food trucks"/>
    <n v="8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15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250"/>
    <n v="120"/>
    <x v="1"/>
    <s v="US"/>
    <s v="USD"/>
    <n v="1429823138"/>
    <n v="1427231138"/>
    <b v="0"/>
    <n v="2"/>
    <b v="0"/>
    <s v="food/food trucks"/>
    <n v="48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8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1850"/>
    <n v="145"/>
    <x v="1"/>
    <s v="US"/>
    <s v="USD"/>
    <n v="1442457112"/>
    <n v="1439865112"/>
    <b v="0"/>
    <n v="2"/>
    <b v="0"/>
    <s v="food/food trucks"/>
    <n v="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250"/>
    <n v="250"/>
    <x v="1"/>
    <s v="AU"/>
    <s v="AUD"/>
    <n v="1463645521"/>
    <n v="1458461521"/>
    <b v="0"/>
    <n v="4"/>
    <b v="0"/>
    <s v="food/food trucks"/>
    <n v="1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15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6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5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1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5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8888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"/>
    <n v="277"/>
    <x v="1"/>
    <s v="US"/>
    <s v="USD"/>
    <n v="1410810903"/>
    <n v="1405626903"/>
    <b v="0"/>
    <n v="12"/>
    <b v="0"/>
    <s v="food/food trucks"/>
    <n v="13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50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1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5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429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2"/>
    <s v="US"/>
    <s v="USD"/>
    <n v="1451491953"/>
    <n v="1448899953"/>
    <b v="0"/>
    <n v="6"/>
    <b v="0"/>
    <s v="food/food trucks"/>
    <n v="5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12000"/>
    <n v="233"/>
    <x v="2"/>
    <s v="US"/>
    <s v="USD"/>
    <n v="1427807640"/>
    <n v="1423325626"/>
    <b v="0"/>
    <n v="8"/>
    <b v="0"/>
    <s v="food/food trucks"/>
    <n v="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911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176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8000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5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5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420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0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500"/>
    <n v="3466"/>
    <x v="2"/>
    <s v="US"/>
    <s v="USD"/>
    <n v="1458938200"/>
    <n v="1453757800"/>
    <b v="0"/>
    <n v="30"/>
    <b v="0"/>
    <s v="food/food trucks"/>
    <n v="139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12000"/>
    <n v="2800"/>
    <x v="0"/>
    <s v="US"/>
    <s v="USD"/>
    <n v="1433343869"/>
    <n v="1430751869"/>
    <b v="0"/>
    <n v="50"/>
    <b v="1"/>
    <s v="technology/space exploration"/>
    <n v="2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20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4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1"/>
    <s v="US"/>
    <s v="USD"/>
    <n v="1489172435"/>
    <n v="1486580435"/>
    <b v="1"/>
    <n v="52"/>
    <b v="0"/>
    <s v="technology/space exploration"/>
    <n v="205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700"/>
    <n v="2100"/>
    <x v="1"/>
    <s v="AU"/>
    <s v="AUD"/>
    <n v="1415481203"/>
    <n v="1412885603"/>
    <b v="1"/>
    <n v="23"/>
    <b v="0"/>
    <s v="technology/space exploration"/>
    <n v="30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150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0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00"/>
    <n v="124"/>
    <x v="1"/>
    <s v="US"/>
    <s v="USD"/>
    <n v="1454370941"/>
    <n v="1449186941"/>
    <b v="0"/>
    <n v="3"/>
    <b v="0"/>
    <s v="technology/space exploration"/>
    <n v="12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2000"/>
    <n v="358"/>
    <x v="1"/>
    <s v="US"/>
    <s v="USD"/>
    <n v="1482332343"/>
    <n v="1479740343"/>
    <b v="0"/>
    <n v="5"/>
    <b v="0"/>
    <s v="technology/space exploration"/>
    <n v="1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1"/>
    <s v="AU"/>
    <s v="AUD"/>
    <n v="1418183325"/>
    <n v="1415591325"/>
    <b v="0"/>
    <n v="11"/>
    <b v="0"/>
    <s v="technology/space exploration"/>
    <n v="885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600"/>
    <n v="51"/>
    <x v="1"/>
    <s v="US"/>
    <s v="USD"/>
    <n v="1429622726"/>
    <n v="1424442326"/>
    <b v="0"/>
    <n v="6"/>
    <b v="0"/>
    <s v="technology/space exploration"/>
    <n v="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50"/>
    <n v="19"/>
    <x v="1"/>
    <s v="US"/>
    <s v="USD"/>
    <n v="1448388418"/>
    <n v="1443200818"/>
    <b v="0"/>
    <n v="5"/>
    <b v="0"/>
    <s v="technology/space exploration"/>
    <n v="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s v="US"/>
    <s v="USD"/>
    <n v="1455142416"/>
    <n v="1452550416"/>
    <b v="0"/>
    <n v="18"/>
    <b v="1"/>
    <s v="technology/makerspaces"/>
    <n v="101"/>
    <n v="92.22"/>
    <x v="2"/>
    <s v="makerspaces"/>
    <x v="2667"/>
    <d v="2016-02-10T22:13:36"/>
  </r>
  <r>
    <n v="2668"/>
    <s v="UOttawa Makermobile"/>
    <s v="Creativity on the go! |_x000a_CrÃ©ativitÃ© en mouvement !"/>
    <n v="26000"/>
    <n v="1707"/>
    <x v="0"/>
    <s v="CA"/>
    <s v="CAD"/>
    <n v="1447079520"/>
    <n v="1443449265"/>
    <b v="0"/>
    <n v="28"/>
    <b v="1"/>
    <s v="technology/makerspaces"/>
    <n v="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1000"/>
    <n v="1001"/>
    <x v="0"/>
    <s v="US"/>
    <s v="USD"/>
    <n v="1452387096"/>
    <n v="1447203096"/>
    <b v="0"/>
    <n v="11"/>
    <b v="1"/>
    <s v="technology/makerspaces"/>
    <n v="100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1000"/>
    <n v="1100"/>
    <x v="2"/>
    <s v="ES"/>
    <s v="EUR"/>
    <n v="1443121765"/>
    <n v="1440529765"/>
    <b v="0"/>
    <n v="2"/>
    <b v="0"/>
    <s v="technology/makerspaces"/>
    <n v="11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127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25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600"/>
    <n v="800"/>
    <x v="2"/>
    <s v="US"/>
    <s v="USD"/>
    <n v="1407621425"/>
    <n v="1404165425"/>
    <b v="0"/>
    <n v="4"/>
    <b v="0"/>
    <s v="food/food trucks"/>
    <n v="133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200"/>
    <n v="10"/>
    <x v="2"/>
    <s v="US"/>
    <s v="USD"/>
    <n v="1430149330"/>
    <n v="1424968930"/>
    <b v="0"/>
    <n v="1"/>
    <b v="0"/>
    <s v="food/food trucks"/>
    <n v="5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15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25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750"/>
    <n v="35"/>
    <x v="2"/>
    <s v="CA"/>
    <s v="CAD"/>
    <n v="1431278557"/>
    <n v="1427390557"/>
    <b v="0"/>
    <n v="2"/>
    <b v="0"/>
    <s v="food/food trucks"/>
    <n v="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5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25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60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100000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500"/>
    <n v="70"/>
    <x v="2"/>
    <s v="US"/>
    <s v="USD"/>
    <n v="1411073972"/>
    <n v="1408481972"/>
    <b v="0"/>
    <n v="4"/>
    <b v="0"/>
    <s v="food/food trucks"/>
    <n v="14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400"/>
    <n v="1570"/>
    <x v="3"/>
    <s v="IE"/>
    <s v="EUR"/>
    <n v="1491586534"/>
    <n v="1488911734"/>
    <b v="0"/>
    <n v="46"/>
    <b v="0"/>
    <s v="theater/spaces"/>
    <n v="393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000"/>
    <n v="1145"/>
    <x v="3"/>
    <s v="US"/>
    <s v="USD"/>
    <n v="1491421314"/>
    <n v="1487709714"/>
    <b v="0"/>
    <n v="7"/>
    <b v="0"/>
    <s v="theater/spaces"/>
    <n v="115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80000"/>
    <n v="310"/>
    <x v="0"/>
    <s v="US"/>
    <s v="USD"/>
    <n v="1426117552"/>
    <n v="1423529152"/>
    <b v="0"/>
    <n v="17"/>
    <b v="1"/>
    <s v="technology/hardware"/>
    <n v="0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4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9000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600"/>
    <n v="801"/>
    <x v="2"/>
    <s v="US"/>
    <s v="USD"/>
    <n v="1409337911"/>
    <n v="1406745911"/>
    <b v="0"/>
    <n v="19"/>
    <b v="0"/>
    <s v="publishing/children's books"/>
    <n v="134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500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40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"/>
    <n v="110"/>
    <x v="2"/>
    <s v="US"/>
    <s v="USD"/>
    <n v="1428171037"/>
    <n v="1425582637"/>
    <b v="0"/>
    <n v="2"/>
    <b v="0"/>
    <s v="publishing/children's books"/>
    <n v="1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300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50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50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00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485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8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5000"/>
    <n v="90"/>
    <x v="2"/>
    <s v="US"/>
    <s v="USD"/>
    <n v="1369403684"/>
    <n v="1365515684"/>
    <b v="0"/>
    <n v="3"/>
    <b v="0"/>
    <s v="publishing/children's books"/>
    <n v="2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13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5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72625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300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300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65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000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500"/>
    <n v="570"/>
    <x v="2"/>
    <s v="US"/>
    <s v="USD"/>
    <n v="1362711728"/>
    <n v="1360119728"/>
    <b v="0"/>
    <n v="13"/>
    <b v="0"/>
    <s v="publishing/children's books"/>
    <n v="1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2"/>
    <s v="US"/>
    <s v="USD"/>
    <n v="1434092876"/>
    <n v="1431414476"/>
    <b v="0"/>
    <n v="36"/>
    <b v="0"/>
    <s v="publishing/children's books"/>
    <n v="11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50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12000"/>
    <n v="1405"/>
    <x v="2"/>
    <s v="US"/>
    <s v="USD"/>
    <n v="1409009306"/>
    <n v="1406417306"/>
    <b v="0"/>
    <n v="15"/>
    <b v="0"/>
    <s v="publishing/children's books"/>
    <n v="12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500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9000"/>
    <n v="1145"/>
    <x v="0"/>
    <s v="GB"/>
    <s v="GBP"/>
    <n v="1429793446"/>
    <n v="1428583846"/>
    <b v="0"/>
    <n v="61"/>
    <b v="1"/>
    <s v="theater/plays"/>
    <n v="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s v="US"/>
    <s v="USD"/>
    <n v="1414608843"/>
    <n v="1412794443"/>
    <b v="0"/>
    <n v="108"/>
    <b v="1"/>
    <s v="theater/plays"/>
    <n v="143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"/>
    <n v="1197"/>
    <x v="0"/>
    <s v="US"/>
    <s v="USD"/>
    <n v="1405658752"/>
    <n v="1403066752"/>
    <b v="0"/>
    <n v="38"/>
    <b v="1"/>
    <s v="theater/plays"/>
    <n v="239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12000"/>
    <n v="2152"/>
    <x v="0"/>
    <s v="US"/>
    <s v="USD"/>
    <n v="1439357559"/>
    <n v="1435469559"/>
    <b v="0"/>
    <n v="24"/>
    <b v="1"/>
    <s v="theater/plays"/>
    <n v="1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0000"/>
    <n v="75"/>
    <x v="0"/>
    <s v="GB"/>
    <s v="GBP"/>
    <n v="1457031600"/>
    <n v="1455640559"/>
    <b v="0"/>
    <n v="3"/>
    <b v="1"/>
    <s v="theater/plays"/>
    <n v="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000"/>
    <n v="730"/>
    <x v="0"/>
    <s v="US"/>
    <s v="USD"/>
    <n v="1402095600"/>
    <n v="1400675841"/>
    <b v="0"/>
    <n v="20"/>
    <b v="1"/>
    <s v="theater/plays"/>
    <n v="2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200"/>
    <n v="1330"/>
    <x v="0"/>
    <s v="GB"/>
    <s v="GBP"/>
    <n v="1420377366"/>
    <n v="1415193366"/>
    <b v="0"/>
    <n v="31"/>
    <b v="1"/>
    <s v="theater/plays"/>
    <n v="111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s v="GB"/>
    <s v="GBP"/>
    <n v="1438875107"/>
    <n v="1436283107"/>
    <b v="0"/>
    <n v="90"/>
    <b v="1"/>
    <s v="theater/plays"/>
    <n v="109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1500"/>
    <n v="2560"/>
    <x v="0"/>
    <s v="US"/>
    <s v="USD"/>
    <n v="1459348740"/>
    <n v="1458647725"/>
    <b v="0"/>
    <n v="21"/>
    <b v="1"/>
    <s v="theater/plays"/>
    <n v="17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400000"/>
    <n v="605"/>
    <x v="0"/>
    <s v="CA"/>
    <s v="CAD"/>
    <n v="1470595109"/>
    <n v="1468003109"/>
    <b v="0"/>
    <n v="14"/>
    <b v="1"/>
    <s v="theater/plays"/>
    <n v="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s v="US"/>
    <s v="USD"/>
    <n v="1427469892"/>
    <n v="1424881492"/>
    <b v="0"/>
    <n v="94"/>
    <b v="1"/>
    <s v="theater/plays"/>
    <n v="12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25000"/>
    <n v="124"/>
    <x v="0"/>
    <s v="GB"/>
    <s v="GBP"/>
    <n v="1427842740"/>
    <n v="1425428206"/>
    <b v="0"/>
    <n v="14"/>
    <b v="1"/>
    <s v="theater/plays"/>
    <n v="0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000"/>
    <n v="1360"/>
    <x v="0"/>
    <s v="GB"/>
    <s v="GBP"/>
    <n v="1422658930"/>
    <n v="1421362930"/>
    <b v="0"/>
    <n v="21"/>
    <b v="1"/>
    <s v="theater/plays"/>
    <n v="136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2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400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500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1600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6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8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50"/>
    <n v="70"/>
    <x v="2"/>
    <s v="US"/>
    <s v="USD"/>
    <n v="1432913659"/>
    <n v="1430321659"/>
    <b v="0"/>
    <n v="3"/>
    <b v="0"/>
    <s v="theater/plays"/>
    <n v="14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750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100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3750"/>
    <n v="95"/>
    <x v="2"/>
    <s v="US"/>
    <s v="USD"/>
    <n v="1403312703"/>
    <n v="1400720703"/>
    <b v="0"/>
    <n v="6"/>
    <b v="0"/>
    <s v="theater/plays"/>
    <n v="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5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300"/>
    <n v="300"/>
    <x v="2"/>
    <s v="US"/>
    <s v="USD"/>
    <n v="1454110440"/>
    <n v="1451607071"/>
    <b v="0"/>
    <n v="5"/>
    <b v="0"/>
    <s v="theater/plays"/>
    <n v="1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25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10000"/>
    <n v="266"/>
    <x v="2"/>
    <s v="US"/>
    <s v="USD"/>
    <n v="1466363576"/>
    <n v="1461179576"/>
    <b v="0"/>
    <n v="9"/>
    <b v="0"/>
    <s v="theater/plays"/>
    <n v="3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210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80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100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00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2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350"/>
    <n v="504"/>
    <x v="2"/>
    <s v="US"/>
    <s v="USD"/>
    <n v="1467604800"/>
    <n v="1465533672"/>
    <b v="0"/>
    <n v="10"/>
    <b v="0"/>
    <s v="theater/plays"/>
    <n v="14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2"/>
    <s v="US"/>
    <s v="USD"/>
    <n v="1400301165"/>
    <n v="1397709165"/>
    <b v="0"/>
    <n v="9"/>
    <b v="0"/>
    <s v="theater/plays"/>
    <n v="12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18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516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"/>
    <n v="650"/>
    <x v="2"/>
    <s v="US"/>
    <s v="USD"/>
    <n v="1480525200"/>
    <n v="1477781724"/>
    <b v="0"/>
    <n v="6"/>
    <b v="0"/>
    <s v="theater/plays"/>
    <n v="130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3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96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6000"/>
    <n v="185"/>
    <x v="2"/>
    <s v="US"/>
    <s v="USD"/>
    <n v="1417800435"/>
    <n v="1415208435"/>
    <b v="0"/>
    <n v="4"/>
    <b v="0"/>
    <s v="theater/plays"/>
    <n v="3"/>
    <n v="46.25"/>
    <x v="1"/>
    <s v="plays"/>
    <x v="2884"/>
    <d v="2014-12-05T17:27:15"/>
  </r>
  <r>
    <n v="2885"/>
    <s v="The Wedding"/>
    <s v="An historic and proud work of Polish nationalistic literature performed on stage."/>
    <n v="1000"/>
    <n v="130"/>
    <x v="2"/>
    <s v="US"/>
    <s v="USD"/>
    <n v="1426294201"/>
    <n v="1423705801"/>
    <b v="0"/>
    <n v="5"/>
    <b v="0"/>
    <s v="theater/plays"/>
    <n v="1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500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168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960"/>
    <n v="1142"/>
    <x v="2"/>
    <s v="US"/>
    <s v="USD"/>
    <n v="1409344985"/>
    <n v="1406752985"/>
    <b v="0"/>
    <n v="14"/>
    <b v="0"/>
    <s v="theater/plays"/>
    <n v="119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"/>
    <n v="500"/>
    <x v="2"/>
    <s v="US"/>
    <s v="USD"/>
    <n v="1409000400"/>
    <n v="1408381704"/>
    <b v="0"/>
    <n v="17"/>
    <b v="0"/>
    <s v="theater/plays"/>
    <n v="100"/>
    <n v="29.41"/>
    <x v="1"/>
    <s v="plays"/>
    <x v="2892"/>
    <d v="2014-08-25T21:00:00"/>
  </r>
  <r>
    <n v="2893"/>
    <s v="REDISCOVERING KIA THE PLAY"/>
    <s v="Fundraising for REDISCOVERING KIA THE PLAY"/>
    <n v="3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12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2"/>
    <s v="US"/>
    <s v="USD"/>
    <n v="1403470800"/>
    <n v="1403356792"/>
    <b v="0"/>
    <n v="4"/>
    <b v="0"/>
    <s v="theater/plays"/>
    <n v="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"/>
    <n v="625"/>
    <x v="2"/>
    <s v="US"/>
    <s v="USD"/>
    <n v="1481522400"/>
    <n v="1480283321"/>
    <b v="0"/>
    <n v="12"/>
    <b v="0"/>
    <s v="theater/plays"/>
    <n v="1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500"/>
    <n v="550"/>
    <x v="2"/>
    <s v="US"/>
    <s v="USD"/>
    <n v="1444577345"/>
    <n v="1441985458"/>
    <b v="0"/>
    <n v="3"/>
    <b v="0"/>
    <s v="theater/plays"/>
    <n v="11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5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00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00"/>
    <n v="25"/>
    <x v="2"/>
    <s v="US"/>
    <s v="USD"/>
    <n v="1440412396"/>
    <n v="1437820396"/>
    <b v="0"/>
    <n v="1"/>
    <b v="0"/>
    <s v="theater/plays"/>
    <n v="13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60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500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500"/>
    <n v="565"/>
    <x v="2"/>
    <s v="US"/>
    <s v="USD"/>
    <n v="1438390800"/>
    <n v="1436888066"/>
    <b v="0"/>
    <n v="7"/>
    <b v="0"/>
    <s v="theater/plays"/>
    <n v="11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140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50"/>
    <n v="20"/>
    <x v="2"/>
    <s v="US"/>
    <s v="USD"/>
    <n v="1416944760"/>
    <n v="1413527001"/>
    <b v="0"/>
    <n v="1"/>
    <b v="0"/>
    <s v="theater/plays"/>
    <n v="13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000"/>
    <n v="2030"/>
    <x v="2"/>
    <s v="US"/>
    <s v="USD"/>
    <n v="1452827374"/>
    <n v="1450235374"/>
    <b v="0"/>
    <n v="26"/>
    <b v="0"/>
    <s v="theater/plays"/>
    <n v="1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3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6500"/>
    <n v="145"/>
    <x v="2"/>
    <s v="GB"/>
    <s v="GBP"/>
    <n v="1400498789"/>
    <n v="1398511589"/>
    <b v="0"/>
    <n v="7"/>
    <b v="0"/>
    <s v="theater/plays"/>
    <n v="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1000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7000"/>
    <n v="2355"/>
    <x v="0"/>
    <s v="US"/>
    <s v="USD"/>
    <n v="1405400400"/>
    <n v="1402934629"/>
    <b v="0"/>
    <n v="21"/>
    <b v="1"/>
    <s v="theater/musical"/>
    <n v="1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795"/>
    <x v="0"/>
    <s v="CA"/>
    <s v="CAD"/>
    <n v="1410761280"/>
    <n v="1408604363"/>
    <b v="0"/>
    <n v="9"/>
    <b v="1"/>
    <s v="theater/musical"/>
    <n v="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s v="AU"/>
    <s v="AUD"/>
    <n v="1424516400"/>
    <n v="1421812637"/>
    <b v="0"/>
    <n v="38"/>
    <b v="1"/>
    <s v="theater/musical"/>
    <n v="10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000"/>
    <n v="2569"/>
    <x v="0"/>
    <s v="US"/>
    <s v="USD"/>
    <n v="1465081053"/>
    <n v="1462489053"/>
    <b v="0"/>
    <n v="54"/>
    <b v="1"/>
    <s v="theater/musical"/>
    <n v="12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50000"/>
    <n v="2700"/>
    <x v="0"/>
    <s v="CA"/>
    <s v="CAD"/>
    <n v="1402845364"/>
    <n v="1400253364"/>
    <b v="0"/>
    <n v="37"/>
    <b v="1"/>
    <s v="theater/musical"/>
    <n v="5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2000"/>
    <n v="2000"/>
    <x v="0"/>
    <s v="GB"/>
    <s v="GBP"/>
    <n v="1405249113"/>
    <n v="1402657113"/>
    <b v="0"/>
    <n v="55"/>
    <b v="1"/>
    <s v="theater/musical"/>
    <n v="100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3750"/>
    <n v="4055"/>
    <x v="0"/>
    <s v="US"/>
    <s v="USD"/>
    <n v="1422636814"/>
    <n v="1420044814"/>
    <b v="0"/>
    <n v="32"/>
    <b v="1"/>
    <s v="theater/musical"/>
    <n v="10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s v="US"/>
    <s v="USD"/>
    <n v="1421606018"/>
    <n v="1418150018"/>
    <b v="0"/>
    <n v="33"/>
    <b v="1"/>
    <s v="theater/musical"/>
    <n v="13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3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1998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12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89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1000"/>
    <n v="24"/>
    <x v="2"/>
    <s v="US"/>
    <s v="USD"/>
    <n v="1433259293"/>
    <n v="1428075293"/>
    <b v="0"/>
    <n v="9"/>
    <b v="0"/>
    <s v="theater/spaces"/>
    <n v="2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6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1350"/>
    <n v="1605"/>
    <x v="1"/>
    <s v="US"/>
    <s v="USD"/>
    <n v="1476676800"/>
    <n v="1473957239"/>
    <b v="0"/>
    <n v="8"/>
    <b v="0"/>
    <s v="theater/spaces"/>
    <n v="11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50"/>
    <n v="605"/>
    <x v="1"/>
    <s v="US"/>
    <s v="USD"/>
    <n v="1444330821"/>
    <n v="1441738821"/>
    <b v="0"/>
    <n v="3"/>
    <b v="0"/>
    <s v="theater/spaces"/>
    <n v="242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3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50"/>
    <n v="715"/>
    <x v="1"/>
    <s v="US"/>
    <s v="USD"/>
    <n v="1434476849"/>
    <n v="1431884849"/>
    <b v="0"/>
    <n v="11"/>
    <b v="0"/>
    <s v="theater/spaces"/>
    <n v="5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3000"/>
    <n v="280"/>
    <x v="1"/>
    <s v="US"/>
    <s v="USD"/>
    <n v="1427498172"/>
    <n v="1422317772"/>
    <b v="0"/>
    <n v="3"/>
    <b v="0"/>
    <s v="theater/spaces"/>
    <n v="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5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675"/>
    <n v="1218"/>
    <x v="0"/>
    <s v="US"/>
    <s v="USD"/>
    <n v="1425193140"/>
    <n v="1422769906"/>
    <b v="0"/>
    <n v="20"/>
    <b v="1"/>
    <s v="theater/plays"/>
    <n v="180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500"/>
    <n v="1625"/>
    <x v="0"/>
    <s v="CA"/>
    <s v="CAD"/>
    <n v="1430693460"/>
    <n v="1428087153"/>
    <b v="0"/>
    <n v="17"/>
    <b v="1"/>
    <s v="theater/plays"/>
    <n v="108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4000"/>
    <n v="5100"/>
    <x v="0"/>
    <s v="US"/>
    <s v="USD"/>
    <n v="1411695300"/>
    <n v="1409275671"/>
    <b v="0"/>
    <n v="87"/>
    <b v="1"/>
    <s v="theater/plays"/>
    <n v="128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60000"/>
    <n v="120"/>
    <x v="0"/>
    <s v="GB"/>
    <s v="GBP"/>
    <n v="1457870400"/>
    <n v="1456421530"/>
    <b v="0"/>
    <n v="14"/>
    <b v="1"/>
    <s v="theater/plays"/>
    <n v="0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4000"/>
    <n v="3407"/>
    <x v="0"/>
    <s v="US"/>
    <s v="USD"/>
    <n v="1427076840"/>
    <n v="1421960934"/>
    <b v="0"/>
    <n v="30"/>
    <b v="1"/>
    <s v="theater/plays"/>
    <n v="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2000"/>
    <n v="12165"/>
    <x v="0"/>
    <s v="NZ"/>
    <s v="NZD"/>
    <n v="1477886400"/>
    <n v="1476228128"/>
    <b v="0"/>
    <n v="111"/>
    <b v="1"/>
    <s v="theater/spaces"/>
    <n v="10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80"/>
    <n v="1003"/>
    <x v="0"/>
    <s v="US"/>
    <s v="USD"/>
    <n v="1455998867"/>
    <n v="1453406867"/>
    <b v="0"/>
    <n v="22"/>
    <b v="1"/>
    <s v="theater/spaces"/>
    <n v="1254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0"/>
    <n v="1605"/>
    <x v="0"/>
    <s v="US"/>
    <s v="USD"/>
    <n v="1488333600"/>
    <n v="1487094360"/>
    <b v="0"/>
    <n v="20"/>
    <b v="1"/>
    <s v="theater/spaces"/>
    <n v="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1000"/>
    <n v="1080"/>
    <x v="0"/>
    <s v="US"/>
    <s v="USD"/>
    <n v="1429938683"/>
    <n v="1428124283"/>
    <b v="0"/>
    <n v="20"/>
    <b v="1"/>
    <s v="theater/spaces"/>
    <n v="10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00000"/>
    <n v="1867"/>
    <x v="0"/>
    <s v="US"/>
    <s v="USD"/>
    <n v="1442426171"/>
    <n v="1439834171"/>
    <b v="0"/>
    <n v="41"/>
    <b v="1"/>
    <s v="theater/spaces"/>
    <n v="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450"/>
    <n v="1500"/>
    <x v="0"/>
    <s v="US"/>
    <s v="USD"/>
    <n v="1476479447"/>
    <n v="1471295447"/>
    <b v="0"/>
    <n v="29"/>
    <b v="1"/>
    <s v="theater/spaces"/>
    <n v="103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900"/>
    <n v="1066"/>
    <x v="0"/>
    <s v="US"/>
    <s v="USD"/>
    <n v="1285995540"/>
    <n v="1279574773"/>
    <b v="0"/>
    <n v="32"/>
    <b v="1"/>
    <s v="theater/spaces"/>
    <n v="118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700"/>
    <n v="1920"/>
    <x v="0"/>
    <s v="GB"/>
    <s v="GBP"/>
    <n v="1444149047"/>
    <n v="1441557047"/>
    <b v="0"/>
    <n v="37"/>
    <b v="1"/>
    <s v="theater/spaces"/>
    <n v="113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s v="US"/>
    <s v="USD"/>
    <n v="1434241255"/>
    <n v="1431649255"/>
    <b v="0"/>
    <n v="54"/>
    <b v="1"/>
    <s v="theater/spaces"/>
    <n v="1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3000"/>
    <n v="75"/>
    <x v="2"/>
    <s v="US"/>
    <s v="USD"/>
    <n v="1432828740"/>
    <n v="1430237094"/>
    <b v="0"/>
    <n v="2"/>
    <b v="0"/>
    <s v="theater/spaces"/>
    <n v="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5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500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3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4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12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5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5000"/>
    <n v="335"/>
    <x v="2"/>
    <s v="US"/>
    <s v="USD"/>
    <n v="1443422134"/>
    <n v="1440830134"/>
    <b v="0"/>
    <n v="6"/>
    <b v="0"/>
    <s v="theater/spaces"/>
    <n v="7"/>
    <n v="55.83"/>
    <x v="1"/>
    <s v="spaces"/>
    <x v="3060"/>
    <d v="2015-09-28T06:35:34"/>
  </r>
  <r>
    <n v="3061"/>
    <s v="Help Save Parkway Cinemas!"/>
    <s v="Save a historic Local theater."/>
    <n v="25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5000"/>
    <n v="587"/>
    <x v="2"/>
    <s v="US"/>
    <s v="USD"/>
    <n v="1477174138"/>
    <n v="1474150138"/>
    <b v="0"/>
    <n v="23"/>
    <b v="0"/>
    <s v="theater/spaces"/>
    <n v="1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75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2"/>
    <s v="US"/>
    <s v="USD"/>
    <n v="1418587234"/>
    <n v="1415995234"/>
    <b v="0"/>
    <n v="7"/>
    <b v="0"/>
    <s v="theater/spaces"/>
    <n v="1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5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4100"/>
    <n v="645"/>
    <x v="2"/>
    <s v="US"/>
    <s v="USD"/>
    <n v="1434309540"/>
    <n v="1429287900"/>
    <b v="0"/>
    <n v="7"/>
    <b v="0"/>
    <s v="theater/spaces"/>
    <n v="16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050"/>
    <n v="1296"/>
    <x v="2"/>
    <s v="US"/>
    <s v="USD"/>
    <n v="1471573640"/>
    <n v="1467253640"/>
    <b v="0"/>
    <n v="20"/>
    <b v="0"/>
    <s v="theater/spaces"/>
    <n v="123"/>
    <n v="64.8"/>
    <x v="1"/>
    <s v="spaces"/>
    <x v="3075"/>
    <d v="2016-08-19T02:27:20"/>
  </r>
  <r>
    <n v="3076"/>
    <s v="10,000 Hours"/>
    <s v="Helping female comedians get in their 10,000 Hours of practice!"/>
    <n v="1200"/>
    <n v="1506"/>
    <x v="2"/>
    <s v="US"/>
    <s v="USD"/>
    <n v="1444405123"/>
    <n v="1439221123"/>
    <b v="0"/>
    <n v="50"/>
    <b v="0"/>
    <s v="theater/spaces"/>
    <n v="12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10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300"/>
    <n v="376"/>
    <x v="2"/>
    <s v="US"/>
    <s v="USD"/>
    <n v="1419644444"/>
    <n v="1414456844"/>
    <b v="0"/>
    <n v="7"/>
    <b v="0"/>
    <s v="theater/spaces"/>
    <n v="125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5999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500"/>
    <n v="610"/>
    <x v="2"/>
    <s v="US"/>
    <s v="USD"/>
    <n v="1443561159"/>
    <n v="1440969159"/>
    <b v="0"/>
    <n v="9"/>
    <b v="0"/>
    <s v="theater/spaces"/>
    <n v="12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45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2"/>
    <s v="US"/>
    <s v="USD"/>
    <n v="1482294990"/>
    <n v="1477107390"/>
    <b v="0"/>
    <n v="2"/>
    <b v="0"/>
    <s v="theater/spaces"/>
    <n v="4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500"/>
    <n v="25"/>
    <x v="2"/>
    <s v="US"/>
    <s v="USD"/>
    <n v="1442775956"/>
    <n v="1437591956"/>
    <b v="0"/>
    <n v="1"/>
    <b v="0"/>
    <s v="theater/spaces"/>
    <n v="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550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750"/>
    <n v="795"/>
    <x v="2"/>
    <s v="US"/>
    <s v="USD"/>
    <n v="1432151326"/>
    <n v="1429559326"/>
    <b v="0"/>
    <n v="14"/>
    <b v="0"/>
    <s v="theater/spaces"/>
    <n v="106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300"/>
    <n v="300"/>
    <x v="2"/>
    <s v="FR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88888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000"/>
    <n v="1185"/>
    <x v="2"/>
    <s v="AU"/>
    <s v="AUD"/>
    <n v="1422928800"/>
    <n v="1420235311"/>
    <b v="0"/>
    <n v="5"/>
    <b v="0"/>
    <s v="theater/spaces"/>
    <n v="11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7000"/>
    <n v="7905"/>
    <x v="2"/>
    <s v="US"/>
    <s v="USD"/>
    <n v="1431372751"/>
    <n v="1430767951"/>
    <b v="0"/>
    <n v="29"/>
    <b v="0"/>
    <s v="theater/spaces"/>
    <n v="113"/>
    <n v="272.58999999999997"/>
    <x v="1"/>
    <s v="spaces"/>
    <x v="3107"/>
    <d v="2015-05-11T19:32:31"/>
  </r>
  <r>
    <n v="3108"/>
    <s v="Funding a home for our Children's Theater"/>
    <s v="We need a permanent home for the theater!"/>
    <n v="25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8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5000"/>
    <n v="4635"/>
    <x v="2"/>
    <s v="US"/>
    <s v="USD"/>
    <n v="1429291982"/>
    <n v="1426699982"/>
    <b v="0"/>
    <n v="37"/>
    <b v="0"/>
    <s v="theater/spaces"/>
    <n v="31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1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300"/>
    <n v="300"/>
    <x v="2"/>
    <s v="SE"/>
    <s v="SEK"/>
    <n v="1465123427"/>
    <n v="1462531427"/>
    <b v="0"/>
    <n v="1"/>
    <b v="0"/>
    <s v="theater/spaces"/>
    <n v="1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400"/>
    <n v="430"/>
    <x v="2"/>
    <s v="US"/>
    <s v="USD"/>
    <n v="1427890925"/>
    <n v="1426681325"/>
    <b v="0"/>
    <n v="10"/>
    <b v="0"/>
    <s v="theater/spaces"/>
    <n v="10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90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1400"/>
    <n v="1550"/>
    <x v="2"/>
    <s v="SE"/>
    <s v="SEK"/>
    <n v="1467473723"/>
    <n v="1465832123"/>
    <b v="0"/>
    <n v="2"/>
    <b v="0"/>
    <s v="theater/spaces"/>
    <n v="11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"/>
    <n v="128"/>
    <x v="2"/>
    <s v="NL"/>
    <s v="EUR"/>
    <n v="1462484196"/>
    <n v="1457303796"/>
    <b v="0"/>
    <n v="10"/>
    <b v="0"/>
    <s v="theater/spaces"/>
    <n v="1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1999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3550"/>
    <n v="116"/>
    <x v="1"/>
    <s v="US"/>
    <s v="USD"/>
    <n v="1478733732"/>
    <n v="1478298132"/>
    <b v="0"/>
    <n v="2"/>
    <b v="0"/>
    <s v="theater/spaces"/>
    <n v="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1500"/>
    <n v="26"/>
    <x v="1"/>
    <s v="US"/>
    <s v="USD"/>
    <n v="1422902601"/>
    <n v="1417718601"/>
    <b v="0"/>
    <n v="4"/>
    <b v="0"/>
    <s v="theater/spaces"/>
    <n v="2"/>
    <n v="6.5"/>
    <x v="1"/>
    <s v="spaces"/>
    <x v="3124"/>
    <d v="2015-02-02T18:43:21"/>
  </r>
  <r>
    <n v="3125"/>
    <s v="N/A (Canceled)"/>
    <s v="N/A"/>
    <n v="25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1"/>
    <s v="US"/>
    <s v="USD"/>
    <n v="1459121162"/>
    <n v="1456532762"/>
    <b v="0"/>
    <n v="17"/>
    <b v="0"/>
    <s v="theater/spaces"/>
    <n v="1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50"/>
    <n v="375"/>
    <x v="3"/>
    <s v="US"/>
    <s v="USD"/>
    <n v="1492145940"/>
    <n v="1489504916"/>
    <b v="0"/>
    <n v="4"/>
    <b v="0"/>
    <s v="theater/plays"/>
    <n v="150"/>
    <n v="93.75"/>
    <x v="1"/>
    <s v="plays"/>
    <x v="3130"/>
    <d v="2017-04-14T04:59:00"/>
  </r>
  <r>
    <n v="3131"/>
    <s v="SNAKE EYES"/>
    <s v="A Staged Reading of &quot;Snake Eyes,&quot; a new play by Alex Rafala"/>
    <n v="28000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650"/>
    <n v="10"/>
    <x v="3"/>
    <s v="US"/>
    <s v="USD"/>
    <n v="1492759460"/>
    <n v="1487579060"/>
    <b v="0"/>
    <n v="1"/>
    <b v="0"/>
    <s v="theater/plays"/>
    <n v="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500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3"/>
    <s v="MX"/>
    <s v="MXN"/>
    <n v="1490416380"/>
    <n v="1487485760"/>
    <b v="0"/>
    <n v="6"/>
    <b v="0"/>
    <s v="theater/plays"/>
    <n v="108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4000"/>
    <n v="45"/>
    <x v="3"/>
    <s v="GB"/>
    <s v="GBP"/>
    <n v="1489922339"/>
    <n v="1487333939"/>
    <b v="0"/>
    <n v="3"/>
    <b v="0"/>
    <s v="theater/plays"/>
    <n v="1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00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8000"/>
    <n v="1300"/>
    <x v="0"/>
    <s v="US"/>
    <s v="USD"/>
    <n v="1354845600"/>
    <n v="1352766300"/>
    <b v="1"/>
    <n v="25"/>
    <b v="1"/>
    <s v="theater/plays"/>
    <n v="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40000"/>
    <n v="7905"/>
    <x v="0"/>
    <s v="US"/>
    <s v="USD"/>
    <n v="1333310458"/>
    <n v="1330722058"/>
    <b v="1"/>
    <n v="123"/>
    <b v="1"/>
    <s v="theater/plays"/>
    <n v="2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3500"/>
    <n v="4040"/>
    <x v="0"/>
    <s v="US"/>
    <s v="USD"/>
    <n v="1405746000"/>
    <n v="1404932105"/>
    <b v="1"/>
    <n v="41"/>
    <b v="1"/>
    <s v="theater/plays"/>
    <n v="115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1500"/>
    <n v="2102"/>
    <x v="0"/>
    <s v="GB"/>
    <s v="GBP"/>
    <n v="1413377522"/>
    <n v="1410785522"/>
    <b v="1"/>
    <n v="74"/>
    <b v="1"/>
    <s v="theater/plays"/>
    <n v="140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3000"/>
    <n v="3105"/>
    <x v="0"/>
    <s v="US"/>
    <s v="USD"/>
    <n v="1402696800"/>
    <n v="1399948353"/>
    <b v="1"/>
    <n v="61"/>
    <b v="1"/>
    <s v="theater/plays"/>
    <n v="10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0"/>
    <s v="US"/>
    <s v="USD"/>
    <n v="1329240668"/>
    <n v="1326648668"/>
    <b v="1"/>
    <n v="29"/>
    <b v="1"/>
    <s v="theater/plays"/>
    <n v="7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6000"/>
    <n v="2182"/>
    <x v="0"/>
    <s v="US"/>
    <s v="USD"/>
    <n v="1376838000"/>
    <n v="1374531631"/>
    <b v="1"/>
    <n v="55"/>
    <b v="1"/>
    <s v="theater/plays"/>
    <n v="1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50"/>
    <n v="545"/>
    <x v="0"/>
    <s v="GB"/>
    <s v="GBP"/>
    <n v="1402848000"/>
    <n v="1400570787"/>
    <b v="1"/>
    <n v="15"/>
    <b v="1"/>
    <s v="theater/plays"/>
    <n v="218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30000"/>
    <n v="2725"/>
    <x v="0"/>
    <s v="US"/>
    <s v="USD"/>
    <n v="1377284669"/>
    <n v="1375729469"/>
    <b v="1"/>
    <n v="68"/>
    <b v="1"/>
    <s v="theater/plays"/>
    <n v="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500"/>
    <n v="130"/>
    <x v="2"/>
    <s v="GB"/>
    <s v="GBP"/>
    <n v="1433930302"/>
    <n v="1432115902"/>
    <b v="0"/>
    <n v="9"/>
    <b v="0"/>
    <s v="theater/musical"/>
    <n v="9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3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5000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2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4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7500"/>
    <n v="2070"/>
    <x v="2"/>
    <s v="US"/>
    <s v="USD"/>
    <n v="1423750542"/>
    <n v="1421158542"/>
    <b v="0"/>
    <n v="39"/>
    <b v="0"/>
    <s v="theater/musical"/>
    <n v="28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500"/>
    <n v="1800"/>
    <x v="2"/>
    <s v="US"/>
    <s v="USD"/>
    <n v="1438437600"/>
    <n v="1433254875"/>
    <b v="0"/>
    <n v="6"/>
    <b v="0"/>
    <s v="theater/musical"/>
    <n v="12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"/>
    <n v="1145"/>
    <x v="2"/>
    <s v="NO"/>
    <s v="NOK"/>
    <n v="1423050618"/>
    <n v="1420458618"/>
    <b v="0"/>
    <n v="4"/>
    <b v="0"/>
    <s v="theater/musical"/>
    <n v="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500"/>
    <n v="110"/>
    <x v="2"/>
    <s v="DK"/>
    <s v="DKK"/>
    <n v="1424081477"/>
    <n v="1420798277"/>
    <b v="0"/>
    <n v="3"/>
    <b v="0"/>
    <s v="theater/musical"/>
    <n v="22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2500"/>
    <n v="2608"/>
    <x v="2"/>
    <s v="US"/>
    <s v="USD"/>
    <n v="1410037200"/>
    <n v="1407435418"/>
    <b v="0"/>
    <n v="53"/>
    <b v="0"/>
    <s v="theater/musical"/>
    <n v="104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2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85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2000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20000"/>
    <n v="273"/>
    <x v="2"/>
    <s v="GB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5000"/>
    <n v="2001"/>
    <x v="0"/>
    <s v="GB"/>
    <s v="GBP"/>
    <n v="1436625000"/>
    <n v="1433934371"/>
    <b v="1"/>
    <n v="35"/>
    <b v="1"/>
    <s v="theater/plays"/>
    <n v="4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5000"/>
    <n v="1250"/>
    <x v="0"/>
    <s v="GB"/>
    <s v="GBP"/>
    <n v="1446213612"/>
    <n v="1443621612"/>
    <b v="1"/>
    <n v="21"/>
    <b v="1"/>
    <s v="theater/plays"/>
    <n v="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0000"/>
    <n v="1500"/>
    <x v="0"/>
    <s v="GB"/>
    <s v="GBP"/>
    <n v="1484687436"/>
    <n v="1482095436"/>
    <b v="0"/>
    <n v="30"/>
    <b v="1"/>
    <s v="theater/plays"/>
    <n v="1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500"/>
    <n v="525"/>
    <x v="0"/>
    <s v="GB"/>
    <s v="GBP"/>
    <n v="1412706375"/>
    <n v="1410114375"/>
    <b v="1"/>
    <n v="18"/>
    <b v="1"/>
    <s v="theater/plays"/>
    <n v="10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800"/>
    <n v="3315"/>
    <x v="0"/>
    <s v="US"/>
    <s v="USD"/>
    <n v="1437067476"/>
    <n v="1434475476"/>
    <b v="1"/>
    <n v="49"/>
    <b v="1"/>
    <s v="theater/plays"/>
    <n v="118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s v="US"/>
    <s v="USD"/>
    <n v="1472074928"/>
    <n v="1470692528"/>
    <b v="1"/>
    <n v="42"/>
    <b v="1"/>
    <s v="theater/plays"/>
    <n v="102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30000"/>
    <n v="1830"/>
    <x v="0"/>
    <s v="GB"/>
    <s v="GBP"/>
    <n v="1436705265"/>
    <n v="1434113265"/>
    <b v="1"/>
    <n v="30"/>
    <b v="1"/>
    <s v="theater/plays"/>
    <n v="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6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3000"/>
    <n v="289"/>
    <x v="0"/>
    <s v="GB"/>
    <s v="GBP"/>
    <n v="1449257348"/>
    <n v="1444069748"/>
    <b v="0"/>
    <n v="15"/>
    <b v="1"/>
    <s v="theater/plays"/>
    <n v="10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4000"/>
    <n v="4085"/>
    <x v="0"/>
    <s v="US"/>
    <s v="USD"/>
    <n v="1430329862"/>
    <n v="1428515462"/>
    <b v="0"/>
    <n v="88"/>
    <b v="1"/>
    <s v="theater/plays"/>
    <n v="10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5000"/>
    <n v="2630"/>
    <x v="0"/>
    <s v="US"/>
    <s v="USD"/>
    <n v="1465527600"/>
    <n v="1462252542"/>
    <b v="0"/>
    <n v="54"/>
    <b v="1"/>
    <s v="theater/plays"/>
    <n v="11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4000"/>
    <n v="4280"/>
    <x v="0"/>
    <s v="US"/>
    <s v="USD"/>
    <n v="1460581365"/>
    <n v="1458766965"/>
    <b v="0"/>
    <n v="57"/>
    <b v="1"/>
    <s v="theater/plays"/>
    <n v="107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2001"/>
    <n v="2746"/>
    <x v="0"/>
    <s v="US"/>
    <s v="USD"/>
    <n v="1445065210"/>
    <n v="1442473210"/>
    <b v="0"/>
    <n v="45"/>
    <b v="1"/>
    <s v="theater/plays"/>
    <n v="2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6870"/>
    <n v="2501"/>
    <x v="0"/>
    <s v="US"/>
    <s v="USD"/>
    <n v="1478901600"/>
    <n v="1477077946"/>
    <b v="0"/>
    <n v="41"/>
    <b v="1"/>
    <s v="theater/plays"/>
    <n v="15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51"/>
    <n v="1686"/>
    <x v="0"/>
    <s v="GB"/>
    <s v="GBP"/>
    <n v="1431115500"/>
    <n v="1428733511"/>
    <b v="0"/>
    <n v="58"/>
    <b v="1"/>
    <s v="theater/plays"/>
    <n v="10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500"/>
    <n v="1115"/>
    <x v="0"/>
    <s v="US"/>
    <s v="USD"/>
    <n v="1465347424"/>
    <n v="1462755424"/>
    <b v="0"/>
    <n v="18"/>
    <b v="1"/>
    <s v="theater/plays"/>
    <n v="223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2500"/>
    <n v="450"/>
    <x v="0"/>
    <s v="GB"/>
    <s v="GBP"/>
    <n v="1428256277"/>
    <n v="1425235877"/>
    <b v="0"/>
    <n v="15"/>
    <b v="1"/>
    <s v="theater/plays"/>
    <n v="18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93500"/>
    <n v="250"/>
    <x v="0"/>
    <s v="GB"/>
    <s v="GBP"/>
    <n v="1459845246"/>
    <n v="1457429646"/>
    <b v="0"/>
    <n v="9"/>
    <b v="1"/>
    <s v="theater/plays"/>
    <n v="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000"/>
    <n v="3350"/>
    <x v="0"/>
    <s v="GB"/>
    <s v="GBP"/>
    <n v="1465750800"/>
    <n v="1463771421"/>
    <b v="0"/>
    <n v="28"/>
    <b v="1"/>
    <s v="theater/plays"/>
    <n v="11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200"/>
    <n v="1200"/>
    <x v="0"/>
    <s v="GB"/>
    <s v="GBP"/>
    <n v="1460553480"/>
    <n v="1458770384"/>
    <b v="0"/>
    <n v="23"/>
    <b v="1"/>
    <s v="theater/plays"/>
    <n v="10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0"/>
    <n v="4565"/>
    <x v="0"/>
    <s v="US"/>
    <s v="USD"/>
    <n v="1409374093"/>
    <n v="1406782093"/>
    <b v="0"/>
    <n v="40"/>
    <b v="1"/>
    <s v="theater/plays"/>
    <n v="30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"/>
    <n v="650"/>
    <x v="0"/>
    <s v="US"/>
    <s v="USD"/>
    <n v="1429317420"/>
    <n v="1424226768"/>
    <b v="0"/>
    <n v="13"/>
    <b v="1"/>
    <s v="theater/plays"/>
    <n v="1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0"/>
    <n v="1575"/>
    <x v="0"/>
    <s v="GB"/>
    <s v="GBP"/>
    <n v="1462230000"/>
    <n v="1461061350"/>
    <b v="0"/>
    <n v="44"/>
    <b v="1"/>
    <s v="theater/plays"/>
    <n v="1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2200"/>
    <n v="2210"/>
    <x v="0"/>
    <s v="GB"/>
    <s v="GBP"/>
    <n v="1462879020"/>
    <n v="1461941527"/>
    <b v="0"/>
    <n v="15"/>
    <b v="1"/>
    <s v="theater/plays"/>
    <n v="100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800"/>
    <n v="890"/>
    <x v="0"/>
    <s v="GB"/>
    <s v="GBP"/>
    <n v="1438467894"/>
    <n v="1436307894"/>
    <b v="0"/>
    <n v="30"/>
    <b v="1"/>
    <s v="theater/plays"/>
    <n v="11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000"/>
    <n v="277"/>
    <x v="0"/>
    <s v="US"/>
    <s v="USD"/>
    <n v="1449089965"/>
    <n v="1446670765"/>
    <b v="0"/>
    <n v="9"/>
    <b v="1"/>
    <s v="theater/plays"/>
    <n v="0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900"/>
    <n v="1035"/>
    <x v="0"/>
    <s v="US"/>
    <s v="USD"/>
    <n v="1408942740"/>
    <n v="1407157756"/>
    <b v="0"/>
    <n v="27"/>
    <b v="1"/>
    <s v="theater/plays"/>
    <n v="11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050"/>
    <n v="1115"/>
    <x v="0"/>
    <s v="US"/>
    <s v="USD"/>
    <n v="1407536880"/>
    <n v="1404997548"/>
    <b v="0"/>
    <n v="18"/>
    <b v="1"/>
    <s v="theater/plays"/>
    <n v="10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850"/>
    <n v="920"/>
    <x v="0"/>
    <s v="GB"/>
    <s v="GBP"/>
    <n v="1433009400"/>
    <n v="1431795944"/>
    <b v="0"/>
    <n v="38"/>
    <b v="1"/>
    <s v="theater/plays"/>
    <n v="108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00"/>
    <n v="1565"/>
    <x v="0"/>
    <s v="US"/>
    <s v="USD"/>
    <n v="1401595140"/>
    <n v="1399286589"/>
    <b v="0"/>
    <n v="28"/>
    <b v="1"/>
    <s v="theater/plays"/>
    <n v="130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00000"/>
    <n v="280"/>
    <x v="0"/>
    <s v="GB"/>
    <s v="GBP"/>
    <n v="1455832800"/>
    <n v="1452338929"/>
    <b v="0"/>
    <n v="24"/>
    <b v="1"/>
    <s v="theater/plays"/>
    <n v="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0000"/>
    <n v="1245"/>
    <x v="0"/>
    <s v="GB"/>
    <s v="GBP"/>
    <n v="1424556325"/>
    <n v="1421964325"/>
    <b v="0"/>
    <n v="46"/>
    <b v="1"/>
    <s v="theater/plays"/>
    <n v="1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5000"/>
    <n v="610"/>
    <x v="0"/>
    <s v="US"/>
    <s v="USD"/>
    <n v="1434542702"/>
    <n v="1432814702"/>
    <b v="0"/>
    <n v="3"/>
    <b v="1"/>
    <s v="theater/plays"/>
    <n v="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0000"/>
    <n v="650"/>
    <x v="0"/>
    <s v="US"/>
    <s v="USD"/>
    <n v="1425099540"/>
    <n v="1424280938"/>
    <b v="0"/>
    <n v="14"/>
    <b v="1"/>
    <s v="theater/plays"/>
    <n v="7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2500"/>
    <n v="3105"/>
    <x v="0"/>
    <s v="US"/>
    <s v="USD"/>
    <n v="1480579140"/>
    <n v="1478030325"/>
    <b v="0"/>
    <n v="44"/>
    <b v="1"/>
    <s v="theater/plays"/>
    <n v="12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000"/>
    <n v="200"/>
    <x v="0"/>
    <s v="US"/>
    <s v="USD"/>
    <n v="1460935800"/>
    <n v="1459999656"/>
    <b v="0"/>
    <n v="9"/>
    <b v="1"/>
    <s v="theater/plays"/>
    <n v="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00000"/>
    <n v="350"/>
    <x v="0"/>
    <s v="US"/>
    <s v="USD"/>
    <n v="1429912341"/>
    <n v="1427320341"/>
    <b v="0"/>
    <n v="10"/>
    <b v="1"/>
    <s v="theater/plays"/>
    <n v="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4000"/>
    <n v="4055"/>
    <x v="0"/>
    <s v="US"/>
    <s v="USD"/>
    <n v="1411264800"/>
    <n v="1409620903"/>
    <b v="0"/>
    <n v="87"/>
    <b v="1"/>
    <s v="theater/plays"/>
    <n v="1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8000"/>
    <n v="195"/>
    <x v="0"/>
    <s v="GB"/>
    <s v="GBP"/>
    <n v="1478046661"/>
    <n v="1476837061"/>
    <b v="0"/>
    <n v="12"/>
    <b v="1"/>
    <s v="theater/plays"/>
    <n v="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0000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s v="GB"/>
    <s v="GBP"/>
    <n v="1423138800"/>
    <n v="1421092725"/>
    <b v="0"/>
    <n v="25"/>
    <b v="1"/>
    <s v="theater/plays"/>
    <n v="166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3500"/>
    <n v="760"/>
    <x v="0"/>
    <s v="GB"/>
    <s v="GBP"/>
    <n v="1427990071"/>
    <n v="1422809671"/>
    <b v="0"/>
    <n v="39"/>
    <b v="1"/>
    <s v="theater/plays"/>
    <n v="2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2000"/>
    <n v="385"/>
    <x v="0"/>
    <s v="GB"/>
    <s v="GBP"/>
    <n v="1471130956"/>
    <n v="1465946956"/>
    <b v="0"/>
    <n v="14"/>
    <b v="1"/>
    <s v="theater/plays"/>
    <n v="1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12000"/>
    <n v="3030"/>
    <x v="0"/>
    <s v="US"/>
    <s v="USD"/>
    <n v="1426864032"/>
    <n v="1424275632"/>
    <b v="0"/>
    <n v="47"/>
    <b v="1"/>
    <s v="theater/plays"/>
    <n v="25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0"/>
    <n v="375"/>
    <x v="0"/>
    <s v="US"/>
    <s v="USD"/>
    <n v="1468618680"/>
    <n v="1465345902"/>
    <b v="0"/>
    <n v="9"/>
    <b v="1"/>
    <s v="theater/plays"/>
    <n v="4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2000"/>
    <n v="2076"/>
    <x v="0"/>
    <s v="US"/>
    <s v="USD"/>
    <n v="1431831600"/>
    <n v="1430761243"/>
    <b v="0"/>
    <n v="39"/>
    <b v="1"/>
    <s v="theater/plays"/>
    <n v="104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s v="US"/>
    <s v="USD"/>
    <n v="1436562000"/>
    <n v="1434440227"/>
    <b v="0"/>
    <n v="13"/>
    <b v="1"/>
    <s v="theater/plays"/>
    <n v="10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s v="US"/>
    <s v="USD"/>
    <n v="1454431080"/>
    <n v="1451839080"/>
    <b v="0"/>
    <n v="30"/>
    <b v="1"/>
    <s v="theater/plays"/>
    <n v="11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500"/>
    <n v="2555"/>
    <x v="0"/>
    <s v="GB"/>
    <s v="GBP"/>
    <n v="1435185252"/>
    <n v="1432593252"/>
    <b v="0"/>
    <n v="66"/>
    <b v="1"/>
    <s v="theater/plays"/>
    <n v="102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500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800"/>
    <n v="1686"/>
    <x v="0"/>
    <s v="US"/>
    <s v="USD"/>
    <n v="1464904800"/>
    <n v="1463852904"/>
    <b v="0"/>
    <n v="49"/>
    <b v="1"/>
    <s v="theater/plays"/>
    <n v="21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5500"/>
    <n v="180"/>
    <x v="0"/>
    <s v="GB"/>
    <s v="GBP"/>
    <n v="1462914000"/>
    <n v="1460914253"/>
    <b v="0"/>
    <n v="15"/>
    <b v="1"/>
    <s v="theater/plays"/>
    <n v="3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900"/>
    <n v="905"/>
    <x v="0"/>
    <s v="US"/>
    <s v="USD"/>
    <n v="1404312846"/>
    <n v="1402584846"/>
    <b v="0"/>
    <n v="15"/>
    <b v="1"/>
    <s v="theater/plays"/>
    <n v="48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0"/>
    <n v="1000"/>
    <x v="0"/>
    <s v="GB"/>
    <s v="GBP"/>
    <n v="1429789992"/>
    <n v="1424609592"/>
    <b v="0"/>
    <n v="17"/>
    <b v="1"/>
    <s v="theater/plays"/>
    <n v="1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3300"/>
    <n v="3315"/>
    <x v="0"/>
    <s v="US"/>
    <s v="USD"/>
    <n v="1401857940"/>
    <n v="1400725112"/>
    <b v="0"/>
    <n v="44"/>
    <b v="1"/>
    <s v="theater/plays"/>
    <n v="10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2000"/>
    <n v="550"/>
    <x v="0"/>
    <s v="US"/>
    <s v="USD"/>
    <n v="1422853140"/>
    <n v="1421439552"/>
    <b v="0"/>
    <n v="10"/>
    <b v="1"/>
    <s v="theater/plays"/>
    <n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3265"/>
    <n v="1395"/>
    <x v="0"/>
    <s v="GB"/>
    <s v="GBP"/>
    <n v="1442311560"/>
    <n v="1439924246"/>
    <b v="0"/>
    <n v="34"/>
    <b v="1"/>
    <s v="theater/plays"/>
    <n v="43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6000"/>
    <n v="530"/>
    <x v="0"/>
    <s v="US"/>
    <s v="USD"/>
    <n v="1439136000"/>
    <n v="1438188106"/>
    <b v="0"/>
    <n v="7"/>
    <b v="1"/>
    <s v="theater/plays"/>
    <n v="9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3000"/>
    <n v="1142"/>
    <x v="0"/>
    <s v="US"/>
    <s v="USD"/>
    <n v="1411012740"/>
    <n v="1409667827"/>
    <b v="0"/>
    <n v="27"/>
    <b v="1"/>
    <s v="theater/plays"/>
    <n v="38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0000"/>
    <n v="230"/>
    <x v="0"/>
    <s v="GB"/>
    <s v="GBP"/>
    <n v="1450612740"/>
    <n v="1448040425"/>
    <b v="0"/>
    <n v="17"/>
    <b v="1"/>
    <s v="theater/plays"/>
    <n v="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500"/>
    <n v="2569"/>
    <x v="0"/>
    <s v="GB"/>
    <s v="GBP"/>
    <n v="1471428340"/>
    <n v="1469009140"/>
    <b v="0"/>
    <n v="83"/>
    <b v="1"/>
    <s v="theater/plays"/>
    <n v="103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0"/>
    <s v="US"/>
    <s v="USD"/>
    <n v="1428780159"/>
    <n v="1426188159"/>
    <b v="0"/>
    <n v="8"/>
    <b v="1"/>
    <s v="theater/plays"/>
    <n v="13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500"/>
    <n v="2140"/>
    <x v="0"/>
    <s v="US"/>
    <s v="USD"/>
    <n v="1457139600"/>
    <n v="1455230214"/>
    <b v="0"/>
    <n v="13"/>
    <b v="1"/>
    <s v="theater/plays"/>
    <n v="143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60000"/>
    <n v="1020"/>
    <x v="0"/>
    <s v="GB"/>
    <s v="GBP"/>
    <n v="1441358873"/>
    <n v="1438939673"/>
    <b v="0"/>
    <n v="42"/>
    <b v="1"/>
    <s v="theater/plays"/>
    <n v="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750"/>
    <n v="2210"/>
    <x v="0"/>
    <s v="GB"/>
    <s v="GBP"/>
    <n v="1408289724"/>
    <n v="1403105724"/>
    <b v="0"/>
    <n v="20"/>
    <b v="1"/>
    <s v="theater/plays"/>
    <n v="12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2500"/>
    <n v="504"/>
    <x v="0"/>
    <s v="GB"/>
    <s v="GBP"/>
    <n v="1435352400"/>
    <n v="1431718575"/>
    <b v="0"/>
    <n v="22"/>
    <b v="1"/>
    <s v="theater/plays"/>
    <n v="2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s v="US"/>
    <s v="USD"/>
    <n v="1438799760"/>
    <n v="1437236378"/>
    <b v="0"/>
    <n v="54"/>
    <b v="1"/>
    <s v="theater/plays"/>
    <n v="128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800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750"/>
    <n v="780"/>
    <x v="0"/>
    <s v="US"/>
    <s v="USD"/>
    <n v="1430029680"/>
    <n v="1427741583"/>
    <b v="0"/>
    <n v="27"/>
    <b v="1"/>
    <s v="theater/plays"/>
    <n v="104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700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000"/>
    <n v="4050"/>
    <x v="0"/>
    <s v="US"/>
    <s v="USD"/>
    <n v="1419181890"/>
    <n v="1416589890"/>
    <b v="0"/>
    <n v="23"/>
    <b v="1"/>
    <s v="theater/plays"/>
    <n v="135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350"/>
    <n v="633"/>
    <x v="0"/>
    <s v="GB"/>
    <s v="GBP"/>
    <n v="1467054000"/>
    <n v="1463144254"/>
    <b v="0"/>
    <n v="28"/>
    <b v="1"/>
    <s v="theater/plays"/>
    <n v="18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80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5000"/>
    <n v="5100"/>
    <x v="0"/>
    <s v="US"/>
    <s v="USD"/>
    <n v="1432654347"/>
    <n v="1430494347"/>
    <b v="0"/>
    <n v="62"/>
    <b v="1"/>
    <s v="theater/plays"/>
    <n v="102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30000"/>
    <n v="1225"/>
    <x v="0"/>
    <s v="US"/>
    <s v="USD"/>
    <n v="1422075540"/>
    <n v="1419979544"/>
    <b v="0"/>
    <n v="18"/>
    <b v="1"/>
    <s v="theater/plays"/>
    <n v="4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s v="US"/>
    <s v="USD"/>
    <n v="1420489560"/>
    <n v="1417469639"/>
    <b v="0"/>
    <n v="43"/>
    <b v="1"/>
    <s v="theater/plays"/>
    <n v="3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2000"/>
    <n v="2015"/>
    <x v="0"/>
    <s v="US"/>
    <s v="USD"/>
    <n v="1472952982"/>
    <n v="1470792982"/>
    <b v="0"/>
    <n v="36"/>
    <b v="1"/>
    <s v="theater/plays"/>
    <n v="101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7500"/>
    <n v="1101"/>
    <x v="0"/>
    <s v="US"/>
    <s v="USD"/>
    <n v="1409720340"/>
    <n v="1408129822"/>
    <b v="0"/>
    <n v="27"/>
    <b v="1"/>
    <s v="theater/plays"/>
    <n v="15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500"/>
    <n v="1010"/>
    <x v="0"/>
    <s v="US"/>
    <s v="USD"/>
    <n v="1440892800"/>
    <n v="1438715077"/>
    <b v="0"/>
    <n v="17"/>
    <b v="1"/>
    <s v="theater/plays"/>
    <n v="67"/>
    <n v="59.41"/>
    <x v="1"/>
    <s v="plays"/>
    <x v="3599"/>
    <d v="2015-08-30T00:00:00"/>
  </r>
  <r>
    <n v="3600"/>
    <s v="Pariah"/>
    <s v="The First Play From The Man Who Brought You The Black James Bond!"/>
    <n v="13"/>
    <n v="13"/>
    <x v="0"/>
    <s v="US"/>
    <s v="USD"/>
    <n v="1476390164"/>
    <n v="1473970964"/>
    <b v="0"/>
    <n v="4"/>
    <b v="1"/>
    <s v="theater/plays"/>
    <n v="10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2500"/>
    <n v="2560"/>
    <x v="0"/>
    <s v="US"/>
    <s v="USD"/>
    <n v="1446759880"/>
    <n v="1444164280"/>
    <b v="0"/>
    <n v="57"/>
    <b v="1"/>
    <s v="theater/plays"/>
    <n v="10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s v="US"/>
    <s v="USD"/>
    <n v="1461913140"/>
    <n v="1461370956"/>
    <b v="0"/>
    <n v="69"/>
    <b v="1"/>
    <s v="theater/plays"/>
    <n v="226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0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30000"/>
    <n v="800"/>
    <x v="0"/>
    <s v="GB"/>
    <s v="GBP"/>
    <n v="1466172000"/>
    <n v="1463418090"/>
    <b v="0"/>
    <n v="27"/>
    <b v="1"/>
    <s v="theater/plays"/>
    <n v="3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3200"/>
    <n v="3400"/>
    <x v="0"/>
    <s v="GB"/>
    <s v="GBP"/>
    <n v="1428483201"/>
    <n v="1425891201"/>
    <b v="0"/>
    <n v="51"/>
    <b v="1"/>
    <s v="theater/plays"/>
    <n v="10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99000"/>
    <n v="2670"/>
    <x v="0"/>
    <s v="GB"/>
    <s v="GBP"/>
    <n v="1449756896"/>
    <n v="1447164896"/>
    <b v="0"/>
    <n v="72"/>
    <b v="1"/>
    <s v="theater/plays"/>
    <n v="3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80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3000"/>
    <n v="3000"/>
    <x v="0"/>
    <s v="US"/>
    <s v="USD"/>
    <n v="1406358000"/>
    <n v="1404841270"/>
    <b v="0"/>
    <n v="34"/>
    <b v="1"/>
    <s v="theater/plays"/>
    <n v="1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"/>
    <n v="2"/>
    <x v="2"/>
    <s v="US"/>
    <s v="USD"/>
    <n v="1462467600"/>
    <n v="1457403364"/>
    <b v="0"/>
    <n v="2"/>
    <b v="0"/>
    <s v="theater/musical"/>
    <n v="2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400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525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839"/>
    <n v="926"/>
    <x v="2"/>
    <s v="US"/>
    <s v="USD"/>
    <n v="1420130935"/>
    <n v="1417538935"/>
    <b v="0"/>
    <n v="14"/>
    <b v="0"/>
    <s v="theater/musical"/>
    <n v="11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3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5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20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80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0"/>
    <n v="821"/>
    <x v="2"/>
    <s v="US"/>
    <s v="USD"/>
    <n v="1457413140"/>
    <n v="1454996887"/>
    <b v="0"/>
    <n v="12"/>
    <b v="0"/>
    <s v="theater/musical"/>
    <n v="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55000"/>
    <n v="481"/>
    <x v="2"/>
    <s v="US"/>
    <s v="USD"/>
    <n v="1434497400"/>
    <n v="1431770802"/>
    <b v="0"/>
    <n v="8"/>
    <b v="0"/>
    <s v="theater/musical"/>
    <n v="1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250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s v="CA"/>
    <s v="CAD"/>
    <n v="1402938394"/>
    <n v="1400691994"/>
    <b v="0"/>
    <n v="8"/>
    <b v="1"/>
    <s v="theater/plays"/>
    <n v="1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6000"/>
    <n v="520"/>
    <x v="0"/>
    <s v="US"/>
    <s v="USD"/>
    <n v="1407686340"/>
    <n v="1404833442"/>
    <b v="0"/>
    <n v="9"/>
    <b v="1"/>
    <s v="theater/plays"/>
    <n v="3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00000"/>
    <n v="250"/>
    <x v="0"/>
    <s v="GB"/>
    <s v="GBP"/>
    <n v="1419368925"/>
    <n v="1417208925"/>
    <b v="0"/>
    <n v="22"/>
    <b v="1"/>
    <s v="theater/plays"/>
    <n v="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4000"/>
    <n v="234"/>
    <x v="0"/>
    <s v="GB"/>
    <s v="GBP"/>
    <n v="1482321030"/>
    <n v="1477133430"/>
    <b v="0"/>
    <n v="9"/>
    <b v="1"/>
    <s v="theater/plays"/>
    <n v="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400"/>
    <n v="875"/>
    <x v="0"/>
    <s v="US"/>
    <s v="USD"/>
    <n v="1466056689"/>
    <n v="1464847089"/>
    <b v="0"/>
    <n v="19"/>
    <b v="1"/>
    <s v="theater/plays"/>
    <n v="21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14500"/>
    <n v="241"/>
    <x v="0"/>
    <s v="GB"/>
    <s v="GBP"/>
    <n v="1433113200"/>
    <n v="1431951611"/>
    <b v="0"/>
    <n v="12"/>
    <b v="1"/>
    <s v="theater/plays"/>
    <n v="2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5000"/>
    <n v="3530"/>
    <x v="0"/>
    <s v="US"/>
    <s v="USD"/>
    <n v="1405915140"/>
    <n v="1404140667"/>
    <b v="0"/>
    <n v="40"/>
    <b v="1"/>
    <s v="theater/plays"/>
    <n v="7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35000"/>
    <n v="70"/>
    <x v="0"/>
    <s v="GB"/>
    <s v="GBP"/>
    <n v="1463353200"/>
    <n v="1462285182"/>
    <b v="0"/>
    <n v="3"/>
    <b v="1"/>
    <s v="theater/plays"/>
    <n v="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1000"/>
    <n v="1030"/>
    <x v="0"/>
    <s v="US"/>
    <s v="USD"/>
    <n v="1410550484"/>
    <n v="1408995284"/>
    <b v="0"/>
    <n v="16"/>
    <b v="1"/>
    <s v="theater/plays"/>
    <n v="103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0"/>
    <s v="US"/>
    <s v="USD"/>
    <n v="1402901940"/>
    <n v="1399998418"/>
    <b v="0"/>
    <n v="67"/>
    <b v="1"/>
    <s v="theater/plays"/>
    <n v="6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100000"/>
    <n v="3550"/>
    <x v="0"/>
    <s v="US"/>
    <s v="USD"/>
    <n v="1434925500"/>
    <n v="1432410639"/>
    <b v="0"/>
    <n v="62"/>
    <b v="1"/>
    <s v="theater/plays"/>
    <n v="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3000000"/>
    <n v="1800"/>
    <x v="0"/>
    <s v="US"/>
    <s v="USD"/>
    <n v="1417101683"/>
    <n v="1414506083"/>
    <b v="0"/>
    <n v="31"/>
    <b v="1"/>
    <s v="theater/plays"/>
    <n v="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200"/>
    <n v="1260"/>
    <x v="0"/>
    <s v="US"/>
    <s v="USD"/>
    <n v="1411084800"/>
    <n v="1410304179"/>
    <b v="0"/>
    <n v="17"/>
    <b v="1"/>
    <s v="theater/plays"/>
    <n v="105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250"/>
    <n v="430"/>
    <x v="0"/>
    <s v="GB"/>
    <s v="GBP"/>
    <n v="1448922600"/>
    <n v="1446352529"/>
    <b v="0"/>
    <n v="14"/>
    <b v="1"/>
    <s v="theater/plays"/>
    <n v="3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0"/>
    <n v="3100"/>
    <x v="0"/>
    <s v="GB"/>
    <s v="GBP"/>
    <n v="1423838916"/>
    <n v="1418654916"/>
    <b v="0"/>
    <n v="78"/>
    <b v="1"/>
    <s v="theater/plays"/>
    <n v="16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5000"/>
    <n v="1296"/>
    <x v="0"/>
    <s v="US"/>
    <s v="USD"/>
    <n v="1471071540"/>
    <n v="1467720388"/>
    <b v="0"/>
    <n v="30"/>
    <b v="1"/>
    <s v="theater/plays"/>
    <n v="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700"/>
    <n v="1860"/>
    <x v="0"/>
    <s v="US"/>
    <s v="USD"/>
    <n v="1469165160"/>
    <n v="1467335378"/>
    <b v="0"/>
    <n v="23"/>
    <b v="1"/>
    <s v="theater/plays"/>
    <n v="10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20000"/>
    <n v="2100"/>
    <x v="0"/>
    <s v="US"/>
    <s v="USD"/>
    <n v="1404444286"/>
    <n v="1403234686"/>
    <b v="0"/>
    <n v="39"/>
    <b v="1"/>
    <s v="theater/plays"/>
    <n v="11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4000"/>
    <n v="570"/>
    <x v="0"/>
    <s v="US"/>
    <s v="USD"/>
    <n v="1402848000"/>
    <n v="1400606573"/>
    <b v="0"/>
    <n v="21"/>
    <b v="1"/>
    <s v="theater/plays"/>
    <n v="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14440"/>
    <n v="2030"/>
    <x v="0"/>
    <s v="US"/>
    <s v="USD"/>
    <n v="1465062166"/>
    <n v="1463334166"/>
    <b v="0"/>
    <n v="19"/>
    <b v="1"/>
    <s v="theater/plays"/>
    <n v="14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1000"/>
    <n v="1197"/>
    <x v="0"/>
    <s v="GB"/>
    <s v="GBP"/>
    <n v="1425057075"/>
    <n v="1422465075"/>
    <b v="0"/>
    <n v="46"/>
    <b v="1"/>
    <s v="theater/plays"/>
    <n v="120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0"/>
    <n v="381"/>
    <x v="0"/>
    <s v="GB"/>
    <s v="GBP"/>
    <n v="1455831000"/>
    <n v="1454366467"/>
    <b v="0"/>
    <n v="15"/>
    <b v="1"/>
    <s v="theater/plays"/>
    <n v="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20000"/>
    <n v="100"/>
    <x v="2"/>
    <s v="US"/>
    <s v="USD"/>
    <n v="1439828159"/>
    <n v="1437236159"/>
    <b v="0"/>
    <n v="1"/>
    <b v="0"/>
    <s v="theater/plays"/>
    <n v="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00"/>
    <n v="620"/>
    <x v="2"/>
    <s v="US"/>
    <s v="USD"/>
    <n v="1420860180"/>
    <n v="1418234646"/>
    <b v="0"/>
    <n v="12"/>
    <b v="0"/>
    <s v="theater/plays"/>
    <n v="124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5000"/>
    <n v="131"/>
    <x v="2"/>
    <s v="NL"/>
    <s v="EUR"/>
    <n v="1422100800"/>
    <n v="1416932133"/>
    <b v="0"/>
    <n v="4"/>
    <b v="0"/>
    <s v="theater/plays"/>
    <n v="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4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8000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80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6700"/>
    <n v="150"/>
    <x v="2"/>
    <s v="US"/>
    <s v="USD"/>
    <n v="1447311540"/>
    <n v="1445358903"/>
    <b v="0"/>
    <n v="4"/>
    <b v="0"/>
    <s v="theater/plays"/>
    <n v="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4190"/>
    <n v="270"/>
    <x v="2"/>
    <s v="GB"/>
    <s v="GBP"/>
    <n v="1405461600"/>
    <n v="1403562705"/>
    <b v="0"/>
    <n v="6"/>
    <b v="0"/>
    <s v="theater/plays"/>
    <n v="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2000"/>
    <n v="805"/>
    <x v="2"/>
    <s v="GB"/>
    <s v="GBP"/>
    <n v="1468752468"/>
    <n v="1467024468"/>
    <b v="0"/>
    <n v="8"/>
    <b v="0"/>
    <s v="theater/plays"/>
    <n v="7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60000"/>
    <n v="358"/>
    <x v="2"/>
    <s v="US"/>
    <s v="USD"/>
    <n v="1407808438"/>
    <n v="1405217355"/>
    <b v="0"/>
    <n v="14"/>
    <b v="0"/>
    <s v="theater/plays"/>
    <n v="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4000"/>
    <n v="100"/>
    <x v="2"/>
    <s v="US"/>
    <s v="USD"/>
    <n v="1409980144"/>
    <n v="1407388144"/>
    <b v="0"/>
    <n v="4"/>
    <b v="0"/>
    <s v="theater/plays"/>
    <n v="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5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5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1200"/>
    <n v="202"/>
    <x v="2"/>
    <s v="US"/>
    <s v="USD"/>
    <n v="1475918439"/>
    <n v="1473326439"/>
    <b v="0"/>
    <n v="1"/>
    <b v="0"/>
    <s v="theater/plays"/>
    <n v="17"/>
    <n v="202"/>
    <x v="1"/>
    <s v="plays"/>
    <x v="3746"/>
    <d v="2016-10-08T09:20:39"/>
  </r>
  <r>
    <n v="3747"/>
    <s v="Counting Stars"/>
    <s v="The world premiere of an astonishing new play by acclaimed writer Atiha Sen Gupta."/>
    <n v="150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6000"/>
    <n v="565"/>
    <x v="0"/>
    <s v="GB"/>
    <s v="GBP"/>
    <n v="1476651600"/>
    <n v="1473189335"/>
    <b v="0"/>
    <n v="15"/>
    <b v="1"/>
    <s v="theater/musical"/>
    <n v="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3000"/>
    <n v="3000"/>
    <x v="0"/>
    <s v="US"/>
    <s v="USD"/>
    <n v="1406350740"/>
    <n v="1403125737"/>
    <b v="0"/>
    <n v="27"/>
    <b v="1"/>
    <s v="theater/musical"/>
    <n v="10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600"/>
    <n v="1535"/>
    <x v="0"/>
    <s v="US"/>
    <s v="USD"/>
    <n v="1400475600"/>
    <n v="1397819938"/>
    <b v="0"/>
    <n v="26"/>
    <b v="1"/>
    <s v="theater/musical"/>
    <n v="256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500"/>
    <n v="500"/>
    <x v="0"/>
    <s v="GB"/>
    <s v="GBP"/>
    <n v="1439247600"/>
    <n v="1434625937"/>
    <b v="0"/>
    <n v="3"/>
    <b v="1"/>
    <s v="theater/musical"/>
    <n v="9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3500"/>
    <n v="5410"/>
    <x v="0"/>
    <s v="US"/>
    <s v="USD"/>
    <n v="1479175680"/>
    <n v="1476317247"/>
    <b v="0"/>
    <n v="57"/>
    <b v="1"/>
    <s v="theater/musical"/>
    <n v="155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8000"/>
    <n v="2500"/>
    <x v="0"/>
    <s v="CA"/>
    <s v="CAD"/>
    <n v="1428606055"/>
    <n v="1427223655"/>
    <b v="0"/>
    <n v="25"/>
    <b v="1"/>
    <s v="theater/musical"/>
    <n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140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0000"/>
    <n v="8537"/>
    <x v="0"/>
    <s v="US"/>
    <s v="USD"/>
    <n v="1406854800"/>
    <n v="1403599778"/>
    <b v="0"/>
    <n v="94"/>
    <b v="1"/>
    <s v="theater/musical"/>
    <n v="9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7000"/>
    <n v="2521"/>
    <x v="0"/>
    <s v="US"/>
    <s v="USD"/>
    <n v="1423942780"/>
    <n v="1418758780"/>
    <b v="0"/>
    <n v="36"/>
    <b v="1"/>
    <s v="theater/musical"/>
    <n v="3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5000"/>
    <n v="3000"/>
    <x v="0"/>
    <s v="US"/>
    <s v="USD"/>
    <n v="1436817960"/>
    <n v="1433999785"/>
    <b v="0"/>
    <n v="30"/>
    <b v="1"/>
    <s v="theater/musical"/>
    <n v="6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3000"/>
    <n v="3015"/>
    <x v="0"/>
    <s v="GB"/>
    <s v="GBP"/>
    <n v="1470132180"/>
    <n v="1467040769"/>
    <b v="0"/>
    <n v="30"/>
    <b v="1"/>
    <s v="theater/musical"/>
    <n v="1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500"/>
    <n v="351"/>
    <x v="0"/>
    <s v="US"/>
    <s v="USD"/>
    <n v="1436587140"/>
    <n v="1434113406"/>
    <b v="0"/>
    <n v="10"/>
    <b v="1"/>
    <s v="theater/musical"/>
    <n v="7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2"/>
    <s v="US"/>
    <s v="USD"/>
    <n v="1450887480"/>
    <n v="1448469719"/>
    <b v="0"/>
    <n v="1"/>
    <b v="0"/>
    <s v="theater/musical"/>
    <n v="14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199"/>
    <n v="116"/>
    <x v="2"/>
    <s v="GB"/>
    <s v="GBP"/>
    <n v="1434395418"/>
    <n v="1431630618"/>
    <b v="0"/>
    <n v="4"/>
    <b v="0"/>
    <s v="theater/musical"/>
    <n v="5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32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40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2000"/>
    <n v="35"/>
    <x v="2"/>
    <s v="US"/>
    <s v="USD"/>
    <n v="1436957022"/>
    <n v="1434365022"/>
    <b v="0"/>
    <n v="2"/>
    <b v="0"/>
    <s v="theater/musical"/>
    <n v="2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2"/>
    <s v="US"/>
    <s v="USD"/>
    <n v="1418769129"/>
    <n v="1416954729"/>
    <b v="0"/>
    <n v="24"/>
    <b v="0"/>
    <s v="theater/musical"/>
    <n v="139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1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380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30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2"/>
    <s v="US"/>
    <s v="USD"/>
    <n v="1407691248"/>
    <n v="1405099248"/>
    <b v="0"/>
    <n v="5"/>
    <b v="0"/>
    <s v="theater/musical"/>
    <n v="11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5000"/>
    <n v="881"/>
    <x v="2"/>
    <s v="US"/>
    <s v="USD"/>
    <n v="1420952340"/>
    <n v="1418146883"/>
    <b v="0"/>
    <n v="16"/>
    <b v="0"/>
    <s v="theater/musical"/>
    <n v="18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100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20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5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10"/>
    <n v="3"/>
    <x v="2"/>
    <s v="US"/>
    <s v="USD"/>
    <n v="1411852640"/>
    <n v="1406668640"/>
    <b v="0"/>
    <n v="2"/>
    <b v="0"/>
    <s v="theater/musical"/>
    <n v="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0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95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2000"/>
    <n v="2102"/>
    <x v="0"/>
    <s v="US"/>
    <s v="USD"/>
    <n v="1427860740"/>
    <n v="1424727712"/>
    <b v="0"/>
    <n v="34"/>
    <b v="1"/>
    <s v="theater/plays"/>
    <n v="105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6000"/>
    <n v="570"/>
    <x v="0"/>
    <s v="US"/>
    <s v="USD"/>
    <n v="1426187582"/>
    <n v="1423599182"/>
    <b v="0"/>
    <n v="10"/>
    <b v="1"/>
    <s v="theater/plays"/>
    <n v="1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400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70000"/>
    <n v="270"/>
    <x v="0"/>
    <s v="GB"/>
    <s v="GBP"/>
    <n v="1470058860"/>
    <n v="1469026903"/>
    <b v="0"/>
    <n v="7"/>
    <b v="1"/>
    <s v="theater/plays"/>
    <n v="0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7000"/>
    <n v="715"/>
    <x v="0"/>
    <s v="GB"/>
    <s v="GBP"/>
    <n v="1430993394"/>
    <n v="1428401394"/>
    <b v="0"/>
    <n v="26"/>
    <b v="1"/>
    <s v="theater/plays"/>
    <n v="1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4000"/>
    <n v="225"/>
    <x v="0"/>
    <s v="US"/>
    <s v="USD"/>
    <n v="1464371211"/>
    <n v="1463161611"/>
    <b v="0"/>
    <n v="3"/>
    <b v="1"/>
    <s v="theater/plays"/>
    <n v="6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7000"/>
    <n v="320"/>
    <x v="0"/>
    <s v="GB"/>
    <s v="GBP"/>
    <n v="1461278208"/>
    <n v="1459463808"/>
    <b v="0"/>
    <n v="8"/>
    <b v="1"/>
    <s v="theater/plays"/>
    <n v="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900"/>
    <n v="900"/>
    <x v="0"/>
    <s v="US"/>
    <s v="USD"/>
    <n v="1470197340"/>
    <n v="1467497652"/>
    <b v="0"/>
    <n v="14"/>
    <b v="1"/>
    <s v="theater/plays"/>
    <n v="10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50000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3500"/>
    <n v="1697"/>
    <x v="2"/>
    <s v="US"/>
    <s v="USD"/>
    <n v="1437283391"/>
    <n v="1433395391"/>
    <b v="1"/>
    <n v="9"/>
    <b v="0"/>
    <s v="theater/plays"/>
    <n v="4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600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3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36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35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1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42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350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15000"/>
    <n v="1060"/>
    <x v="2"/>
    <s v="US"/>
    <s v="USD"/>
    <n v="1407858710"/>
    <n v="1405266710"/>
    <b v="0"/>
    <n v="13"/>
    <b v="0"/>
    <s v="theater/plays"/>
    <n v="7"/>
    <n v="81.540000000000006"/>
    <x v="1"/>
    <s v="plays"/>
    <x v="3860"/>
    <d v="2014-08-12T15:51:50"/>
  </r>
  <r>
    <n v="3861"/>
    <s v="READY OR NOT HERE I COME"/>
    <s v="THE COMING OF THE LORD!"/>
    <n v="10000"/>
    <n v="100"/>
    <x v="2"/>
    <s v="US"/>
    <s v="USD"/>
    <n v="1415828820"/>
    <n v="1412258977"/>
    <b v="0"/>
    <n v="1"/>
    <b v="0"/>
    <s v="theater/plays"/>
    <n v="1"/>
    <n v="100"/>
    <x v="1"/>
    <s v="plays"/>
    <x v="3861"/>
    <d v="2014-11-12T21:47:00"/>
  </r>
  <r>
    <n v="3862"/>
    <s v="The Container Play"/>
    <s v="The hit immersive theatre experience of England comes to Corpus Christi!"/>
    <n v="70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9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700"/>
    <n v="60"/>
    <x v="2"/>
    <s v="US"/>
    <s v="USD"/>
    <n v="1447799054"/>
    <n v="1445203454"/>
    <b v="0"/>
    <n v="3"/>
    <b v="0"/>
    <s v="theater/plays"/>
    <n v="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0"/>
    <n v="650"/>
    <x v="2"/>
    <s v="CA"/>
    <s v="CAD"/>
    <n v="1409376600"/>
    <n v="1405957098"/>
    <b v="0"/>
    <n v="14"/>
    <b v="0"/>
    <s v="theater/plays"/>
    <n v="1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110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50"/>
    <n v="251"/>
    <x v="2"/>
    <s v="US"/>
    <s v="USD"/>
    <n v="1466278339"/>
    <n v="1463686339"/>
    <b v="0"/>
    <n v="5"/>
    <b v="0"/>
    <s v="theater/plays"/>
    <n v="10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1"/>
    <s v="US"/>
    <s v="USD"/>
    <n v="1404360478"/>
    <n v="1401768478"/>
    <b v="0"/>
    <n v="10"/>
    <b v="0"/>
    <s v="theater/musical"/>
    <n v="12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40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32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00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75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5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3274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900"/>
    <n v="980"/>
    <x v="1"/>
    <s v="GB"/>
    <s v="GBP"/>
    <n v="1406761200"/>
    <n v="1403724820"/>
    <b v="0"/>
    <n v="17"/>
    <b v="0"/>
    <s v="theater/musical"/>
    <n v="109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1000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999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33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4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60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45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0"/>
    <n v="260"/>
    <x v="2"/>
    <s v="US"/>
    <s v="USD"/>
    <n v="1427086740"/>
    <n v="1424488244"/>
    <b v="0"/>
    <n v="7"/>
    <b v="0"/>
    <s v="theater/plays"/>
    <n v="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50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2"/>
    <s v="NZ"/>
    <s v="NZD"/>
    <n v="1420750683"/>
    <n v="1418158683"/>
    <b v="0"/>
    <n v="10"/>
    <b v="0"/>
    <s v="theater/plays"/>
    <n v="11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2"/>
    <s v="GB"/>
    <s v="GBP"/>
    <n v="1439827200"/>
    <n v="1436355270"/>
    <b v="0"/>
    <n v="16"/>
    <b v="0"/>
    <s v="theater/plays"/>
    <n v="148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5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9500"/>
    <n v="135"/>
    <x v="2"/>
    <s v="US"/>
    <s v="USD"/>
    <n v="1433988791"/>
    <n v="1431396791"/>
    <b v="0"/>
    <n v="5"/>
    <b v="0"/>
    <s v="theater/plays"/>
    <n v="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7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400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75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8000"/>
    <n v="65"/>
    <x v="2"/>
    <s v="US"/>
    <s v="USD"/>
    <n v="1406603696"/>
    <n v="1405307696"/>
    <b v="0"/>
    <n v="4"/>
    <b v="0"/>
    <s v="theater/plays"/>
    <n v="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2500"/>
    <n v="135"/>
    <x v="2"/>
    <s v="US"/>
    <s v="USD"/>
    <n v="1410424642"/>
    <n v="1407832642"/>
    <b v="0"/>
    <n v="4"/>
    <b v="0"/>
    <s v="theater/plays"/>
    <n v="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45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2"/>
    <s v="US"/>
    <s v="USD"/>
    <n v="1448863449"/>
    <n v="1446267849"/>
    <b v="0"/>
    <n v="7"/>
    <b v="0"/>
    <s v="theater/plays"/>
    <n v="1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700"/>
    <n v="909"/>
    <x v="2"/>
    <s v="GB"/>
    <s v="GBP"/>
    <n v="1431298740"/>
    <n v="1429558756"/>
    <b v="0"/>
    <n v="27"/>
    <b v="0"/>
    <s v="theater/plays"/>
    <n v="34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2999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30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70"/>
    <n v="120"/>
    <x v="2"/>
    <s v="GB"/>
    <s v="GBP"/>
    <n v="1407168000"/>
    <n v="1406131023"/>
    <b v="0"/>
    <n v="3"/>
    <b v="0"/>
    <s v="theater/plays"/>
    <n v="17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394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600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20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10000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0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15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150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48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1200"/>
    <n v="453"/>
    <x v="2"/>
    <s v="US"/>
    <s v="USD"/>
    <n v="1474228265"/>
    <n v="1471636265"/>
    <b v="0"/>
    <n v="14"/>
    <b v="0"/>
    <s v="theater/plays"/>
    <n v="38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2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6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3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3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1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1492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10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8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750"/>
    <n v="101"/>
    <x v="2"/>
    <s v="US"/>
    <s v="USD"/>
    <n v="1475378744"/>
    <n v="1472786744"/>
    <b v="0"/>
    <n v="2"/>
    <b v="0"/>
    <s v="theater/plays"/>
    <n v="1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5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53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000"/>
    <n v="25"/>
    <x v="2"/>
    <s v="US"/>
    <s v="USD"/>
    <n v="1445885890"/>
    <n v="1440701890"/>
    <b v="0"/>
    <n v="1"/>
    <b v="0"/>
    <s v="theater/plays"/>
    <n v="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3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10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3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500"/>
    <n v="45"/>
    <x v="2"/>
    <s v="US"/>
    <s v="USD"/>
    <n v="1451852256"/>
    <n v="1449260256"/>
    <b v="0"/>
    <n v="4"/>
    <b v="0"/>
    <s v="theater/plays"/>
    <n v="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3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00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55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65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2"/>
    <s v="US"/>
    <s v="USD"/>
    <n v="1460608780"/>
    <n v="1455428380"/>
    <b v="0"/>
    <n v="4"/>
    <b v="0"/>
    <s v="theater/plays"/>
    <n v="3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2000"/>
    <n v="45"/>
    <x v="2"/>
    <s v="US"/>
    <s v="USD"/>
    <n v="1406170740"/>
    <n v="1402506278"/>
    <b v="0"/>
    <n v="2"/>
    <b v="0"/>
    <s v="theater/plays"/>
    <n v="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1000"/>
    <n v="211"/>
    <x v="2"/>
    <s v="US"/>
    <s v="USD"/>
    <n v="1472442900"/>
    <n v="1471638646"/>
    <b v="0"/>
    <n v="6"/>
    <b v="0"/>
    <s v="theater/plays"/>
    <n v="21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2825"/>
    <n v="211"/>
    <x v="2"/>
    <s v="US"/>
    <s v="USD"/>
    <n v="1423186634"/>
    <n v="1418002634"/>
    <b v="0"/>
    <n v="8"/>
    <b v="0"/>
    <s v="theater/plays"/>
    <n v="7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100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600"/>
    <n v="620"/>
    <x v="2"/>
    <s v="US"/>
    <s v="USD"/>
    <n v="1406876400"/>
    <n v="1405024561"/>
    <b v="0"/>
    <n v="10"/>
    <b v="0"/>
    <s v="theater/plays"/>
    <n v="10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2"/>
    <s v="GB"/>
    <s v="GBP"/>
    <n v="1427659200"/>
    <n v="1425678057"/>
    <b v="0"/>
    <n v="6"/>
    <b v="0"/>
    <s v="theater/plays"/>
    <n v="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2"/>
    <s v="US"/>
    <s v="USD"/>
    <n v="1404570147"/>
    <n v="1401978147"/>
    <b v="0"/>
    <n v="7"/>
    <b v="0"/>
    <s v="theater/plays"/>
    <n v="113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700"/>
    <n v="1225"/>
    <x v="2"/>
    <s v="US"/>
    <s v="USD"/>
    <n v="1468729149"/>
    <n v="1463545149"/>
    <b v="0"/>
    <n v="7"/>
    <b v="0"/>
    <s v="theater/plays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10000"/>
    <n v="170"/>
    <x v="2"/>
    <s v="GB"/>
    <s v="GBP"/>
    <n v="1436297180"/>
    <n v="1431113180"/>
    <b v="0"/>
    <n v="5"/>
    <b v="0"/>
    <s v="theater/plays"/>
    <n v="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0000"/>
    <n v="95"/>
    <x v="2"/>
    <s v="GB"/>
    <s v="GBP"/>
    <n v="1415404800"/>
    <n v="1412809644"/>
    <b v="0"/>
    <n v="10"/>
    <b v="0"/>
    <s v="theater/plays"/>
    <n v="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550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20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5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10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20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20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00"/>
    <n v="715"/>
    <x v="2"/>
    <s v="US"/>
    <s v="USD"/>
    <n v="1427580426"/>
    <n v="1424992026"/>
    <b v="0"/>
    <n v="12"/>
    <b v="0"/>
    <s v="theater/plays"/>
    <n v="6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25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20000"/>
    <n v="453"/>
    <x v="2"/>
    <s v="GB"/>
    <s v="GBP"/>
    <n v="1488394800"/>
    <n v="1486681708"/>
    <b v="0"/>
    <n v="14"/>
    <b v="0"/>
    <s v="theater/plays"/>
    <n v="2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500"/>
    <n v="23"/>
    <x v="2"/>
    <s v="US"/>
    <s v="USD"/>
    <n v="1411779761"/>
    <n v="1409187761"/>
    <b v="0"/>
    <n v="4"/>
    <b v="0"/>
    <s v="theater/plays"/>
    <n v="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25000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5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8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0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500"/>
    <n v="60"/>
    <x v="2"/>
    <s v="GB"/>
    <s v="GBP"/>
    <n v="1437606507"/>
    <n v="1435014507"/>
    <b v="0"/>
    <n v="4"/>
    <b v="0"/>
    <s v="theater/plays"/>
    <n v="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5000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000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125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160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6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5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10000"/>
    <n v="70"/>
    <x v="2"/>
    <s v="GB"/>
    <s v="GBP"/>
    <n v="1410987400"/>
    <n v="1408395400"/>
    <b v="0"/>
    <n v="7"/>
    <b v="0"/>
    <s v="theater/plays"/>
    <n v="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22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200"/>
    <n v="130"/>
    <x v="2"/>
    <s v="GB"/>
    <s v="GBP"/>
    <n v="1475877108"/>
    <n v="1473285108"/>
    <b v="0"/>
    <n v="4"/>
    <b v="0"/>
    <s v="theater/plays"/>
    <n v="6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112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300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0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5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10000"/>
    <n v="250"/>
    <x v="2"/>
    <s v="FR"/>
    <s v="EUR"/>
    <n v="1437889336"/>
    <n v="1432705336"/>
    <b v="0"/>
    <n v="4"/>
    <b v="0"/>
    <s v="theater/plays"/>
    <n v="3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13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74997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3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15000"/>
    <n v="400"/>
    <x v="2"/>
    <s v="US"/>
    <s v="USD"/>
    <n v="1454525340"/>
    <n v="1452008599"/>
    <b v="0"/>
    <n v="6"/>
    <b v="0"/>
    <s v="theater/plays"/>
    <n v="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2"/>
    <s v="US"/>
    <s v="USD"/>
    <n v="1428097450"/>
    <n v="1425509050"/>
    <b v="0"/>
    <n v="2"/>
    <b v="0"/>
    <s v="theater/plays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1180"/>
    <n v="80"/>
    <x v="2"/>
    <s v="US"/>
    <s v="USD"/>
    <n v="1464099900"/>
    <n v="1462585315"/>
    <b v="0"/>
    <n v="2"/>
    <b v="0"/>
    <s v="theater/plays"/>
    <n v="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0"/>
    <n v="2500"/>
    <x v="2"/>
    <s v="US"/>
    <s v="USD"/>
    <n v="1437188400"/>
    <n v="1432100004"/>
    <b v="0"/>
    <n v="2"/>
    <b v="0"/>
    <s v="theater/plays"/>
    <n v="1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500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000"/>
    <n v="225"/>
    <x v="2"/>
    <s v="US"/>
    <s v="USD"/>
    <n v="1428642000"/>
    <n v="1426050982"/>
    <b v="0"/>
    <n v="4"/>
    <b v="0"/>
    <s v="theater/plays"/>
    <n v="1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350"/>
    <n v="460"/>
    <x v="2"/>
    <s v="US"/>
    <s v="USD"/>
    <n v="1413992210"/>
    <n v="1411400210"/>
    <b v="0"/>
    <n v="12"/>
    <b v="0"/>
    <s v="theater/plays"/>
    <n v="131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500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50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5000"/>
    <n v="1126"/>
    <x v="2"/>
    <s v="US"/>
    <s v="USD"/>
    <n v="1413234316"/>
    <n v="1408050316"/>
    <b v="0"/>
    <n v="13"/>
    <b v="0"/>
    <s v="theater/plays"/>
    <n v="2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300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60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2000"/>
    <n v="881"/>
    <x v="2"/>
    <s v="GB"/>
    <s v="GBP"/>
    <n v="1403192031"/>
    <n v="1400600031"/>
    <b v="0"/>
    <n v="21"/>
    <b v="0"/>
    <s v="theater/plays"/>
    <n v="4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5000"/>
    <n v="95"/>
    <x v="2"/>
    <s v="US"/>
    <s v="USD"/>
    <n v="1459483140"/>
    <n v="1458178044"/>
    <b v="0"/>
    <n v="4"/>
    <b v="0"/>
    <s v="theater/plays"/>
    <n v="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5000"/>
    <n v="250"/>
    <x v="2"/>
    <s v="CA"/>
    <s v="CAD"/>
    <n v="1410836400"/>
    <n v="1408116152"/>
    <b v="0"/>
    <n v="7"/>
    <b v="0"/>
    <s v="theater/plays"/>
    <n v="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0"/>
    <n v="285"/>
    <x v="2"/>
    <s v="CA"/>
    <s v="CAD"/>
    <n v="1403539200"/>
    <n v="1400604056"/>
    <b v="0"/>
    <n v="5"/>
    <b v="0"/>
    <s v="theater/plays"/>
    <n v="14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50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2500"/>
    <n v="135"/>
    <x v="2"/>
    <s v="GB"/>
    <s v="GBP"/>
    <n v="1403886084"/>
    <n v="1401294084"/>
    <b v="0"/>
    <n v="9"/>
    <b v="0"/>
    <s v="theater/plays"/>
    <n v="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2"/>
    <s v="AU"/>
    <s v="AUD"/>
    <n v="1430316426"/>
    <n v="1427724426"/>
    <b v="0"/>
    <n v="6"/>
    <b v="0"/>
    <s v="theater/plays"/>
    <n v="128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25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2"/>
    <s v="US"/>
    <s v="USD"/>
    <n v="1443408550"/>
    <n v="1439952550"/>
    <b v="0"/>
    <n v="17"/>
    <b v="0"/>
    <s v="theater/plays"/>
    <n v="122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333"/>
    <n v="430"/>
    <x v="2"/>
    <s v="GB"/>
    <s v="GBP"/>
    <n v="1425124800"/>
    <n v="1421596356"/>
    <b v="0"/>
    <n v="13"/>
    <b v="0"/>
    <s v="theater/plays"/>
    <n v="129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400"/>
    <n v="165"/>
    <x v="2"/>
    <s v="US"/>
    <s v="USD"/>
    <n v="1425178800"/>
    <n v="1422374420"/>
    <b v="0"/>
    <n v="6"/>
    <b v="0"/>
    <s v="theater/plays"/>
    <n v="4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3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10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00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5000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5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20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8500"/>
    <n v="350"/>
    <x v="2"/>
    <s v="US"/>
    <s v="USD"/>
    <n v="1425819425"/>
    <n v="1423231025"/>
    <b v="0"/>
    <n v="12"/>
    <b v="0"/>
    <s v="theater/plays"/>
    <n v="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1000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6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0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55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5105"/>
    <n v="216"/>
    <x v="2"/>
    <s v="GB"/>
    <s v="GBP"/>
    <n v="1421403960"/>
    <n v="1418827324"/>
    <b v="0"/>
    <n v="3"/>
    <b v="0"/>
    <s v="theater/plays"/>
    <n v="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9000"/>
    <n v="240"/>
    <x v="2"/>
    <s v="US"/>
    <s v="USD"/>
    <n v="1433093700"/>
    <n v="1430242488"/>
    <b v="0"/>
    <n v="8"/>
    <b v="0"/>
    <s v="theater/plays"/>
    <n v="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3759"/>
    <n v="32"/>
    <x v="2"/>
    <s v="US"/>
    <s v="USD"/>
    <n v="1438959600"/>
    <n v="1437754137"/>
    <b v="0"/>
    <n v="3"/>
    <b v="0"/>
    <s v="theater/plays"/>
    <n v="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500"/>
    <n v="20"/>
    <x v="2"/>
    <s v="US"/>
    <s v="USD"/>
    <n v="1428205247"/>
    <n v="1423024847"/>
    <b v="0"/>
    <n v="1"/>
    <b v="0"/>
    <s v="theater/plays"/>
    <n v="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1000"/>
    <n v="60"/>
    <x v="2"/>
    <s v="GB"/>
    <s v="GBP"/>
    <n v="1440272093"/>
    <n v="1435088093"/>
    <b v="0"/>
    <n v="4"/>
    <b v="0"/>
    <s v="theater/plays"/>
    <n v="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800"/>
    <n v="800"/>
    <x v="2"/>
    <s v="MX"/>
    <s v="MXN"/>
    <n v="1482108350"/>
    <n v="1479516350"/>
    <b v="0"/>
    <n v="1"/>
    <b v="0"/>
    <s v="theater/plays"/>
    <n v="1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5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1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200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5100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1240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500"/>
    <n v="641"/>
    <x v="2"/>
    <s v="AU"/>
    <s v="AUD"/>
    <n v="1477550434"/>
    <n v="1474958434"/>
    <b v="0"/>
    <n v="14"/>
    <b v="0"/>
    <s v="theater/plays"/>
    <n v="128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2000"/>
    <n v="2300"/>
    <x v="2"/>
    <s v="MX"/>
    <s v="MXN"/>
    <n v="1482711309"/>
    <n v="1479860109"/>
    <b v="0"/>
    <n v="6"/>
    <b v="0"/>
    <s v="theater/plays"/>
    <n v="11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3500"/>
    <n v="3530"/>
    <x v="2"/>
    <s v="US"/>
    <s v="USD"/>
    <n v="1427936400"/>
    <n v="1424221866"/>
    <b v="0"/>
    <n v="33"/>
    <b v="0"/>
    <s v="theater/plays"/>
    <n v="10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7000"/>
    <n v="59"/>
    <x v="2"/>
    <s v="US"/>
    <s v="USD"/>
    <n v="1488517200"/>
    <n v="1485909937"/>
    <b v="0"/>
    <n v="1"/>
    <b v="0"/>
    <s v="theater/plays"/>
    <n v="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300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1100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5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350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500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300"/>
    <n v="525"/>
    <x v="0"/>
    <s v="GB"/>
    <s v="GBP"/>
    <n v="1455555083"/>
    <n v="1454691083"/>
    <b v="0"/>
    <n v="35"/>
    <b v="1"/>
    <s v="film &amp; video/television"/>
    <n v="17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"/>
    <n v="3015"/>
    <x v="0"/>
    <s v="US"/>
    <s v="USD"/>
    <n v="1403660279"/>
    <n v="1400636279"/>
    <b v="0"/>
    <n v="19"/>
    <b v="1"/>
    <s v="film &amp; video/television"/>
    <n v="15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6000"/>
    <n v="6025"/>
    <x v="0"/>
    <s v="US"/>
    <s v="USD"/>
    <n v="1471834800"/>
    <n v="1469126462"/>
    <b v="0"/>
    <n v="75"/>
    <b v="1"/>
    <s v="film &amp; video/television"/>
    <n v="10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300"/>
    <n v="1510"/>
    <x v="0"/>
    <s v="GB"/>
    <s v="GBP"/>
    <n v="1415126022"/>
    <n v="1412530422"/>
    <b v="0"/>
    <n v="36"/>
    <b v="1"/>
    <s v="film &amp; video/television"/>
    <n v="116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5000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1500"/>
    <n v="2370"/>
    <x v="0"/>
    <s v="US"/>
    <s v="USD"/>
    <n v="1430407200"/>
    <n v="1428086501"/>
    <b v="0"/>
    <n v="23"/>
    <b v="1"/>
    <s v="film &amp; video/television"/>
    <n v="158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1500"/>
    <n v="3700"/>
    <x v="0"/>
    <s v="GB"/>
    <s v="GBP"/>
    <n v="1406045368"/>
    <n v="1403453368"/>
    <b v="0"/>
    <n v="117"/>
    <b v="1"/>
    <s v="film &amp; video/television"/>
    <n v="247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0"/>
    <n v="13"/>
    <x v="0"/>
    <s v="US"/>
    <s v="USD"/>
    <n v="1453748434"/>
    <n v="1452193234"/>
    <b v="0"/>
    <n v="1"/>
    <b v="1"/>
    <s v="film &amp; video/television"/>
    <n v="13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1500"/>
    <n v="2000"/>
    <x v="0"/>
    <s v="US"/>
    <s v="USD"/>
    <n v="1412516354"/>
    <n v="1409924354"/>
    <b v="0"/>
    <n v="19"/>
    <b v="1"/>
    <s v="film &amp; video/television"/>
    <n v="133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1500"/>
    <n v="2000"/>
    <x v="0"/>
    <s v="US"/>
    <s v="USD"/>
    <n v="1412648537"/>
    <n v="1408760537"/>
    <b v="0"/>
    <n v="15"/>
    <b v="1"/>
    <s v="film &amp; video/television"/>
    <n v="133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6000"/>
    <n v="6000"/>
    <x v="0"/>
    <s v="US"/>
    <s v="USD"/>
    <n v="1461769107"/>
    <n v="1459177107"/>
    <b v="0"/>
    <n v="61"/>
    <b v="1"/>
    <s v="film &amp; video/television"/>
    <n v="10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9665"/>
    <n v="12000"/>
    <x v="0"/>
    <s v="US"/>
    <s v="USD"/>
    <n v="1445660045"/>
    <n v="1443068045"/>
    <b v="0"/>
    <n v="87"/>
    <b v="1"/>
    <s v="film &amp; video/television"/>
    <n v="124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500"/>
    <n v="600"/>
    <x v="0"/>
    <s v="GB"/>
    <s v="GBP"/>
    <n v="1422637200"/>
    <n v="1419271458"/>
    <b v="0"/>
    <n v="22"/>
    <b v="1"/>
    <s v="film &amp; video/television"/>
    <n v="12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600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800"/>
    <n v="900"/>
    <x v="0"/>
    <s v="US"/>
    <s v="USD"/>
    <n v="1304395140"/>
    <n v="1297620584"/>
    <b v="0"/>
    <n v="18"/>
    <b v="1"/>
    <s v="film &amp; video/shorts"/>
    <n v="113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4000"/>
    <n v="4040"/>
    <x v="0"/>
    <s v="US"/>
    <s v="USD"/>
    <n v="1366693272"/>
    <n v="1364101272"/>
    <b v="0"/>
    <n v="47"/>
    <b v="1"/>
    <s v="film &amp; video/shorts"/>
    <n v="10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15000"/>
    <n v="460"/>
    <x v="0"/>
    <s v="US"/>
    <s v="USD"/>
    <n v="1325007358"/>
    <n v="1319819758"/>
    <b v="0"/>
    <n v="15"/>
    <b v="1"/>
    <s v="film &amp; video/shorts"/>
    <n v="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3400"/>
    <n v="1570"/>
    <x v="0"/>
    <s v="US"/>
    <s v="USD"/>
    <n v="1337569140"/>
    <n v="1332991717"/>
    <b v="0"/>
    <n v="26"/>
    <b v="1"/>
    <s v="film &amp; video/shorts"/>
    <n v="46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x v="0"/>
    <s v="FR"/>
    <s v="EUR"/>
    <n v="1472751121"/>
    <n v="1471887121"/>
    <b v="0"/>
    <n v="35"/>
    <b v="1"/>
    <s v="film &amp; video/shorts"/>
    <n v="68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1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0000"/>
    <n v="1506"/>
    <x v="0"/>
    <s v="US"/>
    <s v="USD"/>
    <n v="1316746837"/>
    <n v="1314154837"/>
    <b v="0"/>
    <n v="21"/>
    <b v="1"/>
    <s v="film &amp; video/shorts"/>
    <n v="15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000"/>
    <n v="3600"/>
    <x v="0"/>
    <s v="US"/>
    <s v="USD"/>
    <n v="1403452131"/>
    <n v="1401205731"/>
    <b v="0"/>
    <n v="60"/>
    <b v="1"/>
    <s v="film &amp; video/shorts"/>
    <n v="12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n v="3600"/>
    <x v="0"/>
    <s v="US"/>
    <s v="USD"/>
    <n v="1305625164"/>
    <n v="1300354764"/>
    <b v="0"/>
    <n v="46"/>
    <b v="1"/>
    <s v="film &amp; video/shorts"/>
    <n v="103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5600"/>
    <n v="460"/>
    <x v="0"/>
    <s v="US"/>
    <s v="USD"/>
    <n v="1330214841"/>
    <n v="1327622841"/>
    <b v="0"/>
    <n v="21"/>
    <b v="1"/>
    <s v="film &amp; video/shorts"/>
    <n v="8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2500"/>
    <n v="3400"/>
    <x v="0"/>
    <s v="US"/>
    <s v="USD"/>
    <n v="1354923000"/>
    <n v="1351796674"/>
    <b v="0"/>
    <n v="60"/>
    <b v="1"/>
    <s v="film &amp; video/shorts"/>
    <n v="13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500"/>
    <n v="3500"/>
    <x v="0"/>
    <s v="US"/>
    <s v="USD"/>
    <n v="1359052710"/>
    <n v="1356979110"/>
    <b v="0"/>
    <n v="35"/>
    <b v="1"/>
    <s v="film &amp; video/shorts"/>
    <n v="233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6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3000"/>
    <n v="3700"/>
    <x v="0"/>
    <s v="US"/>
    <s v="USD"/>
    <n v="1370011370"/>
    <n v="1364827370"/>
    <b v="0"/>
    <n v="47"/>
    <b v="1"/>
    <s v="film &amp; video/shorts"/>
    <n v="123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5000"/>
    <n v="5410"/>
    <x v="0"/>
    <s v="AU"/>
    <s v="AUD"/>
    <n v="1433059187"/>
    <n v="1430467187"/>
    <b v="0"/>
    <n v="53"/>
    <b v="1"/>
    <s v="film &amp; video/shorts"/>
    <n v="1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1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2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2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400"/>
    <n v="151"/>
    <x v="1"/>
    <s v="US"/>
    <s v="USD"/>
    <n v="1414533600"/>
    <n v="1411411564"/>
    <b v="0"/>
    <n v="6"/>
    <b v="0"/>
    <s v="film &amp; video/science fiction"/>
    <n v="38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1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9999"/>
    <n v="70"/>
    <x v="1"/>
    <s v="CA"/>
    <s v="CAD"/>
    <n v="1486165880"/>
    <n v="1480981880"/>
    <b v="0"/>
    <n v="6"/>
    <b v="0"/>
    <s v="film &amp; video/science fiction"/>
    <n v="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199"/>
    <n v="190"/>
    <x v="1"/>
    <s v="US"/>
    <s v="USD"/>
    <n v="1428069541"/>
    <n v="1425481141"/>
    <b v="0"/>
    <n v="4"/>
    <b v="0"/>
    <s v="film &amp; video/science fiction"/>
    <n v="9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750"/>
    <n v="1867"/>
    <x v="1"/>
    <s v="US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5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11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45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1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10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x v="1"/>
    <s v="US"/>
    <s v="USD"/>
    <n v="1404241200"/>
    <n v="1401354597"/>
    <b v="0"/>
    <n v="5"/>
    <b v="0"/>
    <s v="film &amp; video/science fiction"/>
    <n v="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1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1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5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5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9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3500"/>
    <n v="2070"/>
    <x v="1"/>
    <s v="CA"/>
    <s v="CAD"/>
    <n v="1428945472"/>
    <n v="1423765072"/>
    <b v="0"/>
    <n v="37"/>
    <b v="0"/>
    <s v="film &amp; video/science fiction"/>
    <n v="59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500"/>
    <n v="115"/>
    <x v="1"/>
    <s v="US"/>
    <s v="USD"/>
    <n v="1484698998"/>
    <n v="1479514998"/>
    <b v="0"/>
    <n v="3"/>
    <b v="0"/>
    <s v="film &amp; video/science fiction"/>
    <n v="2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1500"/>
    <n v="40"/>
    <x v="1"/>
    <s v="US"/>
    <s v="USD"/>
    <n v="1456555536"/>
    <n v="1453963536"/>
    <b v="0"/>
    <n v="2"/>
    <b v="0"/>
    <s v="film &amp; video/science fiction"/>
    <n v="3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5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25"/>
    <n v="30"/>
    <x v="1"/>
    <s v="US"/>
    <s v="USD"/>
    <n v="1411437100"/>
    <n v="1408845100"/>
    <b v="0"/>
    <n v="2"/>
    <b v="0"/>
    <s v="film &amp; video/science fiction"/>
    <n v="12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500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3000"/>
    <n v="81"/>
    <x v="1"/>
    <s v="US"/>
    <s v="USD"/>
    <n v="1437657935"/>
    <n v="1434201935"/>
    <b v="0"/>
    <n v="4"/>
    <b v="0"/>
    <s v="film &amp; video/science fiction"/>
    <n v="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15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"/>
    <n v="10"/>
    <x v="1"/>
    <s v="US"/>
    <s v="USD"/>
    <n v="1467541545"/>
    <n v="1464085545"/>
    <b v="0"/>
    <n v="1"/>
    <b v="0"/>
    <s v="film &amp; video/science fiction"/>
    <n v="20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1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78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128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500"/>
    <n v="640"/>
    <x v="2"/>
    <s v="US"/>
    <s v="USD"/>
    <n v="1411150701"/>
    <n v="1405966701"/>
    <b v="0"/>
    <n v="7"/>
    <b v="0"/>
    <s v="film &amp; video/drama"/>
    <n v="128"/>
    <n v="91.43"/>
    <x v="0"/>
    <s v="drama"/>
    <x v="164"/>
    <d v="2014-09-19T18:18:21"/>
    <x v="3"/>
  </r>
  <r>
    <n v="165"/>
    <s v="NET"/>
    <s v="A teacher. A boy. The beach and a heatwave that drove them all insane."/>
    <n v="3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2500"/>
    <n v="3000"/>
    <x v="2"/>
    <s v="US"/>
    <s v="USD"/>
    <n v="1484531362"/>
    <n v="1481939362"/>
    <b v="0"/>
    <n v="1"/>
    <b v="0"/>
    <s v="film &amp; video/drama"/>
    <n v="12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2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6000"/>
    <n v="325"/>
    <x v="2"/>
    <s v="US"/>
    <s v="USD"/>
    <n v="1426791770"/>
    <n v="1424203370"/>
    <b v="0"/>
    <n v="3"/>
    <b v="0"/>
    <s v="film &amp; video/drama"/>
    <n v="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5000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5000"/>
    <n v="325"/>
    <x v="2"/>
    <s v="US"/>
    <s v="USD"/>
    <n v="1440912480"/>
    <n v="1438385283"/>
    <b v="0"/>
    <n v="10"/>
    <b v="0"/>
    <s v="film &amp; video/drama"/>
    <n v="7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5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1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5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8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3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28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8000"/>
    <n v="200"/>
    <x v="2"/>
    <s v="US"/>
    <s v="USD"/>
    <n v="1457056555"/>
    <n v="1454464555"/>
    <b v="0"/>
    <n v="2"/>
    <b v="0"/>
    <s v="film &amp; video/drama"/>
    <n v="3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000"/>
    <n v="401"/>
    <x v="2"/>
    <s v="GB"/>
    <s v="GBP"/>
    <n v="1428951600"/>
    <n v="1425512843"/>
    <b v="0"/>
    <n v="13"/>
    <b v="0"/>
    <s v="film &amp; video/drama"/>
    <n v="40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5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75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1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4400"/>
    <n v="800"/>
    <x v="2"/>
    <s v="US"/>
    <s v="USD"/>
    <n v="1437461940"/>
    <n v="1435383457"/>
    <b v="0"/>
    <n v="5"/>
    <b v="0"/>
    <s v="film &amp; video/drama"/>
    <n v="18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3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900"/>
    <n v="345"/>
    <x v="2"/>
    <s v="US"/>
    <s v="USD"/>
    <n v="1472920477"/>
    <n v="1467736477"/>
    <b v="0"/>
    <n v="5"/>
    <b v="0"/>
    <s v="film &amp; video/drama"/>
    <n v="38"/>
    <n v="69"/>
    <x v="0"/>
    <s v="drama"/>
    <x v="189"/>
    <d v="2016-09-03T16:34:37"/>
    <x v="2"/>
  </r>
  <r>
    <n v="190"/>
    <s v="REGIONRAT, the movie"/>
    <s v="Because hope can be a 4 letter word"/>
    <n v="7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7500"/>
    <n v="250"/>
    <x v="2"/>
    <s v="AU"/>
    <s v="AUD"/>
    <n v="1443782138"/>
    <n v="1440326138"/>
    <b v="0"/>
    <n v="3"/>
    <b v="0"/>
    <s v="film &amp; video/drama"/>
    <n v="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55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2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4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3500"/>
    <n v="380"/>
    <x v="2"/>
    <s v="US"/>
    <s v="USD"/>
    <n v="1423424329"/>
    <n v="1421696329"/>
    <b v="0"/>
    <n v="7"/>
    <b v="0"/>
    <s v="film &amp; video/drama"/>
    <n v="11"/>
    <n v="54.29"/>
    <x v="0"/>
    <s v="drama"/>
    <x v="201"/>
    <d v="2015-02-08T19:38:49"/>
    <x v="0"/>
  </r>
  <r>
    <n v="202"/>
    <s v="Modern Gangsters"/>
    <s v="new web series created by jonney terry"/>
    <n v="8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1250"/>
    <n v="1300"/>
    <x v="2"/>
    <s v="US"/>
    <s v="USD"/>
    <n v="1444144222"/>
    <n v="1441120222"/>
    <b v="0"/>
    <n v="17"/>
    <b v="0"/>
    <s v="film &amp; video/drama"/>
    <n v="104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4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2000"/>
    <n v="2130"/>
    <x v="2"/>
    <s v="CA"/>
    <s v="CAD"/>
    <n v="1420346638"/>
    <n v="1417754638"/>
    <b v="0"/>
    <n v="13"/>
    <b v="0"/>
    <s v="film &amp; video/drama"/>
    <n v="10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1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3000"/>
    <n v="3030"/>
    <x v="2"/>
    <s v="US"/>
    <s v="USD"/>
    <n v="1443675600"/>
    <n v="1441157592"/>
    <b v="0"/>
    <n v="33"/>
    <b v="0"/>
    <s v="film &amp; video/drama"/>
    <n v="101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75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2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5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5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s v="US"/>
    <s v="USD"/>
    <n v="1431702289"/>
    <n v="1426518289"/>
    <b v="0"/>
    <n v="1"/>
    <b v="0"/>
    <s v="film &amp; video/drama"/>
    <n v="5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350"/>
    <n v="360"/>
    <x v="2"/>
    <s v="US"/>
    <s v="USD"/>
    <n v="1440101160"/>
    <n v="1436542030"/>
    <b v="0"/>
    <n v="3"/>
    <b v="0"/>
    <s v="film &amp; video/drama"/>
    <n v="103"/>
    <n v="120"/>
    <x v="0"/>
    <s v="drama"/>
    <x v="220"/>
    <d v="2015-08-20T20:06:00"/>
    <x v="0"/>
  </r>
  <r>
    <n v="221"/>
    <s v="Archetypes"/>
    <s v="Film about Schizophrenia with Surreal Twists!"/>
    <n v="11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400"/>
    <n v="130"/>
    <x v="2"/>
    <s v="US"/>
    <s v="USD"/>
    <n v="1427423940"/>
    <n v="1422383318"/>
    <b v="0"/>
    <n v="2"/>
    <b v="0"/>
    <s v="film &amp; video/drama"/>
    <n v="3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2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15000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1000"/>
    <n v="250"/>
    <x v="2"/>
    <s v="GB"/>
    <s v="GBP"/>
    <n v="1433064540"/>
    <n v="1428854344"/>
    <b v="0"/>
    <n v="2"/>
    <b v="0"/>
    <s v="film &amp; video/drama"/>
    <n v="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6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15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666"/>
    <n v="60"/>
    <x v="2"/>
    <s v="US"/>
    <s v="USD"/>
    <n v="1433443151"/>
    <n v="1430851151"/>
    <b v="0"/>
    <n v="2"/>
    <b v="0"/>
    <s v="film &amp; video/drama"/>
    <n v="9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2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6000"/>
    <n v="110"/>
    <x v="2"/>
    <s v="GB"/>
    <s v="GBP"/>
    <n v="1425066546"/>
    <n v="1422474546"/>
    <b v="0"/>
    <n v="7"/>
    <b v="0"/>
    <s v="film &amp; video/drama"/>
    <n v="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45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200"/>
    <n v="401"/>
    <x v="2"/>
    <s v="US"/>
    <s v="USD"/>
    <n v="1434847859"/>
    <n v="1431391859"/>
    <b v="0"/>
    <n v="5"/>
    <b v="0"/>
    <s v="film &amp; video/drama"/>
    <n v="33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4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515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29000"/>
    <n v="250"/>
    <x v="2"/>
    <s v="AU"/>
    <s v="AUD"/>
    <n v="1446984000"/>
    <n v="1445308730"/>
    <b v="0"/>
    <n v="5"/>
    <b v="0"/>
    <s v="film &amp; video/drama"/>
    <n v="1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9072"/>
    <n v="9228"/>
    <x v="0"/>
    <s v="US"/>
    <s v="USD"/>
    <n v="1275364740"/>
    <n v="1269878058"/>
    <b v="1"/>
    <n v="108"/>
    <b v="1"/>
    <s v="film &amp; video/documentary"/>
    <n v="102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6000"/>
    <n v="6000"/>
    <x v="0"/>
    <s v="US"/>
    <s v="USD"/>
    <n v="1298699828"/>
    <n v="1294811828"/>
    <b v="1"/>
    <n v="145"/>
    <b v="1"/>
    <s v="film &amp; video/documentary"/>
    <n v="10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x v="0"/>
    <s v="US"/>
    <s v="USD"/>
    <n v="1271994660"/>
    <n v="1264565507"/>
    <b v="1"/>
    <n v="36"/>
    <b v="1"/>
    <s v="film &amp; video/documentary"/>
    <n v="8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0000"/>
    <n v="12165"/>
    <x v="0"/>
    <s v="US"/>
    <s v="USD"/>
    <n v="1437621060"/>
    <n v="1433799180"/>
    <b v="0"/>
    <n v="87"/>
    <b v="1"/>
    <s v="film &amp; video/documentary"/>
    <n v="122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12000"/>
    <n v="12000"/>
    <x v="0"/>
    <s v="US"/>
    <s v="USD"/>
    <n v="1407456000"/>
    <n v="1405573391"/>
    <b v="0"/>
    <n v="86"/>
    <b v="1"/>
    <s v="film &amp; video/documentary"/>
    <n v="100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2000000"/>
    <n v="376"/>
    <x v="0"/>
    <s v="GB"/>
    <s v="GBP"/>
    <n v="1459872000"/>
    <n v="1456408244"/>
    <b v="0"/>
    <n v="9"/>
    <b v="1"/>
    <s v="film &amp; video/documentary"/>
    <n v="0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20000"/>
    <n v="600"/>
    <x v="0"/>
    <s v="US"/>
    <s v="USD"/>
    <n v="1393694280"/>
    <n v="1390088311"/>
    <b v="0"/>
    <n v="14"/>
    <b v="1"/>
    <s v="film &amp; video/documentary"/>
    <n v="3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1500"/>
    <n v="1535"/>
    <x v="0"/>
    <s v="US"/>
    <s v="USD"/>
    <n v="1346950900"/>
    <n v="1345741300"/>
    <b v="0"/>
    <n v="22"/>
    <b v="1"/>
    <s v="film &amp; video/documentary"/>
    <n v="102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2000"/>
    <n v="2065"/>
    <x v="0"/>
    <s v="US"/>
    <s v="USD"/>
    <n v="1400467759"/>
    <n v="1398480559"/>
    <b v="0"/>
    <n v="48"/>
    <b v="1"/>
    <s v="film &amp; video/documentary"/>
    <n v="103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10500"/>
    <n v="601"/>
    <x v="0"/>
    <s v="US"/>
    <s v="USD"/>
    <n v="1439246991"/>
    <n v="1437950991"/>
    <b v="0"/>
    <n v="13"/>
    <b v="1"/>
    <s v="film &amp; video/documentary"/>
    <n v="6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15000"/>
    <n v="684"/>
    <x v="0"/>
    <s v="GB"/>
    <s v="GBP"/>
    <n v="1469220144"/>
    <n v="1466628144"/>
    <b v="0"/>
    <n v="15"/>
    <b v="1"/>
    <s v="film &amp; video/documentary"/>
    <n v="5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25"/>
    <n v="301"/>
    <x v="2"/>
    <s v="US"/>
    <s v="USD"/>
    <n v="1440157656"/>
    <n v="1434973656"/>
    <b v="0"/>
    <n v="6"/>
    <b v="0"/>
    <s v="film &amp; video/animation"/>
    <n v="241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300"/>
    <n v="430"/>
    <x v="2"/>
    <s v="US"/>
    <s v="USD"/>
    <n v="1410416097"/>
    <n v="1407824097"/>
    <b v="0"/>
    <n v="12"/>
    <b v="0"/>
    <s v="film &amp; video/animation"/>
    <n v="14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153"/>
    <n v="153"/>
    <x v="2"/>
    <s v="US"/>
    <s v="USD"/>
    <n v="1370470430"/>
    <n v="1367878430"/>
    <b v="0"/>
    <n v="13"/>
    <b v="0"/>
    <s v="film &amp; video/animation"/>
    <n v="10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8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1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50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250"/>
    <n v="570"/>
    <x v="2"/>
    <s v="US"/>
    <s v="USD"/>
    <n v="1445448381"/>
    <n v="1440264381"/>
    <b v="0"/>
    <n v="8"/>
    <b v="0"/>
    <s v="film &amp; video/animation"/>
    <n v="228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15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0"/>
    <n v="125"/>
    <x v="2"/>
    <s v="US"/>
    <s v="USD"/>
    <n v="1385931702"/>
    <n v="1383076902"/>
    <b v="0"/>
    <n v="2"/>
    <b v="0"/>
    <s v="film &amp; video/animation"/>
    <n v="1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50"/>
    <n v="3"/>
    <x v="2"/>
    <s v="US"/>
    <s v="USD"/>
    <n v="1379094980"/>
    <n v="1376502980"/>
    <b v="0"/>
    <n v="3"/>
    <b v="0"/>
    <s v="film &amp; video/animation"/>
    <n v="2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7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1500"/>
    <n v="1876"/>
    <x v="2"/>
    <s v="US"/>
    <s v="USD"/>
    <n v="1447830958"/>
    <n v="1445235358"/>
    <b v="0"/>
    <n v="11"/>
    <b v="0"/>
    <s v="film &amp; video/animation"/>
    <n v="12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3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21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375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5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5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7500"/>
    <n v="45"/>
    <x v="2"/>
    <s v="GB"/>
    <s v="GBP"/>
    <n v="1382017085"/>
    <n v="1379425085"/>
    <b v="0"/>
    <n v="5"/>
    <b v="0"/>
    <s v="film &amp; video/animation"/>
    <n v="1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5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4000"/>
    <n v="480"/>
    <x v="2"/>
    <s v="US"/>
    <s v="USD"/>
    <n v="1431536015"/>
    <n v="1428944015"/>
    <b v="0"/>
    <n v="12"/>
    <b v="0"/>
    <s v="film &amp; video/animation"/>
    <n v="12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20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25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1000"/>
    <n v="45"/>
    <x v="2"/>
    <s v="US"/>
    <s v="USD"/>
    <n v="1334622660"/>
    <n v="1330733022"/>
    <b v="0"/>
    <n v="2"/>
    <b v="0"/>
    <s v="film &amp; video/animation"/>
    <n v="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5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5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5000"/>
    <n v="821"/>
    <x v="2"/>
    <s v="GB"/>
    <s v="GBP"/>
    <n v="1368550060"/>
    <n v="1365958060"/>
    <b v="0"/>
    <n v="49"/>
    <b v="0"/>
    <s v="film &amp; video/animation"/>
    <n v="16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500"/>
    <n v="25"/>
    <x v="2"/>
    <s v="US"/>
    <s v="USD"/>
    <n v="1321201327"/>
    <n v="1316013727"/>
    <b v="0"/>
    <n v="1"/>
    <b v="0"/>
    <s v="film &amp; video/animation"/>
    <n v="5"/>
    <n v="25"/>
    <x v="0"/>
    <s v="animation"/>
    <x v="459"/>
    <d v="2011-11-13T16:22:07"/>
    <x v="6"/>
  </r>
  <r>
    <n v="460"/>
    <s v="Darwin's Kiss"/>
    <s v="An animated web series about biological evolution gone haywire."/>
    <n v="275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130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62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1200"/>
    <n v="1250"/>
    <x v="2"/>
    <s v="US"/>
    <s v="USD"/>
    <n v="1316883753"/>
    <n v="1311699753"/>
    <b v="0"/>
    <n v="11"/>
    <b v="0"/>
    <s v="film &amp; video/animation"/>
    <n v="10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60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55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675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8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x v="2"/>
    <s v="US"/>
    <s v="USD"/>
    <n v="1408831718"/>
    <n v="1406239718"/>
    <b v="0"/>
    <n v="5"/>
    <b v="0"/>
    <s v="film &amp; video/animation"/>
    <n v="14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5000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180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5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30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4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1800"/>
    <n v="1830"/>
    <x v="2"/>
    <s v="US"/>
    <s v="USD"/>
    <n v="1349885289"/>
    <n v="1347293289"/>
    <b v="0"/>
    <n v="21"/>
    <b v="0"/>
    <s v="film &amp; video/animation"/>
    <n v="10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2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1000"/>
    <n v="50"/>
    <x v="2"/>
    <s v="AU"/>
    <s v="AUD"/>
    <n v="1401662239"/>
    <n v="1399070239"/>
    <b v="0"/>
    <n v="1"/>
    <b v="0"/>
    <s v="film &amp; video/animation"/>
    <n v="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11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4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3000"/>
    <n v="215"/>
    <x v="2"/>
    <s v="US"/>
    <s v="USD"/>
    <n v="1325763180"/>
    <n v="1323084816"/>
    <b v="0"/>
    <n v="3"/>
    <b v="0"/>
    <s v="film &amp; video/animation"/>
    <n v="7"/>
    <n v="71.67"/>
    <x v="0"/>
    <s v="animation"/>
    <x v="489"/>
    <d v="2012-01-05T11:33:00"/>
    <x v="6"/>
  </r>
  <r>
    <n v="490"/>
    <s v="PROJECT IS CANCELLED"/>
    <s v="Cancelled"/>
    <n v="71764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42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5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15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5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101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4336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150"/>
    <n v="230"/>
    <x v="2"/>
    <s v="US"/>
    <s v="USD"/>
    <n v="1332073025"/>
    <n v="1329484625"/>
    <b v="0"/>
    <n v="4"/>
    <b v="0"/>
    <s v="film &amp; video/animation"/>
    <n v="153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6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50"/>
    <n v="250"/>
    <x v="2"/>
    <s v="US"/>
    <s v="USD"/>
    <n v="1376140520"/>
    <n v="1373548520"/>
    <b v="0"/>
    <n v="1"/>
    <b v="0"/>
    <s v="film &amp; video/animation"/>
    <n v="10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3500"/>
    <n v="640"/>
    <x v="2"/>
    <s v="US"/>
    <s v="USD"/>
    <n v="1350687657"/>
    <n v="1346799657"/>
    <b v="0"/>
    <n v="10"/>
    <b v="0"/>
    <s v="film &amp; video/animation"/>
    <n v="18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400"/>
    <n v="400"/>
    <x v="2"/>
    <s v="US"/>
    <s v="USD"/>
    <n v="1337955240"/>
    <n v="1332808501"/>
    <b v="0"/>
    <n v="3"/>
    <b v="0"/>
    <s v="film &amp; video/animation"/>
    <n v="10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3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35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2000"/>
    <n v="150"/>
    <x v="2"/>
    <s v="US"/>
    <s v="USD"/>
    <n v="1365228982"/>
    <n v="1362640582"/>
    <b v="0"/>
    <n v="5"/>
    <b v="0"/>
    <s v="film &amp; video/animation"/>
    <n v="8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5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300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10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500"/>
    <n v="205"/>
    <x v="2"/>
    <s v="US"/>
    <s v="USD"/>
    <n v="1486046761"/>
    <n v="1483454761"/>
    <b v="0"/>
    <n v="3"/>
    <b v="0"/>
    <s v="film &amp; video/animation"/>
    <n v="4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2500"/>
    <n v="2746"/>
    <x v="2"/>
    <s v="US"/>
    <s v="USD"/>
    <n v="1354699421"/>
    <n v="1352107421"/>
    <b v="0"/>
    <n v="70"/>
    <b v="0"/>
    <s v="film &amp; video/animation"/>
    <n v="110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5000"/>
    <n v="10085"/>
    <x v="0"/>
    <s v="US"/>
    <s v="USD"/>
    <n v="1487347500"/>
    <n v="1484715366"/>
    <b v="0"/>
    <n v="158"/>
    <b v="1"/>
    <s v="theater/plays"/>
    <n v="202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x v="0"/>
    <s v="CA"/>
    <s v="CAD"/>
    <n v="1484110800"/>
    <n v="1482281094"/>
    <b v="0"/>
    <n v="18"/>
    <b v="1"/>
    <s v="theater/plays"/>
    <n v="10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3750"/>
    <n v="4000"/>
    <x v="0"/>
    <s v="US"/>
    <s v="USD"/>
    <n v="1481957940"/>
    <n v="1478050429"/>
    <b v="0"/>
    <n v="31"/>
    <b v="1"/>
    <s v="theater/plays"/>
    <n v="107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45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0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5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75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12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550"/>
    <n v="123"/>
    <x v="2"/>
    <s v="US"/>
    <s v="USD"/>
    <n v="1415988991"/>
    <n v="1413393391"/>
    <b v="0"/>
    <n v="6"/>
    <b v="0"/>
    <s v="technology/web"/>
    <n v="22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1000"/>
    <n v="200"/>
    <x v="2"/>
    <s v="US"/>
    <s v="USD"/>
    <n v="1452112717"/>
    <n v="1449520717"/>
    <b v="0"/>
    <n v="1"/>
    <b v="0"/>
    <s v="technology/web"/>
    <n v="2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328"/>
    <n v="1366"/>
    <x v="2"/>
    <s v="DE"/>
    <s v="EUR"/>
    <n v="1480721803"/>
    <n v="1478126203"/>
    <b v="0"/>
    <n v="20"/>
    <b v="0"/>
    <s v="technology/web"/>
    <n v="10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100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000"/>
    <n v="50"/>
    <x v="2"/>
    <s v="US"/>
    <s v="USD"/>
    <n v="1449989260"/>
    <n v="1447397260"/>
    <b v="0"/>
    <n v="1"/>
    <b v="0"/>
    <s v="technology/web"/>
    <n v="5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000"/>
    <n v="55"/>
    <x v="2"/>
    <s v="US"/>
    <s v="USD"/>
    <n v="1445874513"/>
    <n v="1442850513"/>
    <b v="0"/>
    <n v="2"/>
    <b v="0"/>
    <s v="technology/web"/>
    <n v="6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111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x v="2"/>
    <s v="AU"/>
    <s v="AUD"/>
    <n v="1424137247"/>
    <n v="1421545247"/>
    <b v="0"/>
    <n v="2"/>
    <b v="0"/>
    <s v="technology/web"/>
    <n v="3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33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12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45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50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8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0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700"/>
    <n v="80"/>
    <x v="2"/>
    <s v="GB"/>
    <s v="GBP"/>
    <n v="1476873507"/>
    <n v="1474281507"/>
    <b v="0"/>
    <n v="4"/>
    <b v="0"/>
    <s v="technology/web"/>
    <n v="1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35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250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225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749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78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6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2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x v="0"/>
  </r>
  <r>
    <n v="585"/>
    <s v="Link Card"/>
    <s v="SAVE UP TO 40% WHEN YOU SPEND!_x000a__x000a_PRE-ORDER YOUR LINK CARD TODAY"/>
    <n v="55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2500"/>
    <n v="2725"/>
    <x v="2"/>
    <s v="CA"/>
    <s v="CAD"/>
    <n v="1429207833"/>
    <n v="1426615833"/>
    <b v="0"/>
    <n v="7"/>
    <b v="0"/>
    <s v="technology/web"/>
    <n v="1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300"/>
    <n v="301"/>
    <x v="2"/>
    <s v="IT"/>
    <s v="EUR"/>
    <n v="1479410886"/>
    <n v="1474223286"/>
    <b v="0"/>
    <n v="2"/>
    <b v="0"/>
    <s v="technology/web"/>
    <n v="100"/>
    <n v="150.5"/>
    <x v="2"/>
    <s v="web"/>
    <x v="588"/>
    <d v="2016-11-17T19:28:06"/>
    <x v="2"/>
  </r>
  <r>
    <n v="589"/>
    <s v="Get Neighborly"/>
    <s v="Services closer than you think..."/>
    <n v="6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x v="2"/>
    <s v="GB"/>
    <s v="GBP"/>
    <n v="1454936460"/>
    <n v="1452259131"/>
    <b v="0"/>
    <n v="9"/>
    <b v="0"/>
    <s v="technology/web"/>
    <n v="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750"/>
    <n v="61"/>
    <x v="2"/>
    <s v="US"/>
    <s v="USD"/>
    <n v="1437570130"/>
    <n v="1434978130"/>
    <b v="0"/>
    <n v="2"/>
    <b v="0"/>
    <s v="technology/web"/>
    <n v="8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5000"/>
    <n v="250"/>
    <x v="2"/>
    <s v="US"/>
    <s v="USD"/>
    <n v="1417584860"/>
    <n v="1414992860"/>
    <b v="0"/>
    <n v="1"/>
    <b v="0"/>
    <s v="technology/web"/>
    <n v="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20000"/>
    <n v="115"/>
    <x v="2"/>
    <s v="GB"/>
    <s v="GBP"/>
    <n v="1428333345"/>
    <n v="1425744945"/>
    <b v="0"/>
    <n v="7"/>
    <b v="0"/>
    <s v="technology/web"/>
    <n v="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5000"/>
    <n v="426"/>
    <x v="2"/>
    <s v="US"/>
    <s v="USD"/>
    <n v="1430703638"/>
    <n v="1426815638"/>
    <b v="0"/>
    <n v="8"/>
    <b v="0"/>
    <s v="technology/web"/>
    <n v="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75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5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850"/>
    <n v="850"/>
    <x v="2"/>
    <s v="US"/>
    <s v="USD"/>
    <n v="1417737781"/>
    <n v="1415145781"/>
    <b v="0"/>
    <n v="7"/>
    <b v="0"/>
    <s v="technology/web"/>
    <n v="100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2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2500"/>
    <n v="100"/>
    <x v="1"/>
    <s v="US"/>
    <s v="USD"/>
    <n v="1431198562"/>
    <n v="1426014562"/>
    <b v="0"/>
    <n v="1"/>
    <b v="0"/>
    <s v="technology/web"/>
    <n v="4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s v="CA"/>
    <s v="CAD"/>
    <n v="1419626139"/>
    <n v="1417034139"/>
    <b v="0"/>
    <n v="6"/>
    <b v="0"/>
    <s v="technology/web"/>
    <n v="7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1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850"/>
    <n v="131"/>
    <x v="1"/>
    <s v="US"/>
    <s v="USD"/>
    <n v="1440318908"/>
    <n v="1436430908"/>
    <b v="0"/>
    <n v="8"/>
    <b v="0"/>
    <s v="technology/web"/>
    <n v="15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35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100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5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35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1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495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5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15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1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50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5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1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1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s v="SE"/>
    <s v="SEK"/>
    <n v="1457996400"/>
    <n v="1452842511"/>
    <b v="0"/>
    <n v="1"/>
    <b v="0"/>
    <s v="technology/web"/>
    <n v="5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1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350"/>
    <x v="1"/>
    <s v="AU"/>
    <s v="AUD"/>
    <n v="1463239108"/>
    <n v="1460647108"/>
    <b v="0"/>
    <n v="3"/>
    <b v="0"/>
    <s v="technology/web"/>
    <n v="14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500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5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200"/>
    <n v="1245"/>
    <x v="1"/>
    <s v="US"/>
    <s v="USD"/>
    <n v="1466204400"/>
    <n v="1463469062"/>
    <b v="0"/>
    <n v="25"/>
    <b v="0"/>
    <s v="technology/web"/>
    <n v="104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125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15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5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7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5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5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x v="0"/>
    <s v="FR"/>
    <s v="EUR"/>
    <n v="1480028400"/>
    <n v="1478685915"/>
    <b v="0"/>
    <n v="2"/>
    <b v="1"/>
    <s v="technology/wearables"/>
    <n v="2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500"/>
    <n v="95"/>
    <x v="2"/>
    <s v="US"/>
    <s v="USD"/>
    <n v="1477236559"/>
    <n v="1474644559"/>
    <b v="0"/>
    <n v="9"/>
    <b v="0"/>
    <s v="technology/wearables"/>
    <n v="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7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5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x v="2"/>
    <s v="US"/>
    <s v="USD"/>
    <n v="1431374222"/>
    <n v="1427486222"/>
    <b v="0"/>
    <n v="25"/>
    <b v="0"/>
    <s v="technology/wearables"/>
    <n v="137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200"/>
    <n v="205"/>
    <x v="2"/>
    <s v="US"/>
    <s v="USD"/>
    <n v="1409602217"/>
    <n v="1405714217"/>
    <b v="0"/>
    <n v="3"/>
    <b v="0"/>
    <s v="technology/wearables"/>
    <n v="10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150"/>
    <n v="15"/>
    <x v="2"/>
    <s v="US"/>
    <s v="USD"/>
    <n v="1407811627"/>
    <n v="1402627627"/>
    <b v="0"/>
    <n v="2"/>
    <b v="0"/>
    <s v="technology/wearables"/>
    <n v="1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30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2500"/>
    <n v="53"/>
    <x v="2"/>
    <s v="US"/>
    <s v="USD"/>
    <n v="1489512122"/>
    <n v="1486923722"/>
    <b v="0"/>
    <n v="4"/>
    <b v="0"/>
    <s v="technology/wearables"/>
    <n v="2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5000"/>
    <n v="553"/>
    <x v="2"/>
    <s v="US"/>
    <s v="USD"/>
    <n v="1421095672"/>
    <n v="1417207672"/>
    <b v="0"/>
    <n v="10"/>
    <b v="0"/>
    <s v="technology/wearables"/>
    <n v="11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3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3000"/>
    <n v="3550"/>
    <x v="2"/>
    <s v="MX"/>
    <s v="MXN"/>
    <n v="1486317653"/>
    <n v="1481133653"/>
    <b v="0"/>
    <n v="6"/>
    <b v="0"/>
    <s v="technology/wearables"/>
    <n v="118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250"/>
    <n v="260"/>
    <x v="2"/>
    <s v="US"/>
    <s v="USD"/>
    <n v="1435711246"/>
    <n v="1433292046"/>
    <b v="0"/>
    <n v="10"/>
    <b v="0"/>
    <s v="technology/wearables"/>
    <n v="104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500"/>
    <n v="636"/>
    <x v="2"/>
    <s v="US"/>
    <s v="USD"/>
    <n v="1414758620"/>
    <n v="1412166620"/>
    <b v="0"/>
    <n v="7"/>
    <b v="0"/>
    <s v="technology/wearables"/>
    <n v="127"/>
    <n v="90.86"/>
    <x v="2"/>
    <s v="wearables"/>
    <x v="695"/>
    <d v="2014-10-31T12:30:20"/>
    <x v="3"/>
  </r>
  <r>
    <n v="696"/>
    <s v="trustee"/>
    <s v="Show your fidelity by wearing the Trustee rings! Show where you are (at)!"/>
    <n v="8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10000"/>
    <n v="481"/>
    <x v="2"/>
    <s v="CA"/>
    <s v="CAD"/>
    <n v="1487565468"/>
    <n v="1482381468"/>
    <b v="0"/>
    <n v="4"/>
    <b v="0"/>
    <s v="technology/wearables"/>
    <n v="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7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8888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50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1000"/>
    <n v="105"/>
    <x v="2"/>
    <s v="US"/>
    <s v="USD"/>
    <n v="1455466832"/>
    <n v="1452874832"/>
    <b v="0"/>
    <n v="4"/>
    <b v="0"/>
    <s v="technology/wearables"/>
    <n v="11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600"/>
    <n v="715"/>
    <x v="2"/>
    <s v="US"/>
    <s v="USD"/>
    <n v="1417392000"/>
    <n v="1414511307"/>
    <b v="0"/>
    <n v="16"/>
    <b v="0"/>
    <s v="technology/wearables"/>
    <n v="11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5000"/>
    <n v="5226"/>
    <x v="0"/>
    <s v="US"/>
    <s v="USD"/>
    <n v="1348028861"/>
    <n v="1342844861"/>
    <b v="0"/>
    <n v="120"/>
    <b v="1"/>
    <s v="publishing/nonfiction"/>
    <n v="10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x v="0"/>
    <s v="US"/>
    <s v="USD"/>
    <n v="1395435712"/>
    <n v="1392847312"/>
    <b v="0"/>
    <n v="23"/>
    <b v="1"/>
    <s v="publishing/nonfiction"/>
    <n v="0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x v="0"/>
    <s v="US"/>
    <s v="USD"/>
    <n v="1334610000"/>
    <n v="1332435685"/>
    <b v="0"/>
    <n v="15"/>
    <b v="1"/>
    <s v="publishing/nonfiction"/>
    <n v="33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0000"/>
    <n v="2550"/>
    <x v="0"/>
    <s v="US"/>
    <s v="USD"/>
    <n v="1286568268"/>
    <n v="1283976268"/>
    <b v="0"/>
    <n v="19"/>
    <b v="1"/>
    <s v="publishing/nonfiction"/>
    <n v="13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13803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3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10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2400"/>
    <n v="2521"/>
    <x v="2"/>
    <s v="US"/>
    <s v="USD"/>
    <n v="1413723684"/>
    <n v="1411131684"/>
    <b v="0"/>
    <n v="44"/>
    <b v="0"/>
    <s v="publishing/fiction"/>
    <n v="105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10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0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3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600"/>
    <n v="10"/>
    <x v="2"/>
    <s v="US"/>
    <s v="USD"/>
    <n v="1454183202"/>
    <n v="1449863202"/>
    <b v="0"/>
    <n v="1"/>
    <b v="0"/>
    <s v="publishing/fiction"/>
    <n v="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4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1000"/>
    <n v="32"/>
    <x v="2"/>
    <s v="GB"/>
    <s v="GBP"/>
    <n v="1431298860"/>
    <n v="1428341985"/>
    <b v="0"/>
    <n v="2"/>
    <b v="0"/>
    <s v="publishing/fiction"/>
    <n v="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350"/>
    <n v="351"/>
    <x v="2"/>
    <s v="US"/>
    <s v="USD"/>
    <n v="1393181018"/>
    <n v="1390589018"/>
    <b v="0"/>
    <n v="9"/>
    <b v="0"/>
    <s v="publishing/fiction"/>
    <n v="10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850"/>
    <n v="170"/>
    <x v="2"/>
    <s v="US"/>
    <s v="USD"/>
    <n v="1323998795"/>
    <n v="1321406795"/>
    <b v="0"/>
    <n v="5"/>
    <b v="0"/>
    <s v="publishing/fiction"/>
    <n v="20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60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2500"/>
    <n v="400"/>
    <x v="2"/>
    <s v="US"/>
    <s v="USD"/>
    <n v="1287115200"/>
    <n v="1284567905"/>
    <b v="0"/>
    <n v="6"/>
    <b v="0"/>
    <s v="publishing/fiction"/>
    <n v="1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8800"/>
    <n v="1040"/>
    <x v="0"/>
    <s v="US"/>
    <s v="USD"/>
    <n v="1304439025"/>
    <n v="1301847025"/>
    <b v="0"/>
    <n v="27"/>
    <b v="1"/>
    <s v="music/rock"/>
    <n v="12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2000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x v="0"/>
    <s v="US"/>
    <s v="USD"/>
    <n v="1335564000"/>
    <n v="1332182049"/>
    <b v="0"/>
    <n v="35"/>
    <b v="1"/>
    <s v="music/rock"/>
    <n v="111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6000"/>
    <n v="7140"/>
    <x v="0"/>
    <s v="US"/>
    <s v="USD"/>
    <n v="1336751220"/>
    <n v="1331774434"/>
    <b v="0"/>
    <n v="44"/>
    <b v="1"/>
    <s v="music/rock"/>
    <n v="11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000"/>
    <n v="1860"/>
    <x v="0"/>
    <s v="US"/>
    <s v="USD"/>
    <n v="1358755140"/>
    <n v="1357187280"/>
    <b v="0"/>
    <n v="14"/>
    <b v="1"/>
    <s v="music/rock"/>
    <n v="186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2500"/>
    <n v="3226"/>
    <x v="0"/>
    <s v="US"/>
    <s v="USD"/>
    <n v="1335672000"/>
    <n v="1332978688"/>
    <b v="0"/>
    <n v="71"/>
    <b v="1"/>
    <s v="music/rock"/>
    <n v="1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5000"/>
    <n v="6080"/>
    <x v="0"/>
    <s v="US"/>
    <s v="USD"/>
    <n v="1347854700"/>
    <n v="1343867524"/>
    <b v="0"/>
    <n v="75"/>
    <b v="1"/>
    <s v="music/rock"/>
    <n v="122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4500"/>
    <n v="1575"/>
    <x v="0"/>
    <s v="US"/>
    <s v="USD"/>
    <n v="1346462462"/>
    <n v="1343870462"/>
    <b v="0"/>
    <n v="27"/>
    <b v="1"/>
    <s v="music/rock"/>
    <n v="11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25000"/>
    <n v="1040"/>
    <x v="0"/>
    <s v="US"/>
    <s v="USD"/>
    <n v="1373475120"/>
    <n v="1371569202"/>
    <b v="0"/>
    <n v="12"/>
    <b v="1"/>
    <s v="music/rock"/>
    <n v="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16000"/>
    <n v="911"/>
    <x v="0"/>
    <s v="US"/>
    <s v="USD"/>
    <n v="1362146280"/>
    <n v="1357604752"/>
    <b v="0"/>
    <n v="33"/>
    <b v="1"/>
    <s v="music/rock"/>
    <n v="6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600"/>
    <n v="1273"/>
    <x v="0"/>
    <s v="US"/>
    <s v="USD"/>
    <n v="1306865040"/>
    <n v="1305568201"/>
    <b v="0"/>
    <n v="28"/>
    <b v="1"/>
    <s v="music/rock"/>
    <n v="212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3500"/>
    <n v="4280"/>
    <x v="0"/>
    <s v="US"/>
    <s v="USD"/>
    <n v="1414879303"/>
    <n v="1412287303"/>
    <b v="0"/>
    <n v="43"/>
    <b v="1"/>
    <s v="music/rock"/>
    <n v="122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10000"/>
    <n v="435"/>
    <x v="0"/>
    <s v="US"/>
    <s v="USD"/>
    <n v="1387601040"/>
    <n v="1386806254"/>
    <b v="0"/>
    <n v="14"/>
    <b v="1"/>
    <s v="music/rock"/>
    <n v="4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500"/>
    <n v="2681"/>
    <x v="0"/>
    <s v="US"/>
    <s v="USD"/>
    <n v="1402290000"/>
    <n v="1399666342"/>
    <b v="0"/>
    <n v="38"/>
    <b v="1"/>
    <s v="music/rock"/>
    <n v="107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25000"/>
    <n v="310"/>
    <x v="0"/>
    <s v="US"/>
    <s v="USD"/>
    <n v="1329248940"/>
    <n v="1326972107"/>
    <b v="0"/>
    <n v="11"/>
    <b v="1"/>
    <s v="music/rock"/>
    <n v="1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3500"/>
    <n v="3500"/>
    <x v="0"/>
    <s v="US"/>
    <s v="USD"/>
    <n v="1335540694"/>
    <n v="1332948694"/>
    <b v="0"/>
    <n v="20"/>
    <b v="1"/>
    <s v="music/rock"/>
    <n v="100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5000"/>
    <n v="3045"/>
    <x v="0"/>
    <s v="US"/>
    <s v="USD"/>
    <n v="1398988662"/>
    <n v="1396396662"/>
    <b v="0"/>
    <n v="62"/>
    <b v="1"/>
    <s v="music/rock"/>
    <n v="6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x v="0"/>
    <s v="CA"/>
    <s v="CAD"/>
    <n v="1381723140"/>
    <n v="1378735983"/>
    <b v="1"/>
    <n v="39"/>
    <b v="1"/>
    <s v="music/metal"/>
    <n v="52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75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600"/>
    <n v="300"/>
    <x v="0"/>
    <s v="US"/>
    <s v="USD"/>
    <n v="1429038033"/>
    <n v="1426446033"/>
    <b v="0"/>
    <n v="16"/>
    <b v="1"/>
    <s v="music/metal"/>
    <n v="5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500"/>
    <n v="1500"/>
    <x v="0"/>
    <s v="US"/>
    <s v="USD"/>
    <n v="1469329217"/>
    <n v="1466737217"/>
    <b v="0"/>
    <n v="47"/>
    <b v="1"/>
    <s v="music/metal"/>
    <n v="100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500"/>
    <n v="545"/>
    <x v="0"/>
    <s v="DE"/>
    <s v="EUR"/>
    <n v="1477422000"/>
    <n v="1472282956"/>
    <b v="0"/>
    <n v="28"/>
    <b v="1"/>
    <s v="music/metal"/>
    <n v="109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700"/>
    <n v="1200"/>
    <x v="0"/>
    <s v="ES"/>
    <s v="EUR"/>
    <n v="1448463431"/>
    <n v="1444831031"/>
    <b v="0"/>
    <n v="24"/>
    <b v="1"/>
    <s v="music/metal"/>
    <n v="17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70"/>
    <n v="101"/>
    <x v="2"/>
    <s v="US"/>
    <s v="USD"/>
    <n v="1474067404"/>
    <n v="1471475404"/>
    <b v="0"/>
    <n v="2"/>
    <b v="0"/>
    <s v="music/jazz"/>
    <n v="144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"/>
    <n v="170"/>
    <x v="2"/>
    <s v="GB"/>
    <s v="GBP"/>
    <n v="1384179548"/>
    <n v="1381583948"/>
    <b v="0"/>
    <n v="4"/>
    <b v="0"/>
    <s v="music/jazz"/>
    <n v="34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45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5000"/>
    <n v="45"/>
    <x v="2"/>
    <s v="US"/>
    <s v="USD"/>
    <n v="1358361197"/>
    <n v="1353177197"/>
    <b v="0"/>
    <n v="2"/>
    <b v="0"/>
    <s v="music/jazz"/>
    <n v="1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1000"/>
    <n v="1040"/>
    <x v="2"/>
    <s v="US"/>
    <s v="USD"/>
    <n v="1365448657"/>
    <n v="1362860257"/>
    <b v="0"/>
    <n v="3"/>
    <b v="0"/>
    <s v="music/jazz"/>
    <n v="104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8000"/>
    <n v="325"/>
    <x v="2"/>
    <s v="US"/>
    <s v="USD"/>
    <n v="1385735295"/>
    <n v="1383139695"/>
    <b v="0"/>
    <n v="12"/>
    <b v="0"/>
    <s v="music/jazz"/>
    <n v="4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750"/>
    <n v="65"/>
    <x v="2"/>
    <s v="US"/>
    <s v="USD"/>
    <n v="1299786527"/>
    <n v="1295898527"/>
    <b v="0"/>
    <n v="2"/>
    <b v="0"/>
    <s v="music/jazz"/>
    <n v="9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0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700"/>
    <n v="730"/>
    <x v="2"/>
    <s v="US"/>
    <s v="USD"/>
    <n v="1367676034"/>
    <n v="1365084034"/>
    <b v="0"/>
    <n v="21"/>
    <b v="0"/>
    <s v="music/jazz"/>
    <n v="10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1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50"/>
    <n v="1351"/>
    <x v="2"/>
    <s v="US"/>
    <s v="USD"/>
    <n v="1387479360"/>
    <n v="1384887360"/>
    <b v="0"/>
    <n v="29"/>
    <b v="0"/>
    <s v="music/jazz"/>
    <n v="2702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4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500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2000"/>
    <n v="2001"/>
    <x v="2"/>
    <s v="US"/>
    <s v="USD"/>
    <n v="1456957635"/>
    <n v="1451773635"/>
    <b v="0"/>
    <n v="24"/>
    <b v="0"/>
    <s v="music/indie rock"/>
    <n v="10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5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15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75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"/>
    <n v="260"/>
    <x v="2"/>
    <s v="US"/>
    <s v="USD"/>
    <n v="1408581930"/>
    <n v="1405989930"/>
    <b v="0"/>
    <n v="9"/>
    <b v="0"/>
    <s v="music/indie rock"/>
    <n v="3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8000"/>
    <n v="200"/>
    <x v="2"/>
    <s v="US"/>
    <s v="USD"/>
    <n v="1427920363"/>
    <n v="1425331963"/>
    <b v="0"/>
    <n v="5"/>
    <b v="0"/>
    <s v="music/indie rock"/>
    <n v="3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150"/>
    <n v="195"/>
    <x v="2"/>
    <s v="US"/>
    <s v="USD"/>
    <n v="1287975829"/>
    <n v="1284087829"/>
    <b v="0"/>
    <n v="7"/>
    <b v="0"/>
    <s v="music/indie rock"/>
    <n v="130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60000"/>
    <n v="3200"/>
    <x v="2"/>
    <s v="US"/>
    <s v="USD"/>
    <n v="1440734400"/>
    <n v="1438549026"/>
    <b v="0"/>
    <n v="72"/>
    <b v="0"/>
    <s v="music/indie rock"/>
    <n v="5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15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5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3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9041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6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3750"/>
    <n v="151"/>
    <x v="2"/>
    <s v="US"/>
    <s v="USD"/>
    <n v="1451786137"/>
    <n v="1449194137"/>
    <b v="0"/>
    <n v="3"/>
    <b v="0"/>
    <s v="music/jazz"/>
    <n v="4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3900"/>
    <n v="196"/>
    <x v="2"/>
    <s v="US"/>
    <s v="USD"/>
    <n v="1295847926"/>
    <n v="1290663926"/>
    <b v="0"/>
    <n v="6"/>
    <b v="0"/>
    <s v="music/jazz"/>
    <n v="5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3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500"/>
    <n v="520"/>
    <x v="2"/>
    <s v="US"/>
    <s v="USD"/>
    <n v="1343016000"/>
    <n v="1340296440"/>
    <b v="0"/>
    <n v="8"/>
    <b v="0"/>
    <s v="music/jazz"/>
    <n v="104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2500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75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15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3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300"/>
    <n v="375"/>
    <x v="2"/>
    <s v="US"/>
    <s v="USD"/>
    <n v="1330577940"/>
    <n v="1327853914"/>
    <b v="0"/>
    <n v="9"/>
    <b v="0"/>
    <s v="music/jazz"/>
    <n v="125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15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375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6500"/>
    <n v="196"/>
    <x v="2"/>
    <s v="GB"/>
    <s v="GBP"/>
    <n v="1417474761"/>
    <n v="1414879161"/>
    <b v="0"/>
    <n v="10"/>
    <b v="0"/>
    <s v="music/jazz"/>
    <n v="3"/>
    <n v="19.600000000000001"/>
    <x v="4"/>
    <s v="jazz"/>
    <x v="918"/>
    <d v="2014-12-01T22:59:21"/>
    <x v="3"/>
  </r>
  <r>
    <n v="919"/>
    <s v="Jazz CD:  Out of The Blue"/>
    <s v="Cool jazz with a New Orleans flavor."/>
    <n v="1000"/>
    <n v="100"/>
    <x v="2"/>
    <s v="US"/>
    <s v="USD"/>
    <n v="1355930645"/>
    <n v="1352906645"/>
    <b v="0"/>
    <n v="1"/>
    <b v="0"/>
    <s v="music/jazz"/>
    <n v="1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9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x v="2"/>
    <s v="US"/>
    <s v="USD"/>
    <n v="1323666376"/>
    <n v="1320033976"/>
    <b v="0"/>
    <n v="20"/>
    <b v="0"/>
    <s v="music/jazz"/>
    <n v="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5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5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500"/>
    <n v="1575"/>
    <x v="2"/>
    <s v="US"/>
    <s v="USD"/>
    <n v="1353196800"/>
    <n v="1348864913"/>
    <b v="0"/>
    <n v="28"/>
    <b v="0"/>
    <s v="music/jazz"/>
    <n v="10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175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420"/>
    <n v="120"/>
    <x v="2"/>
    <s v="US"/>
    <s v="USD"/>
    <n v="1399867409"/>
    <n v="1394683409"/>
    <b v="0"/>
    <n v="2"/>
    <b v="0"/>
    <s v="music/jazz"/>
    <n v="29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4285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3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101"/>
    <n v="289"/>
    <x v="2"/>
    <s v="US"/>
    <s v="USD"/>
    <n v="1480438905"/>
    <n v="1477843305"/>
    <b v="0"/>
    <n v="12"/>
    <b v="0"/>
    <s v="technology/wearables"/>
    <n v="286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6000"/>
    <n v="2484"/>
    <x v="2"/>
    <s v="FR"/>
    <s v="EUR"/>
    <n v="1487462340"/>
    <n v="1482958626"/>
    <b v="0"/>
    <n v="16"/>
    <b v="0"/>
    <s v="technology/wearables"/>
    <n v="41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100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750"/>
    <n v="480"/>
    <x v="2"/>
    <s v="NL"/>
    <s v="EUR"/>
    <n v="1457812364"/>
    <n v="1455220364"/>
    <b v="0"/>
    <n v="8"/>
    <b v="0"/>
    <s v="technology/wearables"/>
    <n v="64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8000"/>
    <n v="273"/>
    <x v="2"/>
    <s v="DE"/>
    <s v="EUR"/>
    <n v="1456016576"/>
    <n v="1450832576"/>
    <b v="0"/>
    <n v="7"/>
    <b v="0"/>
    <s v="technology/wearables"/>
    <n v="3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30000"/>
    <n v="861"/>
    <x v="2"/>
    <s v="US"/>
    <s v="USD"/>
    <n v="1430081759"/>
    <n v="1424901359"/>
    <b v="0"/>
    <n v="17"/>
    <b v="0"/>
    <s v="technology/wearables"/>
    <n v="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6000"/>
    <n v="233"/>
    <x v="2"/>
    <s v="US"/>
    <s v="USD"/>
    <n v="1479392133"/>
    <n v="1476710133"/>
    <b v="0"/>
    <n v="7"/>
    <b v="0"/>
    <s v="technology/wearables"/>
    <n v="4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3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500"/>
    <n v="1776"/>
    <x v="2"/>
    <s v="US"/>
    <s v="USD"/>
    <n v="1475766932"/>
    <n v="1473174932"/>
    <b v="0"/>
    <n v="30"/>
    <b v="0"/>
    <s v="technology/wearables"/>
    <n v="118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12000"/>
    <n v="14000"/>
    <x v="2"/>
    <s v="MX"/>
    <s v="MXN"/>
    <n v="1486624607"/>
    <n v="1483773407"/>
    <b v="0"/>
    <n v="11"/>
    <b v="0"/>
    <s v="technology/wearables"/>
    <n v="11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750"/>
    <n v="280"/>
    <x v="2"/>
    <s v="US"/>
    <s v="USD"/>
    <n v="1458925156"/>
    <n v="1456336756"/>
    <b v="0"/>
    <n v="3"/>
    <b v="0"/>
    <s v="technology/wearables"/>
    <n v="37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500"/>
    <n v="909"/>
    <x v="2"/>
    <s v="AT"/>
    <s v="EUR"/>
    <n v="1456094197"/>
    <n v="1453502197"/>
    <b v="0"/>
    <n v="12"/>
    <b v="0"/>
    <s v="technology/wearables"/>
    <n v="36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41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00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500"/>
    <n v="2550"/>
    <x v="2"/>
    <s v="GB"/>
    <s v="GBP"/>
    <n v="1452384000"/>
    <n v="1447698300"/>
    <b v="0"/>
    <n v="23"/>
    <b v="0"/>
    <s v="technology/wearables"/>
    <n v="102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0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20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"/>
    <n v="467"/>
    <x v="2"/>
    <s v="US"/>
    <s v="USD"/>
    <n v="1462655519"/>
    <n v="1457475119"/>
    <b v="0"/>
    <n v="4"/>
    <b v="0"/>
    <s v="technology/wearables"/>
    <n v="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5000"/>
    <n v="65"/>
    <x v="2"/>
    <s v="US"/>
    <s v="USD"/>
    <n v="1406474820"/>
    <n v="1403902060"/>
    <b v="0"/>
    <n v="5"/>
    <b v="0"/>
    <s v="technology/wearables"/>
    <n v="1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"/>
    <n v="3211"/>
    <x v="1"/>
    <s v="FR"/>
    <s v="EUR"/>
    <n v="1489680061"/>
    <n v="1487091661"/>
    <b v="0"/>
    <n v="15"/>
    <b v="0"/>
    <s v="technology/wearables"/>
    <n v="161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225"/>
    <n v="234"/>
    <x v="1"/>
    <s v="US"/>
    <s v="USD"/>
    <n v="1418368260"/>
    <n v="1417654672"/>
    <b v="0"/>
    <n v="8"/>
    <b v="0"/>
    <s v="technology/wearables"/>
    <n v="104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"/>
    <n v="250"/>
    <x v="1"/>
    <s v="MX"/>
    <s v="MXN"/>
    <n v="1482953115"/>
    <n v="1480361115"/>
    <b v="0"/>
    <n v="1"/>
    <b v="0"/>
    <s v="technology/wearables"/>
    <n v="10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1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5000"/>
    <n v="240"/>
    <x v="1"/>
    <s v="CH"/>
    <s v="CHF"/>
    <n v="1448489095"/>
    <n v="1445893495"/>
    <b v="0"/>
    <n v="6"/>
    <b v="0"/>
    <s v="technology/wearables"/>
    <n v="5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500"/>
    <n v="2842"/>
    <x v="1"/>
    <s v="US"/>
    <s v="USD"/>
    <n v="1459992856"/>
    <n v="1456108456"/>
    <b v="0"/>
    <n v="38"/>
    <b v="0"/>
    <s v="technology/wearables"/>
    <n v="189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0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1000"/>
    <n v="250"/>
    <x v="1"/>
    <s v="US"/>
    <s v="USD"/>
    <n v="1472317209"/>
    <n v="1469725209"/>
    <b v="0"/>
    <n v="1"/>
    <b v="0"/>
    <s v="journalism/audio"/>
    <n v="25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10000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30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8000"/>
    <n v="8537"/>
    <x v="1"/>
    <s v="US"/>
    <s v="USD"/>
    <n v="1432101855"/>
    <n v="1429509855"/>
    <b v="0"/>
    <n v="292"/>
    <b v="0"/>
    <s v="journalism/audio"/>
    <n v="107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4000"/>
    <n v="266"/>
    <x v="1"/>
    <s v="US"/>
    <s v="USD"/>
    <n v="1408827550"/>
    <n v="1406235550"/>
    <b v="0"/>
    <n v="8"/>
    <b v="0"/>
    <s v="journalism/audio"/>
    <n v="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50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4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0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180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0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14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15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50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10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8000"/>
    <n v="190"/>
    <x v="1"/>
    <s v="US"/>
    <s v="USD"/>
    <n v="1468351341"/>
    <n v="1467746541"/>
    <b v="0"/>
    <n v="4"/>
    <b v="0"/>
    <s v="journalism/audio"/>
    <n v="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7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1350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5000"/>
    <n v="5051"/>
    <x v="2"/>
    <s v="US"/>
    <s v="USD"/>
    <n v="1375657582"/>
    <n v="1371769582"/>
    <b v="0"/>
    <n v="148"/>
    <b v="0"/>
    <s v="games/video games"/>
    <n v="101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1000"/>
    <n v="45"/>
    <x v="2"/>
    <s v="US"/>
    <s v="USD"/>
    <n v="1460274864"/>
    <n v="1457686464"/>
    <b v="0"/>
    <n v="4"/>
    <b v="0"/>
    <s v="games/video games"/>
    <n v="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500"/>
    <n v="70"/>
    <x v="2"/>
    <s v="US"/>
    <s v="USD"/>
    <n v="1349050622"/>
    <n v="1347322622"/>
    <b v="0"/>
    <n v="2"/>
    <b v="0"/>
    <s v="games/video games"/>
    <n v="14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5000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500"/>
    <n v="51"/>
    <x v="2"/>
    <s v="US"/>
    <s v="USD"/>
    <n v="1391630297"/>
    <n v="1389038297"/>
    <b v="0"/>
    <n v="4"/>
    <b v="0"/>
    <s v="games/video games"/>
    <n v="3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2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3000"/>
    <n v="3407"/>
    <x v="2"/>
    <s v="US"/>
    <s v="USD"/>
    <n v="1388808545"/>
    <n v="1386216545"/>
    <b v="0"/>
    <n v="30"/>
    <b v="0"/>
    <s v="games/video games"/>
    <n v="114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30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117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2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350"/>
    <n v="410"/>
    <x v="2"/>
    <s v="CA"/>
    <s v="CAD"/>
    <n v="1406994583"/>
    <n v="1401810583"/>
    <b v="0"/>
    <n v="1"/>
    <b v="0"/>
    <s v="games/video games"/>
    <n v="117"/>
    <n v="410"/>
    <x v="6"/>
    <s v="video games"/>
    <x v="1083"/>
    <d v="2014-08-02T15:49:43"/>
    <x v="3"/>
  </r>
  <r>
    <n v="1084"/>
    <s v="My own channel"/>
    <s v="I want to start my own channel for gaming"/>
    <n v="1338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700"/>
    <n v="15"/>
    <x v="2"/>
    <s v="US"/>
    <s v="USD"/>
    <n v="1408913291"/>
    <n v="1406321291"/>
    <b v="0"/>
    <n v="2"/>
    <b v="0"/>
    <s v="games/video games"/>
    <n v="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50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5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150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10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2000"/>
    <n v="2152"/>
    <x v="2"/>
    <s v="US"/>
    <s v="USD"/>
    <n v="1412393400"/>
    <n v="1409747154"/>
    <b v="0"/>
    <n v="29"/>
    <b v="0"/>
    <s v="games/video games"/>
    <n v="10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"/>
    <n v="47"/>
    <x v="2"/>
    <s v="US"/>
    <s v="USD"/>
    <n v="1393786877"/>
    <n v="1390330877"/>
    <b v="0"/>
    <n v="7"/>
    <b v="0"/>
    <s v="games/video games"/>
    <n v="5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325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"/>
    <n v="41"/>
    <x v="2"/>
    <s v="US"/>
    <s v="USD"/>
    <n v="1468519920"/>
    <n v="1466188338"/>
    <b v="0"/>
    <n v="6"/>
    <b v="0"/>
    <s v="games/video games"/>
    <n v="4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420"/>
    <n v="425"/>
    <x v="2"/>
    <s v="US"/>
    <s v="USD"/>
    <n v="1386568740"/>
    <n v="1383095125"/>
    <b v="0"/>
    <n v="24"/>
    <b v="0"/>
    <s v="games/video games"/>
    <n v="10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1000"/>
    <n v="165"/>
    <x v="2"/>
    <s v="US"/>
    <s v="USD"/>
    <n v="1333557975"/>
    <n v="1330969575"/>
    <b v="0"/>
    <n v="7"/>
    <b v="0"/>
    <s v="games/video games"/>
    <n v="1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400"/>
    <n v="45"/>
    <x v="2"/>
    <s v="US"/>
    <s v="USD"/>
    <n v="1479495790"/>
    <n v="1476900190"/>
    <b v="0"/>
    <n v="3"/>
    <b v="0"/>
    <s v="games/video games"/>
    <n v="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30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20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3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5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"/>
    <n v="29"/>
    <x v="2"/>
    <s v="US"/>
    <s v="USD"/>
    <n v="1457904316"/>
    <n v="1455315916"/>
    <b v="0"/>
    <n v="5"/>
    <b v="0"/>
    <s v="games/video games"/>
    <n v="116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400"/>
    <n v="425"/>
    <x v="2"/>
    <s v="US"/>
    <s v="USD"/>
    <n v="1430409651"/>
    <n v="1427817651"/>
    <b v="0"/>
    <n v="7"/>
    <b v="0"/>
    <s v="games/mobile games"/>
    <n v="106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10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20000"/>
    <n v="585"/>
    <x v="2"/>
    <s v="US"/>
    <s v="USD"/>
    <n v="1416000600"/>
    <n v="1413318600"/>
    <b v="0"/>
    <n v="23"/>
    <b v="0"/>
    <s v="games/mobile games"/>
    <n v="3"/>
    <n v="25.43"/>
    <x v="6"/>
    <s v="mobile games"/>
    <x v="1127"/>
    <d v="2014-11-14T21:30:00"/>
    <x v="3"/>
  </r>
  <r>
    <n v="1128"/>
    <s v="Flying Turds"/>
    <s v="#havingfunFTW"/>
    <n v="7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15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10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88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240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1500"/>
    <n v="270"/>
    <x v="2"/>
    <s v="FR"/>
    <s v="EUR"/>
    <n v="1450541229"/>
    <n v="1447949229"/>
    <b v="0"/>
    <n v="6"/>
    <b v="0"/>
    <s v="games/mobile games"/>
    <n v="18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2500"/>
    <n v="125"/>
    <x v="2"/>
    <s v="US"/>
    <s v="USD"/>
    <n v="1485035131"/>
    <n v="1483307131"/>
    <b v="0"/>
    <n v="4"/>
    <b v="0"/>
    <s v="games/mobile games"/>
    <n v="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2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10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180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10115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55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1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500"/>
    <n v="530"/>
    <x v="2"/>
    <s v="US"/>
    <s v="USD"/>
    <n v="1399071173"/>
    <n v="1395787973"/>
    <b v="0"/>
    <n v="12"/>
    <b v="0"/>
    <s v="food/food trucks"/>
    <n v="106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1500"/>
    <n v="75"/>
    <x v="2"/>
    <s v="US"/>
    <s v="USD"/>
    <n v="1466096566"/>
    <n v="1463504566"/>
    <b v="0"/>
    <n v="2"/>
    <b v="0"/>
    <s v="food/food trucks"/>
    <n v="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750"/>
    <n v="252"/>
    <x v="2"/>
    <s v="US"/>
    <s v="USD"/>
    <n v="1452293675"/>
    <n v="1447109675"/>
    <b v="0"/>
    <n v="6"/>
    <b v="0"/>
    <s v="food/food trucks"/>
    <n v="3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600"/>
    <n v="911"/>
    <x v="2"/>
    <s v="US"/>
    <s v="USD"/>
    <n v="1431709312"/>
    <n v="1429117312"/>
    <b v="0"/>
    <n v="15"/>
    <b v="0"/>
    <s v="food/food trucks"/>
    <n v="1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10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10000"/>
    <n v="325"/>
    <x v="2"/>
    <s v="US"/>
    <s v="USD"/>
    <n v="1441507006"/>
    <n v="1438915006"/>
    <b v="0"/>
    <n v="3"/>
    <b v="0"/>
    <s v="food/food trucks"/>
    <n v="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8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50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75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3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2000"/>
    <n v="35"/>
    <x v="2"/>
    <s v="US"/>
    <s v="USD"/>
    <n v="1411662264"/>
    <n v="1408983864"/>
    <b v="0"/>
    <n v="2"/>
    <b v="0"/>
    <s v="food/food trucks"/>
    <n v="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5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1000"/>
    <n v="100"/>
    <x v="2"/>
    <s v="GB"/>
    <s v="GBP"/>
    <n v="1433021171"/>
    <n v="1430429171"/>
    <b v="0"/>
    <n v="2"/>
    <b v="0"/>
    <s v="food/food trucks"/>
    <n v="1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1200"/>
    <n v="25"/>
    <x v="2"/>
    <s v="US"/>
    <s v="USD"/>
    <n v="1415909927"/>
    <n v="1414351127"/>
    <b v="0"/>
    <n v="1"/>
    <b v="0"/>
    <s v="food/food trucks"/>
    <n v="2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55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500"/>
    <n v="30"/>
    <x v="2"/>
    <s v="US"/>
    <s v="USD"/>
    <n v="1438576057"/>
    <n v="1435552057"/>
    <b v="0"/>
    <n v="1"/>
    <b v="0"/>
    <s v="food/food trucks"/>
    <n v="6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600"/>
    <n v="886"/>
    <x v="2"/>
    <s v="US"/>
    <s v="USD"/>
    <n v="1462738327"/>
    <n v="1460146327"/>
    <b v="0"/>
    <n v="19"/>
    <b v="0"/>
    <s v="food/food trucks"/>
    <n v="148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35000"/>
    <n v="585"/>
    <x v="2"/>
    <s v="US"/>
    <s v="USD"/>
    <n v="1436981339"/>
    <n v="1434389339"/>
    <b v="0"/>
    <n v="9"/>
    <b v="0"/>
    <s v="food/food trucks"/>
    <n v="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0"/>
    <n v="10"/>
    <x v="2"/>
    <s v="AU"/>
    <s v="AUD"/>
    <n v="1488805200"/>
    <n v="1484094498"/>
    <b v="0"/>
    <n v="1"/>
    <b v="0"/>
    <s v="food/food trucks"/>
    <n v="10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8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5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8000"/>
    <n v="3200"/>
    <x v="2"/>
    <s v="CA"/>
    <s v="CAD"/>
    <n v="1446052627"/>
    <n v="1443460627"/>
    <b v="0"/>
    <n v="5"/>
    <b v="0"/>
    <s v="food/food trucks"/>
    <n v="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2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25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5000"/>
    <n v="100"/>
    <x v="2"/>
    <s v="US"/>
    <s v="USD"/>
    <n v="1478059140"/>
    <n v="1476391223"/>
    <b v="0"/>
    <n v="3"/>
    <b v="0"/>
    <s v="food/food trucks"/>
    <n v="2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0"/>
    <n v="3211"/>
    <x v="0"/>
    <s v="CA"/>
    <s v="CAD"/>
    <n v="1482943740"/>
    <n v="1481129340"/>
    <b v="0"/>
    <n v="85"/>
    <b v="1"/>
    <s v="photography/photobooks"/>
    <n v="16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x v="0"/>
    <s v="AT"/>
    <s v="EUR"/>
    <n v="1489238940"/>
    <n v="1486406253"/>
    <b v="0"/>
    <n v="32"/>
    <b v="1"/>
    <s v="photography/photobooks"/>
    <n v="104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3000"/>
    <n v="3226"/>
    <x v="0"/>
    <s v="US"/>
    <s v="USD"/>
    <n v="1448586000"/>
    <n v="1447195695"/>
    <b v="0"/>
    <n v="83"/>
    <b v="1"/>
    <s v="photography/photobooks"/>
    <n v="108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6000"/>
    <n v="1060"/>
    <x v="1"/>
    <s v="US"/>
    <s v="USD"/>
    <n v="1402060302"/>
    <n v="1396876302"/>
    <b v="0"/>
    <n v="18"/>
    <b v="0"/>
    <s v="music/world music"/>
    <n v="18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40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5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3000"/>
    <n v="1465"/>
    <x v="1"/>
    <s v="US"/>
    <s v="USD"/>
    <n v="1317231008"/>
    <n v="1312047008"/>
    <b v="0"/>
    <n v="24"/>
    <b v="0"/>
    <s v="music/world music"/>
    <n v="4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85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3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3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115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50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1800"/>
    <n v="2076"/>
    <x v="0"/>
    <s v="US"/>
    <s v="USD"/>
    <n v="1366664400"/>
    <n v="1363981723"/>
    <b v="1"/>
    <n v="45"/>
    <b v="1"/>
    <s v="music/rock"/>
    <n v="115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35000"/>
    <n v="1785"/>
    <x v="0"/>
    <s v="US"/>
    <s v="USD"/>
    <n v="1396054800"/>
    <n v="1393034470"/>
    <b v="1"/>
    <n v="41"/>
    <b v="1"/>
    <s v="music/rock"/>
    <n v="5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000"/>
    <n v="1082"/>
    <x v="0"/>
    <s v="US"/>
    <s v="USD"/>
    <n v="1383062083"/>
    <n v="1380556483"/>
    <b v="1"/>
    <n v="34"/>
    <b v="1"/>
    <s v="music/rock"/>
    <n v="108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30000"/>
    <n v="14000"/>
    <x v="0"/>
    <s v="US"/>
    <s v="USD"/>
    <n v="1379708247"/>
    <n v="1377116247"/>
    <b v="1"/>
    <n v="182"/>
    <b v="1"/>
    <s v="music/rock"/>
    <n v="4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000"/>
    <n v="1625"/>
    <x v="0"/>
    <s v="GB"/>
    <s v="GBP"/>
    <n v="1424181600"/>
    <n v="1423041227"/>
    <b v="0"/>
    <n v="20"/>
    <b v="1"/>
    <s v="theater/plays"/>
    <n v="16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20000"/>
    <n v="1876"/>
    <x v="0"/>
    <s v="US"/>
    <s v="USD"/>
    <n v="1483499645"/>
    <n v="1480907645"/>
    <b v="0"/>
    <n v="52"/>
    <b v="1"/>
    <s v="theater/plays"/>
    <n v="9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600"/>
    <n v="610"/>
    <x v="0"/>
    <s v="GB"/>
    <s v="GBP"/>
    <n v="1445252400"/>
    <n v="1443696797"/>
    <b v="0"/>
    <n v="22"/>
    <b v="1"/>
    <s v="theater/plays"/>
    <n v="10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1200"/>
    <n v="1200"/>
    <x v="0"/>
    <s v="GB"/>
    <s v="GBP"/>
    <n v="1457914373"/>
    <n v="1456189973"/>
    <b v="0"/>
    <n v="23"/>
    <b v="1"/>
    <s v="theater/plays"/>
    <n v="100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400"/>
    <n v="4050"/>
    <x v="0"/>
    <s v="US"/>
    <s v="USD"/>
    <n v="1464807420"/>
    <n v="1461427938"/>
    <b v="0"/>
    <n v="24"/>
    <b v="1"/>
    <s v="theater/plays"/>
    <n v="119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"/>
    <n v="3100"/>
    <x v="1"/>
    <s v="US"/>
    <s v="USD"/>
    <n v="1471622450"/>
    <n v="1467734450"/>
    <b v="0"/>
    <n v="24"/>
    <b v="0"/>
    <s v="technology/wearables"/>
    <n v="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3333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1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25"/>
    <n v="106"/>
    <x v="1"/>
    <s v="GB"/>
    <s v="GBP"/>
    <n v="1432223125"/>
    <n v="1429631125"/>
    <b v="0"/>
    <n v="4"/>
    <b v="0"/>
    <s v="technology/wearables"/>
    <n v="424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"/>
    <n v="1130"/>
    <x v="1"/>
    <s v="US"/>
    <s v="USD"/>
    <n v="1421348428"/>
    <n v="1417460428"/>
    <b v="0"/>
    <n v="11"/>
    <b v="0"/>
    <s v="technology/wearables"/>
    <n v="113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4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3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"/>
    <n v="100"/>
    <x v="1"/>
    <s v="US"/>
    <s v="USD"/>
    <n v="1437161739"/>
    <n v="1434569739"/>
    <b v="0"/>
    <n v="1"/>
    <b v="0"/>
    <s v="technology/wearables"/>
    <n v="2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x v="0"/>
    <s v="US"/>
    <s v="USD"/>
    <n v="1405366359"/>
    <n v="1402342359"/>
    <b v="0"/>
    <n v="7"/>
    <b v="1"/>
    <s v="publishing/nonfiction"/>
    <n v="6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000"/>
    <n v="2555"/>
    <x v="0"/>
    <s v="US"/>
    <s v="USD"/>
    <n v="1425741525"/>
    <n v="1423149525"/>
    <b v="0"/>
    <n v="31"/>
    <b v="1"/>
    <s v="publishing/nonfiction"/>
    <n v="128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x v="0"/>
    <s v="CA"/>
    <s v="CAD"/>
    <n v="1450249140"/>
    <n v="1447055935"/>
    <b v="0"/>
    <n v="172"/>
    <b v="1"/>
    <s v="publishing/nonfiction"/>
    <n v="14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350"/>
    <n v="3350"/>
    <x v="0"/>
    <s v="US"/>
    <s v="USD"/>
    <n v="1309009323"/>
    <n v="1306417323"/>
    <b v="0"/>
    <n v="49"/>
    <b v="1"/>
    <s v="publishing/nonfiction"/>
    <n v="10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35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4600"/>
    <n v="5535"/>
    <x v="0"/>
    <s v="US"/>
    <s v="USD"/>
    <n v="1434342894"/>
    <n v="1432269294"/>
    <b v="0"/>
    <n v="87"/>
    <b v="1"/>
    <s v="music/rock"/>
    <n v="120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7500"/>
    <n v="1555"/>
    <x v="0"/>
    <s v="US"/>
    <s v="USD"/>
    <n v="1381881890"/>
    <n v="1380585890"/>
    <b v="0"/>
    <n v="20"/>
    <b v="1"/>
    <s v="music/rock"/>
    <n v="21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500"/>
    <n v="620"/>
    <x v="0"/>
    <s v="US"/>
    <s v="USD"/>
    <n v="1342115132"/>
    <n v="1339523132"/>
    <b v="0"/>
    <n v="16"/>
    <b v="1"/>
    <s v="music/rock"/>
    <n v="11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00000"/>
    <n v="2842"/>
    <x v="0"/>
    <s v="US"/>
    <s v="USD"/>
    <n v="1458874388"/>
    <n v="1456285988"/>
    <b v="0"/>
    <n v="66"/>
    <b v="1"/>
    <s v="music/rock"/>
    <n v="3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500"/>
    <n v="1510"/>
    <x v="0"/>
    <s v="US"/>
    <s v="USD"/>
    <n v="1486095060"/>
    <n v="1484198170"/>
    <b v="0"/>
    <n v="31"/>
    <b v="1"/>
    <s v="music/rock"/>
    <n v="10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35000"/>
    <n v="106"/>
    <x v="0"/>
    <s v="US"/>
    <s v="USD"/>
    <n v="1433815200"/>
    <n v="1431886706"/>
    <b v="0"/>
    <n v="5"/>
    <b v="1"/>
    <s v="music/rock"/>
    <n v="0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800"/>
    <n v="875"/>
    <x v="0"/>
    <s v="US"/>
    <s v="USD"/>
    <n v="1438183889"/>
    <n v="1435591889"/>
    <b v="0"/>
    <n v="14"/>
    <b v="1"/>
    <s v="music/rock"/>
    <n v="10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3000"/>
    <n v="3055"/>
    <x v="0"/>
    <s v="US"/>
    <s v="USD"/>
    <n v="1430154720"/>
    <n v="1427224606"/>
    <b v="0"/>
    <n v="19"/>
    <b v="1"/>
    <s v="music/rock"/>
    <n v="102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220"/>
    <n v="241"/>
    <x v="2"/>
    <s v="GB"/>
    <s v="GBP"/>
    <n v="1424607285"/>
    <n v="1422447285"/>
    <b v="1"/>
    <n v="5"/>
    <b v="0"/>
    <s v="publishing/translations"/>
    <n v="110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5000"/>
    <n v="105"/>
    <x v="2"/>
    <s v="US"/>
    <s v="USD"/>
    <n v="1417195201"/>
    <n v="1414599601"/>
    <b v="1"/>
    <n v="17"/>
    <b v="0"/>
    <s v="publishing/translations"/>
    <n v="2"/>
    <n v="6.18"/>
    <x v="3"/>
    <s v="translations"/>
    <x v="1405"/>
    <d v="2014-11-28T17:20:01"/>
    <x v="3"/>
  </r>
  <r>
    <n v="1406"/>
    <s v="Man Down! Translation project"/>
    <s v="The White coat and the battle dress uniform"/>
    <n v="15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75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11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75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200"/>
    <n v="320"/>
    <x v="2"/>
    <s v="US"/>
    <s v="USD"/>
    <n v="1417656699"/>
    <n v="1415064699"/>
    <b v="0"/>
    <n v="13"/>
    <b v="0"/>
    <s v="publishing/translations"/>
    <n v="160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5000"/>
    <n v="100"/>
    <x v="2"/>
    <s v="IT"/>
    <s v="EUR"/>
    <n v="1455964170"/>
    <n v="1450780170"/>
    <b v="0"/>
    <n v="1"/>
    <b v="0"/>
    <s v="publishing/translations"/>
    <n v="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25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x v="2"/>
    <s v="US"/>
    <s v="USD"/>
    <n v="1439741591"/>
    <n v="1436285591"/>
    <b v="0"/>
    <n v="9"/>
    <b v="0"/>
    <s v="publishing/translations"/>
    <n v="16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2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50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18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5000"/>
    <n v="445"/>
    <x v="2"/>
    <s v="US"/>
    <s v="USD"/>
    <n v="1476010619"/>
    <n v="1473418619"/>
    <b v="0"/>
    <n v="10"/>
    <b v="0"/>
    <s v="publishing/translations"/>
    <n v="9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5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5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600"/>
    <n v="100"/>
    <x v="2"/>
    <s v="AU"/>
    <s v="AUD"/>
    <n v="1451637531"/>
    <n v="1449045531"/>
    <b v="0"/>
    <n v="1"/>
    <b v="0"/>
    <s v="publishing/translations"/>
    <n v="1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4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75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65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5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15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4000"/>
    <n v="805"/>
    <x v="2"/>
    <s v="IT"/>
    <s v="EUR"/>
    <n v="1481367600"/>
    <n v="1477839675"/>
    <b v="0"/>
    <n v="10"/>
    <b v="0"/>
    <s v="publishing/translations"/>
    <n v="20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000"/>
    <n v="15"/>
    <x v="2"/>
    <s v="IT"/>
    <s v="EUR"/>
    <n v="1444589020"/>
    <n v="1441997020"/>
    <b v="0"/>
    <n v="2"/>
    <b v="0"/>
    <s v="publishing/translations"/>
    <n v="2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x v="2"/>
    <s v="DK"/>
    <s v="DKK"/>
    <n v="1461765300"/>
    <n v="1459198499"/>
    <b v="0"/>
    <n v="8"/>
    <b v="0"/>
    <s v="publishing/translations"/>
    <n v="120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150"/>
    <n v="180"/>
    <x v="2"/>
    <s v="CA"/>
    <s v="CAD"/>
    <n v="1425758101"/>
    <n v="1423166101"/>
    <b v="0"/>
    <n v="6"/>
    <b v="0"/>
    <s v="publishing/translations"/>
    <n v="12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5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2000"/>
    <n v="2020"/>
    <x v="2"/>
    <s v="GB"/>
    <s v="GBP"/>
    <n v="1441995769"/>
    <n v="1436811769"/>
    <b v="0"/>
    <n v="3"/>
    <b v="0"/>
    <s v="publishing/translations"/>
    <n v="1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3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4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55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"/>
    <n v="75"/>
    <x v="2"/>
    <s v="US"/>
    <s v="USD"/>
    <n v="1467999134"/>
    <n v="1465407134"/>
    <b v="0"/>
    <n v="3"/>
    <b v="0"/>
    <s v="publishing/translations"/>
    <n v="1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6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2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35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2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500"/>
    <n v="1575"/>
    <x v="1"/>
    <s v="US"/>
    <s v="USD"/>
    <n v="1409924340"/>
    <n v="1405181320"/>
    <b v="0"/>
    <n v="7"/>
    <b v="0"/>
    <s v="publishing/translations"/>
    <n v="31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8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15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15000"/>
    <n v="886"/>
    <x v="0"/>
    <s v="US"/>
    <s v="USD"/>
    <n v="1365367938"/>
    <n v="1361483538"/>
    <b v="1"/>
    <n v="25"/>
    <b v="1"/>
    <s v="publishing/radio &amp; podcasts"/>
    <n v="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30000"/>
    <n v="1877"/>
    <x v="0"/>
    <s v="US"/>
    <s v="USD"/>
    <n v="1356724263"/>
    <n v="1354909863"/>
    <b v="1"/>
    <n v="81"/>
    <b v="1"/>
    <s v="publishing/radio &amp; podcasts"/>
    <n v="6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2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3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12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  <x v="2"/>
  </r>
  <r>
    <n v="1484"/>
    <s v="a book called filtered down thru the stars"/>
    <s v="The mussings of an old wizard"/>
    <n v="25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700"/>
    <n v="150"/>
    <x v="2"/>
    <s v="US"/>
    <s v="USD"/>
    <n v="1434827173"/>
    <n v="1430939173"/>
    <b v="0"/>
    <n v="3"/>
    <b v="0"/>
    <s v="publishing/fiction"/>
    <n v="21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5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x v="2"/>
    <s v="US"/>
    <s v="USD"/>
    <n v="1380720474"/>
    <n v="1378214874"/>
    <b v="0"/>
    <n v="19"/>
    <b v="0"/>
    <s v="publishing/fiction"/>
    <n v="2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5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5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6300"/>
    <n v="445"/>
    <x v="2"/>
    <s v="US"/>
    <s v="USD"/>
    <n v="1428075480"/>
    <n v="1425489613"/>
    <b v="0"/>
    <n v="11"/>
    <b v="0"/>
    <s v="publishing/fiction"/>
    <n v="7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5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33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75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3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110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10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80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25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30000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5000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3000"/>
    <n v="101"/>
    <x v="2"/>
    <s v="GB"/>
    <s v="GBP"/>
    <n v="1463050034"/>
    <n v="1460458034"/>
    <b v="0"/>
    <n v="7"/>
    <b v="0"/>
    <s v="photography/nature"/>
    <n v="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140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888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100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5000"/>
    <n v="100"/>
    <x v="2"/>
    <s v="US"/>
    <s v="USD"/>
    <n v="1411227633"/>
    <n v="1408549233"/>
    <b v="0"/>
    <n v="1"/>
    <b v="0"/>
    <s v="photography/nature"/>
    <n v="2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650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3000"/>
    <n v="94"/>
    <x v="2"/>
    <s v="US"/>
    <s v="USD"/>
    <n v="1415842193"/>
    <n v="1414110593"/>
    <b v="0"/>
    <n v="4"/>
    <b v="0"/>
    <s v="photography/nature"/>
    <n v="3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2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225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5000"/>
    <n v="100"/>
    <x v="1"/>
    <s v="US"/>
    <s v="USD"/>
    <n v="1307554261"/>
    <n v="1304962261"/>
    <b v="0"/>
    <n v="1"/>
    <b v="0"/>
    <s v="publishing/art books"/>
    <n v="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2224"/>
    <n v="350"/>
    <x v="1"/>
    <s v="US"/>
    <s v="USD"/>
    <n v="1392595200"/>
    <n v="1391293745"/>
    <b v="0"/>
    <n v="13"/>
    <b v="0"/>
    <s v="publishing/art books"/>
    <n v="16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1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100000"/>
    <n v="2484"/>
    <x v="1"/>
    <s v="US"/>
    <s v="USD"/>
    <n v="1460140282"/>
    <n v="1457551882"/>
    <b v="0"/>
    <n v="52"/>
    <b v="0"/>
    <s v="publishing/art books"/>
    <n v="2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250"/>
    <n v="80"/>
    <x v="1"/>
    <s v="GB"/>
    <s v="GBP"/>
    <n v="1434738483"/>
    <n v="1432146483"/>
    <b v="0"/>
    <n v="4"/>
    <b v="0"/>
    <s v="publishing/art books"/>
    <n v="32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350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x v="1"/>
    <s v="CA"/>
    <s v="CAD"/>
    <n v="1491019140"/>
    <n v="1487548802"/>
    <b v="0"/>
    <n v="3"/>
    <b v="0"/>
    <s v="publishing/art books"/>
    <n v="4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2413"/>
    <n v="650"/>
    <x v="1"/>
    <s v="US"/>
    <s v="USD"/>
    <n v="1435698368"/>
    <n v="1431810368"/>
    <b v="0"/>
    <n v="10"/>
    <b v="0"/>
    <s v="publishing/art books"/>
    <n v="27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8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05"/>
    <x v="1"/>
    <s v="US"/>
    <s v="USD"/>
    <n v="1283392800"/>
    <n v="1281317691"/>
    <b v="0"/>
    <n v="4"/>
    <b v="0"/>
    <s v="publishing/art books"/>
    <n v="2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4600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30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25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450"/>
    <n v="15"/>
    <x v="2"/>
    <s v="GB"/>
    <s v="GBP"/>
    <n v="1411681391"/>
    <n v="1409089391"/>
    <b v="0"/>
    <n v="1"/>
    <b v="0"/>
    <s v="photography/places"/>
    <n v="3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50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35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63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150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50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1000"/>
    <n v="1020"/>
    <x v="2"/>
    <s v="IT"/>
    <s v="EUR"/>
    <n v="1443040464"/>
    <n v="1440448464"/>
    <b v="0"/>
    <n v="2"/>
    <b v="0"/>
    <s v="photography/places"/>
    <n v="1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000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5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897"/>
    <n v="205"/>
    <x v="2"/>
    <s v="US"/>
    <s v="USD"/>
    <n v="1463329260"/>
    <n v="1458147982"/>
    <b v="0"/>
    <n v="10"/>
    <b v="0"/>
    <s v="photography/places"/>
    <n v="1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250"/>
    <n v="280"/>
    <x v="2"/>
    <s v="US"/>
    <s v="USD"/>
    <n v="1403122380"/>
    <n v="1400634728"/>
    <b v="0"/>
    <n v="7"/>
    <b v="0"/>
    <s v="photography/places"/>
    <n v="112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500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3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175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200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0"/>
    <n v="550"/>
    <x v="0"/>
    <s v="US"/>
    <s v="USD"/>
    <n v="1357160384"/>
    <n v="1354568384"/>
    <b v="0"/>
    <n v="11"/>
    <b v="1"/>
    <s v="music/rock"/>
    <n v="1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5000"/>
    <n v="10210"/>
    <x v="0"/>
    <s v="US"/>
    <s v="USD"/>
    <n v="1383332400"/>
    <n v="1380470188"/>
    <b v="0"/>
    <n v="158"/>
    <b v="1"/>
    <s v="music/rock"/>
    <n v="204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2000"/>
    <n v="2000"/>
    <x v="0"/>
    <s v="US"/>
    <s v="USD"/>
    <n v="1410755286"/>
    <n v="1408940886"/>
    <b v="0"/>
    <n v="23"/>
    <b v="1"/>
    <s v="music/rock"/>
    <n v="100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100"/>
    <n v="1130"/>
    <x v="0"/>
    <s v="US"/>
    <s v="USD"/>
    <n v="1361606940"/>
    <n v="1361002140"/>
    <b v="0"/>
    <n v="17"/>
    <b v="1"/>
    <s v="music/rock"/>
    <n v="10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850"/>
    <n v="1200"/>
    <x v="0"/>
    <s v="US"/>
    <s v="USD"/>
    <n v="1308011727"/>
    <n v="1306283727"/>
    <b v="0"/>
    <n v="28"/>
    <b v="1"/>
    <s v="music/pop"/>
    <n v="14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1600"/>
    <n v="2015"/>
    <x v="0"/>
    <s v="US"/>
    <s v="USD"/>
    <n v="1303801140"/>
    <n v="1300916220"/>
    <b v="0"/>
    <n v="20"/>
    <b v="1"/>
    <s v="music/pop"/>
    <n v="126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1000"/>
    <n v="1003"/>
    <x v="0"/>
    <s v="IT"/>
    <s v="EUR"/>
    <n v="1462053540"/>
    <n v="1459355950"/>
    <b v="0"/>
    <n v="36"/>
    <b v="1"/>
    <s v="music/pop"/>
    <n v="100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600"/>
    <n v="1080"/>
    <x v="0"/>
    <s v="US"/>
    <s v="USD"/>
    <n v="1422750707"/>
    <n v="1420158707"/>
    <b v="0"/>
    <n v="32"/>
    <b v="1"/>
    <s v="music/pop"/>
    <n v="180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50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500"/>
    <n v="1920"/>
    <x v="0"/>
    <s v="US"/>
    <s v="USD"/>
    <n v="1338824730"/>
    <n v="1336232730"/>
    <b v="0"/>
    <n v="49"/>
    <b v="1"/>
    <s v="music/pop"/>
    <n v="12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10000"/>
    <n v="10085"/>
    <x v="0"/>
    <s v="US"/>
    <s v="USD"/>
    <n v="1471503540"/>
    <n v="1468852306"/>
    <b v="0"/>
    <n v="113"/>
    <b v="1"/>
    <s v="music/pop"/>
    <n v="101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2000"/>
    <n v="1776"/>
    <x v="0"/>
    <s v="US"/>
    <s v="USD"/>
    <n v="1391718671"/>
    <n v="1390509071"/>
    <b v="0"/>
    <n v="49"/>
    <b v="1"/>
    <s v="music/pop"/>
    <n v="15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900"/>
    <n v="1175"/>
    <x v="0"/>
    <s v="US"/>
    <s v="USD"/>
    <n v="1405188667"/>
    <n v="1402596667"/>
    <b v="0"/>
    <n v="25"/>
    <b v="1"/>
    <s v="music/pop"/>
    <n v="131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888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500"/>
    <n v="760"/>
    <x v="3"/>
    <s v="FR"/>
    <s v="EUR"/>
    <n v="1491590738"/>
    <n v="1489517138"/>
    <b v="0"/>
    <n v="10"/>
    <b v="0"/>
    <s v="music/faith"/>
    <n v="15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5000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200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15000"/>
    <n v="280"/>
    <x v="3"/>
    <s v="GB"/>
    <s v="GBP"/>
    <n v="1491768000"/>
    <n v="1489097112"/>
    <b v="0"/>
    <n v="8"/>
    <b v="0"/>
    <s v="music/faith"/>
    <n v="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2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5500"/>
    <n v="1405"/>
    <x v="3"/>
    <s v="US"/>
    <s v="USD"/>
    <n v="1491786000"/>
    <n v="1488847514"/>
    <b v="0"/>
    <n v="23"/>
    <b v="0"/>
    <s v="music/faith"/>
    <n v="26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75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2000"/>
    <n v="216"/>
    <x v="3"/>
    <s v="US"/>
    <s v="USD"/>
    <n v="1491943445"/>
    <n v="1489351445"/>
    <b v="0"/>
    <n v="4"/>
    <b v="0"/>
    <s v="music/faith"/>
    <n v="11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30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3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8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5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93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175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3000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400"/>
    <n v="1050"/>
    <x v="2"/>
    <s v="US"/>
    <s v="USD"/>
    <n v="1409585434"/>
    <n v="1406907034"/>
    <b v="0"/>
    <n v="2"/>
    <b v="0"/>
    <s v="music/faith"/>
    <n v="263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10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8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x v="2"/>
    <s v="US"/>
    <s v="USD"/>
    <n v="1481295099"/>
    <n v="1477835499"/>
    <b v="0"/>
    <n v="3"/>
    <b v="0"/>
    <s v="music/faith"/>
    <n v="3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1395"/>
    <n v="1395"/>
    <x v="2"/>
    <s v="US"/>
    <s v="USD"/>
    <n v="1461211200"/>
    <n v="1459467238"/>
    <b v="0"/>
    <n v="41"/>
    <b v="0"/>
    <s v="music/faith"/>
    <n v="100"/>
    <n v="34.020000000000003"/>
    <x v="4"/>
    <s v="faith"/>
    <x v="1717"/>
    <d v="2016-04-21T04:00:00"/>
    <x v="2"/>
  </r>
  <r>
    <n v="1718"/>
    <s v="The Prodigal Son"/>
    <s v="A melody for the galaxy."/>
    <n v="3250"/>
    <n v="75"/>
    <x v="2"/>
    <s v="US"/>
    <s v="USD"/>
    <n v="1463201940"/>
    <n v="1459435149"/>
    <b v="0"/>
    <n v="2"/>
    <b v="0"/>
    <s v="music/faith"/>
    <n v="2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8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100"/>
    <n v="225"/>
    <x v="2"/>
    <s v="US"/>
    <s v="USD"/>
    <n v="1415562471"/>
    <n v="1412966871"/>
    <b v="0"/>
    <n v="8"/>
    <b v="0"/>
    <s v="music/faith"/>
    <n v="225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10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5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500"/>
    <n v="650"/>
    <x v="2"/>
    <s v="US"/>
    <s v="USD"/>
    <n v="1435730400"/>
    <n v="1430855315"/>
    <b v="0"/>
    <n v="3"/>
    <b v="0"/>
    <s v="music/faith"/>
    <n v="130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25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5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15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80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12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5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15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0"/>
    <n v="110"/>
    <x v="2"/>
    <s v="US"/>
    <s v="USD"/>
    <n v="1470598345"/>
    <n v="1468006345"/>
    <b v="0"/>
    <n v="2"/>
    <b v="0"/>
    <s v="music/faith"/>
    <n v="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25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750"/>
    <n v="850"/>
    <x v="2"/>
    <s v="US"/>
    <s v="USD"/>
    <n v="1437432392"/>
    <n v="1434840392"/>
    <b v="0"/>
    <n v="15"/>
    <b v="0"/>
    <s v="music/faith"/>
    <n v="113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75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80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15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000"/>
    <n v="1330"/>
    <x v="0"/>
    <s v="GB"/>
    <s v="GBP"/>
    <n v="1433948671"/>
    <n v="1430060671"/>
    <b v="0"/>
    <n v="52"/>
    <b v="1"/>
    <s v="photography/photobooks"/>
    <n v="133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5000"/>
    <n v="6025"/>
    <x v="0"/>
    <s v="US"/>
    <s v="USD"/>
    <n v="1472270340"/>
    <n v="1470348775"/>
    <b v="0"/>
    <n v="67"/>
    <b v="1"/>
    <s v="photography/photobooks"/>
    <n v="12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380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000"/>
    <n v="885"/>
    <x v="0"/>
    <s v="US"/>
    <s v="USD"/>
    <n v="1457739245"/>
    <n v="1455147245"/>
    <b v="0"/>
    <n v="25"/>
    <b v="1"/>
    <s v="photography/photobooks"/>
    <n v="1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350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2900"/>
    <n v="895"/>
    <x v="2"/>
    <s v="GB"/>
    <s v="GBP"/>
    <n v="1414107040"/>
    <n v="1411515040"/>
    <b v="1"/>
    <n v="25"/>
    <b v="0"/>
    <s v="photography/photobooks"/>
    <n v="3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x v="2"/>
    <s v="US"/>
    <s v="USD"/>
    <n v="1421691298"/>
    <n v="1417803298"/>
    <b v="1"/>
    <n v="19"/>
    <b v="0"/>
    <s v="photography/photobooks"/>
    <n v="125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220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5000"/>
    <n v="651"/>
    <x v="2"/>
    <s v="NL"/>
    <s v="EUR"/>
    <n v="1424421253"/>
    <n v="1421829253"/>
    <b v="1"/>
    <n v="10"/>
    <b v="0"/>
    <s v="photography/photobooks"/>
    <n v="13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900"/>
    <n v="905"/>
    <x v="2"/>
    <s v="NL"/>
    <s v="EUR"/>
    <n v="1418649177"/>
    <n v="1416057177"/>
    <b v="1"/>
    <n v="29"/>
    <b v="0"/>
    <s v="photography/photobooks"/>
    <n v="10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100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27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5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900"/>
    <n v="2182"/>
    <x v="2"/>
    <s v="US"/>
    <s v="USD"/>
    <n v="1454572233"/>
    <n v="1449388233"/>
    <b v="1"/>
    <n v="37"/>
    <b v="0"/>
    <s v="photography/photobooks"/>
    <n v="115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800"/>
    <n v="2355"/>
    <x v="2"/>
    <s v="GB"/>
    <s v="GBP"/>
    <n v="1450181400"/>
    <n v="1447429868"/>
    <b v="1"/>
    <n v="37"/>
    <b v="0"/>
    <s v="photography/photobooks"/>
    <n v="13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10500"/>
    <n v="1697"/>
    <x v="2"/>
    <s v="DE"/>
    <s v="EUR"/>
    <n v="1435442340"/>
    <n v="1433416830"/>
    <b v="1"/>
    <n v="18"/>
    <b v="0"/>
    <s v="photography/photobooks"/>
    <n v="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2000"/>
    <n v="553"/>
    <x v="2"/>
    <s v="US"/>
    <s v="USD"/>
    <n v="1411868313"/>
    <n v="1409276313"/>
    <b v="1"/>
    <n v="8"/>
    <b v="0"/>
    <s v="photography/photobooks"/>
    <n v="28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650"/>
    <n v="380"/>
    <x v="2"/>
    <s v="CA"/>
    <s v="CAD"/>
    <n v="1425246439"/>
    <n v="1422222439"/>
    <b v="1"/>
    <n v="9"/>
    <b v="0"/>
    <s v="photography/photobooks"/>
    <n v="58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20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1500"/>
    <n v="40"/>
    <x v="2"/>
    <s v="US"/>
    <s v="USD"/>
    <n v="1414123200"/>
    <n v="1408962270"/>
    <b v="0"/>
    <n v="26"/>
    <b v="0"/>
    <s v="photography/photobooks"/>
    <n v="3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15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3000"/>
    <n v="509"/>
    <x v="2"/>
    <s v="CH"/>
    <s v="CHF"/>
    <n v="1469473200"/>
    <n v="1467061303"/>
    <b v="0"/>
    <n v="6"/>
    <b v="0"/>
    <s v="photography/photobooks"/>
    <n v="17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3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1000"/>
    <n v="1707"/>
    <x v="2"/>
    <s v="US"/>
    <s v="USD"/>
    <n v="1427850090"/>
    <n v="1425261690"/>
    <b v="0"/>
    <n v="8"/>
    <b v="0"/>
    <s v="photography/photobooks"/>
    <n v="171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10000"/>
    <n v="300"/>
    <x v="0"/>
    <s v="CA"/>
    <s v="CAD"/>
    <n v="1391194860"/>
    <n v="1388084862"/>
    <b v="0"/>
    <n v="11"/>
    <b v="1"/>
    <s v="music/rock"/>
    <n v="3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800"/>
    <n v="1030"/>
    <x v="0"/>
    <s v="US"/>
    <s v="USD"/>
    <n v="1336866863"/>
    <n v="1335570863"/>
    <b v="0"/>
    <n v="14"/>
    <b v="1"/>
    <s v="music/rock"/>
    <n v="129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7500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10000"/>
    <n v="1050"/>
    <x v="0"/>
    <s v="US"/>
    <s v="USD"/>
    <n v="1362211140"/>
    <n v="1359421403"/>
    <b v="0"/>
    <n v="25"/>
    <b v="1"/>
    <s v="music/rock"/>
    <n v="11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15000"/>
    <n v="520"/>
    <x v="0"/>
    <s v="GB"/>
    <s v="GBP"/>
    <n v="1459439471"/>
    <n v="1456851071"/>
    <b v="0"/>
    <n v="11"/>
    <b v="1"/>
    <s v="music/rock"/>
    <n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7500"/>
    <n v="980"/>
    <x v="0"/>
    <s v="US"/>
    <s v="USD"/>
    <n v="1367902740"/>
    <n v="1366251510"/>
    <b v="0"/>
    <n v="13"/>
    <b v="1"/>
    <s v="music/rock"/>
    <n v="13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9000"/>
    <n v="301"/>
    <x v="0"/>
    <s v="US"/>
    <s v="USD"/>
    <n v="1350505059"/>
    <n v="1347913059"/>
    <b v="0"/>
    <n v="8"/>
    <b v="1"/>
    <s v="music/rock"/>
    <n v="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2500"/>
    <n v="3000"/>
    <x v="0"/>
    <s v="US"/>
    <s v="USD"/>
    <n v="1410546413"/>
    <n v="1407954413"/>
    <b v="0"/>
    <n v="22"/>
    <b v="1"/>
    <s v="music/rock"/>
    <n v="12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1000"/>
    <n v="1001"/>
    <x v="0"/>
    <s v="US"/>
    <s v="USD"/>
    <n v="1391706084"/>
    <n v="1389891684"/>
    <b v="0"/>
    <n v="19"/>
    <b v="1"/>
    <s v="music/rock"/>
    <n v="100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x v="2"/>
    <s v="US"/>
    <s v="USD"/>
    <n v="1488958200"/>
    <n v="1484912974"/>
    <b v="0"/>
    <n v="16"/>
    <b v="0"/>
    <s v="games/mobile games"/>
    <n v="146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8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"/>
    <n v="125"/>
    <x v="2"/>
    <s v="US"/>
    <s v="USD"/>
    <n v="1488340800"/>
    <n v="1483768497"/>
    <b v="0"/>
    <n v="2"/>
    <b v="0"/>
    <s v="games/mobile games"/>
    <n v="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1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50000"/>
    <n v="1217"/>
    <x v="2"/>
    <s v="US"/>
    <s v="USD"/>
    <n v="1450166340"/>
    <n v="1448044925"/>
    <b v="0"/>
    <n v="17"/>
    <b v="0"/>
    <s v="games/mobile games"/>
    <n v="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5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5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5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2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600"/>
    <n v="51"/>
    <x v="2"/>
    <s v="US"/>
    <s v="USD"/>
    <n v="1470519308"/>
    <n v="1465335308"/>
    <b v="0"/>
    <n v="3"/>
    <b v="0"/>
    <s v="games/mobile games"/>
    <n v="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500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00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6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7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0"/>
    <n v="1145"/>
    <x v="0"/>
    <s v="US"/>
    <s v="USD"/>
    <n v="1329082983"/>
    <n v="1326404583"/>
    <b v="0"/>
    <n v="20"/>
    <b v="1"/>
    <s v="music/indie rock"/>
    <n v="1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x v="0"/>
    <s v="US"/>
    <s v="USD"/>
    <n v="1445363722"/>
    <n v="1442771722"/>
    <b v="0"/>
    <n v="47"/>
    <b v="1"/>
    <s v="music/indie rock"/>
    <n v="185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1200"/>
    <n v="1200"/>
    <x v="0"/>
    <s v="US"/>
    <s v="USD"/>
    <n v="1427319366"/>
    <n v="1424730966"/>
    <b v="0"/>
    <n v="42"/>
    <b v="1"/>
    <s v="music/indie rock"/>
    <n v="100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2500"/>
    <n v="2670"/>
    <x v="2"/>
    <s v="GB"/>
    <s v="GBP"/>
    <n v="1432299600"/>
    <n v="1429707729"/>
    <b v="0"/>
    <n v="25"/>
    <b v="0"/>
    <s v="technology/gadgets"/>
    <n v="107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x v="2"/>
    <s v="US"/>
    <s v="USD"/>
    <n v="1410127994"/>
    <n v="1407535994"/>
    <b v="0"/>
    <n v="4"/>
    <b v="0"/>
    <s v="technology/gadgets"/>
    <n v="4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1750"/>
    <n v="85"/>
    <x v="2"/>
    <s v="US"/>
    <s v="USD"/>
    <n v="1400853925"/>
    <n v="1399557925"/>
    <b v="0"/>
    <n v="4"/>
    <b v="0"/>
    <s v="technology/gadgets"/>
    <n v="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500"/>
    <n v="10"/>
    <x v="2"/>
    <s v="NZ"/>
    <s v="NZD"/>
    <n v="1407545334"/>
    <n v="1404953334"/>
    <b v="0"/>
    <n v="1"/>
    <b v="0"/>
    <s v="technology/gadgets"/>
    <n v="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0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2000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1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500"/>
    <n v="260"/>
    <x v="2"/>
    <s v="US"/>
    <s v="USD"/>
    <n v="1407869851"/>
    <n v="1404845851"/>
    <b v="0"/>
    <n v="9"/>
    <b v="0"/>
    <s v="technology/gadgets"/>
    <n v="52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5000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21000"/>
    <n v="1655"/>
    <x v="0"/>
    <s v="US"/>
    <s v="USD"/>
    <n v="1381449600"/>
    <n v="1379540288"/>
    <b v="0"/>
    <n v="52"/>
    <b v="1"/>
    <s v="music/indie rock"/>
    <n v="8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1300"/>
    <n v="620"/>
    <x v="0"/>
    <s v="US"/>
    <s v="USD"/>
    <n v="1331182740"/>
    <n v="1329856839"/>
    <b v="0"/>
    <n v="11"/>
    <b v="1"/>
    <s v="music/indie rock"/>
    <n v="48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300"/>
    <n v="381"/>
    <x v="2"/>
    <s v="CA"/>
    <s v="CAD"/>
    <n v="1404926665"/>
    <n v="1402334665"/>
    <b v="0"/>
    <n v="12"/>
    <b v="0"/>
    <s v="photography/people"/>
    <n v="127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0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50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3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1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25000"/>
    <n v="509"/>
    <x v="2"/>
    <s v="US"/>
    <s v="USD"/>
    <n v="1455338532"/>
    <n v="1454042532"/>
    <b v="0"/>
    <n v="5"/>
    <b v="0"/>
    <s v="photography/people"/>
    <n v="2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10000"/>
    <n v="140"/>
    <x v="2"/>
    <s v="US"/>
    <s v="USD"/>
    <n v="1435958786"/>
    <n v="1434144386"/>
    <b v="0"/>
    <n v="3"/>
    <b v="0"/>
    <s v="photography/people"/>
    <n v="1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2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1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5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8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2000"/>
    <n v="236"/>
    <x v="2"/>
    <s v="GB"/>
    <s v="GBP"/>
    <n v="1415882108"/>
    <n v="1413286508"/>
    <b v="0"/>
    <n v="7"/>
    <b v="0"/>
    <s v="photography/people"/>
    <n v="12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3000"/>
    <n v="625"/>
    <x v="2"/>
    <s v="CA"/>
    <s v="CAD"/>
    <n v="1452120613"/>
    <n v="1449528613"/>
    <b v="0"/>
    <n v="25"/>
    <b v="0"/>
    <s v="photography/people"/>
    <n v="21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150000"/>
    <n v="5051"/>
    <x v="0"/>
    <s v="US"/>
    <s v="USD"/>
    <n v="1448466551"/>
    <n v="1445870951"/>
    <b v="0"/>
    <n v="121"/>
    <b v="1"/>
    <s v="technology/hardware"/>
    <n v="3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4000"/>
    <n v="850"/>
    <x v="0"/>
    <s v="US"/>
    <s v="USD"/>
    <n v="1338830395"/>
    <n v="1336238395"/>
    <b v="0"/>
    <n v="25"/>
    <b v="1"/>
    <s v="music/indie rock"/>
    <n v="21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500"/>
    <n v="610"/>
    <x v="0"/>
    <s v="US"/>
    <s v="USD"/>
    <n v="1351223940"/>
    <n v="1349892735"/>
    <b v="0"/>
    <n v="14"/>
    <b v="1"/>
    <s v="music/indie rock"/>
    <n v="12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2500"/>
    <n v="3000"/>
    <x v="0"/>
    <s v="US"/>
    <s v="USD"/>
    <n v="1322751735"/>
    <n v="1317564135"/>
    <b v="0"/>
    <n v="38"/>
    <b v="1"/>
    <s v="music/indie rock"/>
    <n v="12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800"/>
    <n v="1360"/>
    <x v="0"/>
    <s v="US"/>
    <s v="USD"/>
    <n v="1304628648"/>
    <n v="1302036648"/>
    <b v="0"/>
    <n v="38"/>
    <b v="1"/>
    <s v="music/indie rock"/>
    <n v="170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14000"/>
    <n v="2130"/>
    <x v="0"/>
    <s v="US"/>
    <s v="USD"/>
    <n v="1313370000"/>
    <n v="1307594625"/>
    <b v="0"/>
    <n v="39"/>
    <b v="1"/>
    <s v="music/indie rock"/>
    <n v="15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10000"/>
    <n v="300"/>
    <x v="0"/>
    <s v="US"/>
    <s v="USD"/>
    <n v="1366064193"/>
    <n v="1364854593"/>
    <b v="0"/>
    <n v="11"/>
    <b v="1"/>
    <s v="music/indie rock"/>
    <n v="3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3000"/>
    <n v="3385"/>
    <x v="0"/>
    <s v="US"/>
    <s v="USD"/>
    <n v="1298167001"/>
    <n v="1295575001"/>
    <b v="0"/>
    <n v="36"/>
    <b v="1"/>
    <s v="music/indie rock"/>
    <n v="11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300"/>
    <n v="310"/>
    <x v="2"/>
    <s v="MX"/>
    <s v="MXN"/>
    <n v="1483773169"/>
    <n v="1481181169"/>
    <b v="0"/>
    <n v="3"/>
    <b v="0"/>
    <s v="games/video games"/>
    <n v="10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2500"/>
    <n v="852"/>
    <x v="2"/>
    <s v="US"/>
    <s v="USD"/>
    <n v="1438734833"/>
    <n v="1436142833"/>
    <b v="0"/>
    <n v="27"/>
    <b v="0"/>
    <s v="games/video games"/>
    <n v="34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125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25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31000"/>
    <n v="236"/>
    <x v="2"/>
    <s v="US"/>
    <s v="USD"/>
    <n v="1457570100"/>
    <n v="1454978100"/>
    <b v="0"/>
    <n v="12"/>
    <b v="0"/>
    <s v="games/video games"/>
    <n v="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1500"/>
    <n v="85"/>
    <x v="2"/>
    <s v="US"/>
    <s v="USD"/>
    <n v="1408154663"/>
    <n v="1405130663"/>
    <b v="0"/>
    <n v="4"/>
    <b v="0"/>
    <s v="games/video games"/>
    <n v="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390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300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x v="2"/>
    <s v="US"/>
    <s v="USD"/>
    <n v="1357934424"/>
    <n v="1355342424"/>
    <b v="0"/>
    <n v="11"/>
    <b v="0"/>
    <s v="games/video games"/>
    <n v="22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3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x v="2"/>
    <s v="DE"/>
    <s v="EUR"/>
    <n v="1451494210"/>
    <n v="1449075010"/>
    <b v="0"/>
    <n v="12"/>
    <b v="0"/>
    <s v="games/video games"/>
    <n v="100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600"/>
    <n v="225"/>
    <x v="2"/>
    <s v="US"/>
    <s v="USD"/>
    <n v="1279738800"/>
    <n v="1275599812"/>
    <b v="0"/>
    <n v="5"/>
    <b v="0"/>
    <s v="games/video games"/>
    <n v="38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500"/>
    <n v="607"/>
    <x v="2"/>
    <s v="US"/>
    <s v="USD"/>
    <n v="1379164040"/>
    <n v="1376399240"/>
    <b v="0"/>
    <n v="24"/>
    <b v="0"/>
    <s v="games/video games"/>
    <n v="121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4500"/>
    <n v="4565"/>
    <x v="2"/>
    <s v="US"/>
    <s v="USD"/>
    <n v="1385534514"/>
    <n v="1382938914"/>
    <b v="0"/>
    <n v="89"/>
    <b v="0"/>
    <s v="games/video games"/>
    <n v="101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13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0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8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4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100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1100"/>
    <n v="115"/>
    <x v="2"/>
    <s v="GB"/>
    <s v="GBP"/>
    <n v="1459443385"/>
    <n v="1456854985"/>
    <b v="0"/>
    <n v="5"/>
    <b v="0"/>
    <s v="games/video games"/>
    <n v="10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1000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2700"/>
    <n v="85"/>
    <x v="2"/>
    <s v="US"/>
    <s v="USD"/>
    <n v="1337447105"/>
    <n v="1334855105"/>
    <b v="0"/>
    <n v="16"/>
    <b v="0"/>
    <s v="games/video games"/>
    <n v="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370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50000"/>
    <n v="3466"/>
    <x v="0"/>
    <s v="FR"/>
    <s v="EUR"/>
    <n v="1460127635"/>
    <n v="1457539235"/>
    <b v="0"/>
    <n v="117"/>
    <b v="1"/>
    <s v="music/rock"/>
    <n v="7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2725"/>
    <n v="180"/>
    <x v="0"/>
    <s v="US"/>
    <s v="USD"/>
    <n v="1347672937"/>
    <n v="1346463337"/>
    <b v="0"/>
    <n v="8"/>
    <b v="1"/>
    <s v="music/rock"/>
    <n v="7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20000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500"/>
    <n v="633"/>
    <x v="0"/>
    <s v="US"/>
    <s v="USD"/>
    <n v="1440266422"/>
    <n v="1436810422"/>
    <b v="0"/>
    <n v="19"/>
    <b v="1"/>
    <s v="music/rock"/>
    <n v="127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570"/>
    <n v="1614"/>
    <x v="0"/>
    <s v="US"/>
    <s v="USD"/>
    <n v="1428725192"/>
    <n v="1426133192"/>
    <b v="0"/>
    <n v="21"/>
    <b v="1"/>
    <s v="music/rock"/>
    <n v="103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000"/>
    <n v="1130"/>
    <x v="0"/>
    <s v="US"/>
    <s v="USD"/>
    <n v="1334556624"/>
    <n v="1333001424"/>
    <b v="0"/>
    <n v="34"/>
    <b v="1"/>
    <s v="music/electronic music"/>
    <n v="11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00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8000"/>
    <n v="425"/>
    <x v="0"/>
    <s v="US"/>
    <s v="USD"/>
    <n v="1446451200"/>
    <n v="1445539113"/>
    <b v="0"/>
    <n v="9"/>
    <b v="1"/>
    <s v="music/electronic music"/>
    <n v="5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5000"/>
    <n v="5509"/>
    <x v="0"/>
    <s v="CA"/>
    <s v="CAD"/>
    <n v="1489320642"/>
    <n v="1487164242"/>
    <b v="0"/>
    <n v="147"/>
    <b v="1"/>
    <s v="games/tabletop games"/>
    <n v="11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750"/>
    <n v="1001"/>
    <x v="0"/>
    <s v="US"/>
    <s v="USD"/>
    <n v="1340733600"/>
    <n v="1339098689"/>
    <b v="0"/>
    <n v="25"/>
    <b v="1"/>
    <s v="music/rock"/>
    <n v="133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500"/>
    <n v="920"/>
    <x v="0"/>
    <s v="US"/>
    <s v="USD"/>
    <n v="1348545540"/>
    <n v="1346345999"/>
    <b v="0"/>
    <n v="27"/>
    <b v="1"/>
    <s v="music/rock"/>
    <n v="184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10000"/>
    <n v="85"/>
    <x v="3"/>
    <s v="US"/>
    <s v="USD"/>
    <n v="1491769769"/>
    <n v="1489181369"/>
    <b v="0"/>
    <n v="4"/>
    <b v="0"/>
    <s v="food/small batch"/>
    <n v="1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4500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1500"/>
    <n v="1555"/>
    <x v="3"/>
    <s v="GB"/>
    <s v="GBP"/>
    <n v="1490559285"/>
    <n v="1487970885"/>
    <b v="0"/>
    <n v="61"/>
    <b v="0"/>
    <s v="food/small batch"/>
    <n v="104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1000"/>
    <n v="1273"/>
    <x v="0"/>
    <s v="US"/>
    <s v="USD"/>
    <n v="1401385800"/>
    <n v="1399563390"/>
    <b v="1"/>
    <n v="94"/>
    <b v="1"/>
    <s v="food/small batch"/>
    <n v="12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10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9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300"/>
    <n v="300"/>
    <x v="1"/>
    <s v="US"/>
    <s v="USD"/>
    <n v="1452282420"/>
    <n v="1447962505"/>
    <b v="0"/>
    <n v="1"/>
    <b v="0"/>
    <s v="technology/web"/>
    <n v="10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80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17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5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5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250"/>
    <n v="270"/>
    <x v="1"/>
    <s v="US"/>
    <s v="USD"/>
    <n v="1456006938"/>
    <n v="1450822938"/>
    <b v="0"/>
    <n v="5"/>
    <b v="0"/>
    <s v="technology/web"/>
    <n v="108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12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50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6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85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1000"/>
    <n v="25"/>
    <x v="1"/>
    <s v="US"/>
    <s v="USD"/>
    <n v="1420910460"/>
    <n v="1415726460"/>
    <b v="0"/>
    <n v="1"/>
    <b v="0"/>
    <s v="technology/web"/>
    <n v="3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10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5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37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1000"/>
    <n v="1101"/>
    <x v="1"/>
    <s v="US"/>
    <s v="USD"/>
    <n v="1438616124"/>
    <n v="1433432124"/>
    <b v="0"/>
    <n v="3"/>
    <b v="0"/>
    <s v="technology/web"/>
    <n v="110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12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1500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2000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95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1500"/>
    <n v="2630"/>
    <x v="1"/>
    <s v="GB"/>
    <s v="GBP"/>
    <n v="1445431533"/>
    <n v="1442839533"/>
    <b v="0"/>
    <n v="27"/>
    <b v="0"/>
    <s v="technology/web"/>
    <n v="175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500"/>
    <n v="100"/>
    <x v="1"/>
    <s v="US"/>
    <s v="USD"/>
    <n v="1429028365"/>
    <n v="1425143965"/>
    <b v="0"/>
    <n v="2"/>
    <b v="0"/>
    <s v="technology/web"/>
    <n v="2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2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7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100"/>
    <n v="180"/>
    <x v="1"/>
    <s v="AU"/>
    <s v="AUD"/>
    <n v="1429839571"/>
    <n v="1427247571"/>
    <b v="0"/>
    <n v="6"/>
    <b v="0"/>
    <s v="technology/web"/>
    <n v="18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500"/>
    <n v="50"/>
    <x v="1"/>
    <s v="SE"/>
    <s v="SEK"/>
    <n v="1440863624"/>
    <n v="1438271624"/>
    <b v="0"/>
    <n v="1"/>
    <b v="0"/>
    <s v="technology/web"/>
    <n v="1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1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6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15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45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50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400"/>
    <n v="435"/>
    <x v="1"/>
    <s v="NZ"/>
    <s v="NZD"/>
    <n v="1424568107"/>
    <n v="1421976107"/>
    <b v="0"/>
    <n v="3"/>
    <b v="0"/>
    <s v="technology/web"/>
    <n v="109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60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15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x v="1"/>
    <s v="US"/>
    <s v="USD"/>
    <n v="1469199740"/>
    <n v="1465311740"/>
    <b v="0"/>
    <n v="3"/>
    <b v="0"/>
    <s v="technology/web"/>
    <n v="10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x v="1"/>
    <s v="US"/>
    <s v="USD"/>
    <n v="1421350140"/>
    <n v="1418761759"/>
    <b v="0"/>
    <n v="8"/>
    <b v="0"/>
    <s v="technology/web"/>
    <n v="116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550"/>
    <n v="30"/>
    <x v="1"/>
    <s v="FR"/>
    <s v="EUR"/>
    <n v="1437861540"/>
    <n v="1435160452"/>
    <b v="0"/>
    <n v="1"/>
    <b v="0"/>
    <s v="technology/web"/>
    <n v="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27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10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"/>
    <n v="50"/>
    <x v="1"/>
    <s v="US"/>
    <s v="USD"/>
    <n v="1439048017"/>
    <n v="1436456017"/>
    <b v="0"/>
    <n v="1"/>
    <b v="0"/>
    <s v="technology/web"/>
    <n v="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18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15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44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6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127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4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12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00"/>
    <n v="201"/>
    <x v="2"/>
    <s v="US"/>
    <s v="USD"/>
    <n v="1457207096"/>
    <n v="1452023096"/>
    <b v="0"/>
    <n v="9"/>
    <b v="0"/>
    <s v="food/food trucks"/>
    <n v="101"/>
    <n v="22.33"/>
    <x v="7"/>
    <s v="food trucks"/>
    <x v="2401"/>
    <d v="2016-03-05T19:44:56"/>
    <x v="2"/>
  </r>
  <r>
    <n v="2402"/>
    <s v="Cupcake Truck Unite"/>
    <s v="Small town, delicious treats, and a mobile truck"/>
    <n v="60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2"/>
    <s v="GB"/>
    <s v="GBP"/>
    <n v="1459368658"/>
    <n v="1454188258"/>
    <b v="0"/>
    <n v="12"/>
    <b v="0"/>
    <s v="food/food trucks"/>
    <n v="2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3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3000"/>
    <n v="1126"/>
    <x v="2"/>
    <s v="US"/>
    <s v="USD"/>
    <n v="1472911375"/>
    <n v="1471096975"/>
    <b v="0"/>
    <n v="20"/>
    <b v="0"/>
    <s v="food/food trucks"/>
    <n v="38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35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"/>
    <n v="460"/>
    <x v="2"/>
    <s v="US"/>
    <s v="USD"/>
    <n v="1439931675"/>
    <n v="1437339675"/>
    <b v="0"/>
    <n v="6"/>
    <b v="0"/>
    <s v="food/food trucks"/>
    <n v="184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3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10000"/>
    <n v="151"/>
    <x v="2"/>
    <s v="US"/>
    <s v="USD"/>
    <n v="1440524082"/>
    <n v="1437932082"/>
    <b v="0"/>
    <n v="3"/>
    <b v="0"/>
    <s v="food/food trucks"/>
    <n v="2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6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6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300"/>
    <n v="460"/>
    <x v="2"/>
    <s v="US"/>
    <s v="USD"/>
    <n v="1440215940"/>
    <n v="1436805660"/>
    <b v="0"/>
    <n v="13"/>
    <b v="0"/>
    <s v="food/food trucks"/>
    <n v="15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245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1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17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2500"/>
    <n v="2501"/>
    <x v="2"/>
    <s v="US"/>
    <s v="USD"/>
    <n v="1415583695"/>
    <n v="1410396095"/>
    <b v="0"/>
    <n v="36"/>
    <b v="0"/>
    <s v="food/food trucks"/>
    <n v="100"/>
    <n v="69.47"/>
    <x v="7"/>
    <s v="food trucks"/>
    <x v="2420"/>
    <d v="2014-11-10T01:41:35"/>
    <x v="3"/>
  </r>
  <r>
    <n v="2421"/>
    <s v="hot dog cart"/>
    <s v="help me start Merrill's first hot dog cart in this empty lot"/>
    <n v="9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10000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1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300"/>
    <n v="310"/>
    <x v="2"/>
    <s v="US"/>
    <s v="USD"/>
    <n v="1414445108"/>
    <n v="1411853108"/>
    <b v="0"/>
    <n v="9"/>
    <b v="0"/>
    <s v="food/food trucks"/>
    <n v="103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16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9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2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2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x v="2"/>
    <s v="NO"/>
    <s v="NOK"/>
    <n v="1486313040"/>
    <n v="1483131966"/>
    <b v="0"/>
    <n v="4"/>
    <b v="0"/>
    <s v="food/food trucks"/>
    <n v="10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5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25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2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5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94875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600"/>
    <n v="45"/>
    <x v="2"/>
    <s v="CA"/>
    <s v="CAD"/>
    <n v="1454078770"/>
    <n v="1448894770"/>
    <b v="0"/>
    <n v="2"/>
    <b v="0"/>
    <s v="food/food trucks"/>
    <n v="8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6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5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100"/>
    <n v="3258"/>
    <x v="0"/>
    <s v="US"/>
    <s v="USD"/>
    <n v="1464199591"/>
    <n v="1461607591"/>
    <b v="0"/>
    <n v="61"/>
    <b v="1"/>
    <s v="food/small batch"/>
    <n v="10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750"/>
    <n v="430"/>
    <x v="0"/>
    <s v="US"/>
    <s v="USD"/>
    <n v="1472621760"/>
    <n v="1472110513"/>
    <b v="0"/>
    <n v="9"/>
    <b v="1"/>
    <s v="food/small batch"/>
    <n v="57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x v="0"/>
    <s v="US"/>
    <s v="USD"/>
    <n v="1451430000"/>
    <n v="1448914500"/>
    <b v="0"/>
    <n v="15"/>
    <b v="1"/>
    <s v="food/small batch"/>
    <n v="27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2500"/>
    <n v="5509"/>
    <x v="0"/>
    <s v="US"/>
    <s v="USD"/>
    <n v="1465498800"/>
    <n v="1462481718"/>
    <b v="0"/>
    <n v="80"/>
    <b v="1"/>
    <s v="food/small batch"/>
    <n v="22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1500"/>
    <n v="2222"/>
    <x v="0"/>
    <s v="CA"/>
    <s v="CAD"/>
    <n v="1443641340"/>
    <n v="1441143397"/>
    <b v="0"/>
    <n v="43"/>
    <b v="1"/>
    <s v="music/indie rock"/>
    <n v="14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4000"/>
    <n v="1185"/>
    <x v="0"/>
    <s v="US"/>
    <s v="USD"/>
    <n v="1336669200"/>
    <n v="1335473931"/>
    <b v="0"/>
    <n v="43"/>
    <b v="1"/>
    <s v="music/indie rock"/>
    <n v="30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1200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800"/>
    <n v="1001"/>
    <x v="0"/>
    <s v="US"/>
    <s v="USD"/>
    <n v="1312224383"/>
    <n v="1308336383"/>
    <b v="0"/>
    <n v="25"/>
    <b v="1"/>
    <s v="music/indie rock"/>
    <n v="125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x v="0"/>
    <s v="US"/>
    <s v="USD"/>
    <n v="1318463879"/>
    <n v="1315439879"/>
    <b v="0"/>
    <n v="41"/>
    <b v="1"/>
    <s v="music/indie rock"/>
    <n v="20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5500"/>
    <n v="607"/>
    <x v="0"/>
    <s v="US"/>
    <s v="USD"/>
    <n v="1340429276"/>
    <n v="1335245276"/>
    <b v="0"/>
    <n v="16"/>
    <b v="1"/>
    <s v="music/indie rock"/>
    <n v="2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5000"/>
    <n v="750"/>
    <x v="0"/>
    <s v="US"/>
    <s v="USD"/>
    <n v="1339840740"/>
    <n v="1335397188"/>
    <b v="0"/>
    <n v="27"/>
    <b v="1"/>
    <s v="music/indie rock"/>
    <n v="1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2500"/>
    <n v="6000"/>
    <x v="0"/>
    <s v="US"/>
    <s v="USD"/>
    <n v="1364597692"/>
    <n v="1361577292"/>
    <b v="0"/>
    <n v="10"/>
    <b v="1"/>
    <s v="music/indie rock"/>
    <n v="24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300"/>
    <n v="86"/>
    <x v="2"/>
    <s v="US"/>
    <s v="USD"/>
    <n v="1411328918"/>
    <n v="1407440918"/>
    <b v="0"/>
    <n v="5"/>
    <b v="0"/>
    <s v="food/restaurants"/>
    <n v="29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5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15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5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4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140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1000"/>
    <n v="1000"/>
    <x v="2"/>
    <s v="GB"/>
    <s v="GBP"/>
    <n v="1429554349"/>
    <n v="1424719549"/>
    <b v="0"/>
    <n v="28"/>
    <b v="0"/>
    <s v="food/restaurants"/>
    <n v="10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1930"/>
    <n v="75"/>
    <x v="2"/>
    <s v="US"/>
    <s v="USD"/>
    <n v="1431647772"/>
    <n v="1426463772"/>
    <b v="0"/>
    <n v="2"/>
    <b v="0"/>
    <s v="food/restaurants"/>
    <n v="4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75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500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5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7534"/>
    <n v="210"/>
    <x v="2"/>
    <s v="US"/>
    <s v="USD"/>
    <n v="1408526477"/>
    <n v="1407057677"/>
    <b v="0"/>
    <n v="4"/>
    <b v="0"/>
    <s v="food/restaurants"/>
    <n v="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5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10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"/>
    <n v="65"/>
    <x v="2"/>
    <s v="US"/>
    <s v="USD"/>
    <n v="1405741404"/>
    <n v="1403149404"/>
    <b v="0"/>
    <n v="4"/>
    <b v="0"/>
    <s v="food/restaurants"/>
    <n v="650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85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500"/>
    <n v="4518"/>
    <x v="0"/>
    <s v="US"/>
    <s v="USD"/>
    <n v="1418014740"/>
    <n v="1415585474"/>
    <b v="0"/>
    <n v="33"/>
    <b v="1"/>
    <s v="music/classical music"/>
    <n v="10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3000"/>
    <n v="4085"/>
    <x v="0"/>
    <s v="US"/>
    <s v="USD"/>
    <n v="1382068740"/>
    <n v="1380477691"/>
    <b v="0"/>
    <n v="71"/>
    <b v="1"/>
    <s v="music/classical music"/>
    <n v="136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000"/>
    <n v="4518"/>
    <x v="0"/>
    <s v="US"/>
    <s v="USD"/>
    <n v="1439611140"/>
    <n v="1437668354"/>
    <b v="0"/>
    <n v="61"/>
    <b v="1"/>
    <s v="music/classical music"/>
    <n v="11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0000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000"/>
    <n v="1614"/>
    <x v="0"/>
    <s v="GB"/>
    <s v="GBP"/>
    <n v="1370019600"/>
    <n v="1366999870"/>
    <b v="0"/>
    <n v="37"/>
    <b v="1"/>
    <s v="music/classical music"/>
    <n v="161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500"/>
    <n v="1066"/>
    <x v="0"/>
    <s v="GB"/>
    <s v="GBP"/>
    <n v="1400176386"/>
    <n v="1397584386"/>
    <b v="0"/>
    <n v="36"/>
    <b v="1"/>
    <s v="music/classical music"/>
    <n v="213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750"/>
    <n v="890"/>
    <x v="0"/>
    <s v="US"/>
    <s v="USD"/>
    <n v="1321385820"/>
    <n v="1318539484"/>
    <b v="0"/>
    <n v="25"/>
    <b v="1"/>
    <s v="music/classical music"/>
    <n v="119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9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2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15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200"/>
    <n v="100"/>
    <x v="1"/>
    <s v="US"/>
    <s v="USD"/>
    <n v="1462827000"/>
    <n v="1457710589"/>
    <b v="0"/>
    <n v="1"/>
    <b v="0"/>
    <s v="food/food trucks"/>
    <n v="8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15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250"/>
    <n v="120"/>
    <x v="1"/>
    <s v="US"/>
    <s v="USD"/>
    <n v="1429823138"/>
    <n v="1427231138"/>
    <b v="0"/>
    <n v="2"/>
    <b v="0"/>
    <s v="food/food trucks"/>
    <n v="48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8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1850"/>
    <n v="145"/>
    <x v="1"/>
    <s v="US"/>
    <s v="USD"/>
    <n v="1442457112"/>
    <n v="1439865112"/>
    <b v="0"/>
    <n v="2"/>
    <b v="0"/>
    <s v="food/food trucks"/>
    <n v="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250"/>
    <n v="250"/>
    <x v="1"/>
    <s v="AU"/>
    <s v="AUD"/>
    <n v="1463645521"/>
    <n v="1458461521"/>
    <b v="0"/>
    <n v="4"/>
    <b v="0"/>
    <s v="food/food trucks"/>
    <n v="10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15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6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5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1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5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8888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"/>
    <n v="277"/>
    <x v="1"/>
    <s v="US"/>
    <s v="USD"/>
    <n v="1410810903"/>
    <n v="1405626903"/>
    <b v="0"/>
    <n v="12"/>
    <b v="0"/>
    <s v="food/food trucks"/>
    <n v="139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50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1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30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5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429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25000"/>
    <n v="1217"/>
    <x v="2"/>
    <s v="US"/>
    <s v="USD"/>
    <n v="1451491953"/>
    <n v="1448899953"/>
    <b v="0"/>
    <n v="6"/>
    <b v="0"/>
    <s v="food/food trucks"/>
    <n v="5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12000"/>
    <n v="233"/>
    <x v="2"/>
    <s v="US"/>
    <s v="USD"/>
    <n v="1427807640"/>
    <n v="1423325626"/>
    <b v="0"/>
    <n v="8"/>
    <b v="0"/>
    <s v="food/food trucks"/>
    <n v="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911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176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8000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5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5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1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420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30000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2500"/>
    <n v="3466"/>
    <x v="2"/>
    <s v="US"/>
    <s v="USD"/>
    <n v="1458938200"/>
    <n v="1453757800"/>
    <b v="0"/>
    <n v="30"/>
    <b v="0"/>
    <s v="food/food trucks"/>
    <n v="139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12000"/>
    <n v="2800"/>
    <x v="0"/>
    <s v="US"/>
    <s v="USD"/>
    <n v="1433343869"/>
    <n v="1430751869"/>
    <b v="0"/>
    <n v="50"/>
    <b v="1"/>
    <s v="technology/space exploration"/>
    <n v="23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20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4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x v="1"/>
    <s v="US"/>
    <s v="USD"/>
    <n v="1489172435"/>
    <n v="1486580435"/>
    <b v="1"/>
    <n v="52"/>
    <b v="0"/>
    <s v="technology/space exploration"/>
    <n v="205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700"/>
    <n v="2100"/>
    <x v="1"/>
    <s v="AU"/>
    <s v="AUD"/>
    <n v="1415481203"/>
    <n v="1412885603"/>
    <b v="1"/>
    <n v="23"/>
    <b v="0"/>
    <s v="technology/space exploration"/>
    <n v="300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150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0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00"/>
    <n v="124"/>
    <x v="1"/>
    <s v="US"/>
    <s v="USD"/>
    <n v="1454370941"/>
    <n v="1449186941"/>
    <b v="0"/>
    <n v="3"/>
    <b v="0"/>
    <s v="technology/space exploration"/>
    <n v="124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2000"/>
    <n v="358"/>
    <x v="1"/>
    <s v="US"/>
    <s v="USD"/>
    <n v="1482332343"/>
    <n v="1479740343"/>
    <b v="0"/>
    <n v="5"/>
    <b v="0"/>
    <s v="technology/space exploration"/>
    <n v="1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"/>
    <n v="885"/>
    <x v="1"/>
    <s v="AU"/>
    <s v="AUD"/>
    <n v="1418183325"/>
    <n v="1415591325"/>
    <b v="0"/>
    <n v="11"/>
    <b v="0"/>
    <s v="technology/space exploration"/>
    <n v="88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600"/>
    <n v="51"/>
    <x v="1"/>
    <s v="US"/>
    <s v="USD"/>
    <n v="1429622726"/>
    <n v="1424442326"/>
    <b v="0"/>
    <n v="6"/>
    <b v="0"/>
    <s v="technology/space exploration"/>
    <n v="9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50"/>
    <n v="19"/>
    <x v="1"/>
    <s v="US"/>
    <s v="USD"/>
    <n v="1448388418"/>
    <n v="1443200818"/>
    <b v="0"/>
    <n v="5"/>
    <b v="0"/>
    <s v="technology/space exploration"/>
    <n v="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x v="0"/>
    <s v="US"/>
    <s v="USD"/>
    <n v="1455142416"/>
    <n v="1452550416"/>
    <b v="0"/>
    <n v="18"/>
    <b v="1"/>
    <s v="technology/makerspaces"/>
    <n v="1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26000"/>
    <n v="1707"/>
    <x v="0"/>
    <s v="CA"/>
    <s v="CAD"/>
    <n v="1447079520"/>
    <n v="1443449265"/>
    <b v="0"/>
    <n v="28"/>
    <b v="1"/>
    <s v="technology/makerspaces"/>
    <n v="7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1000"/>
    <n v="1001"/>
    <x v="0"/>
    <s v="US"/>
    <s v="USD"/>
    <n v="1452387096"/>
    <n v="1447203096"/>
    <b v="0"/>
    <n v="11"/>
    <b v="1"/>
    <s v="technology/makerspaces"/>
    <n v="100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1000"/>
    <n v="1100"/>
    <x v="2"/>
    <s v="ES"/>
    <s v="EUR"/>
    <n v="1443121765"/>
    <n v="1440529765"/>
    <b v="0"/>
    <n v="2"/>
    <b v="0"/>
    <s v="technology/makerspaces"/>
    <n v="11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127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25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600"/>
    <n v="800"/>
    <x v="2"/>
    <s v="US"/>
    <s v="USD"/>
    <n v="1407621425"/>
    <n v="1404165425"/>
    <b v="0"/>
    <n v="4"/>
    <b v="0"/>
    <s v="food/food trucks"/>
    <n v="133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200"/>
    <n v="10"/>
    <x v="2"/>
    <s v="US"/>
    <s v="USD"/>
    <n v="1430149330"/>
    <n v="1424968930"/>
    <b v="0"/>
    <n v="1"/>
    <b v="0"/>
    <s v="food/food trucks"/>
    <n v="5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15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25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750"/>
    <n v="35"/>
    <x v="2"/>
    <s v="CA"/>
    <s v="CAD"/>
    <n v="1431278557"/>
    <n v="1427390557"/>
    <b v="0"/>
    <n v="2"/>
    <b v="0"/>
    <s v="food/food trucks"/>
    <n v="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5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25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60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100000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500"/>
    <n v="70"/>
    <x v="2"/>
    <s v="US"/>
    <s v="USD"/>
    <n v="1411073972"/>
    <n v="1408481972"/>
    <b v="0"/>
    <n v="4"/>
    <b v="0"/>
    <s v="food/food trucks"/>
    <n v="14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400"/>
    <n v="1570"/>
    <x v="3"/>
    <s v="IE"/>
    <s v="EUR"/>
    <n v="1491586534"/>
    <n v="1488911734"/>
    <b v="0"/>
    <n v="46"/>
    <b v="0"/>
    <s v="theater/spaces"/>
    <n v="393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000"/>
    <n v="1145"/>
    <x v="3"/>
    <s v="US"/>
    <s v="USD"/>
    <n v="1491421314"/>
    <n v="1487709714"/>
    <b v="0"/>
    <n v="7"/>
    <b v="0"/>
    <s v="theater/spaces"/>
    <n v="115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80000"/>
    <n v="310"/>
    <x v="0"/>
    <s v="US"/>
    <s v="USD"/>
    <n v="1426117552"/>
    <n v="1423529152"/>
    <b v="0"/>
    <n v="17"/>
    <b v="1"/>
    <s v="technology/hardware"/>
    <n v="0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4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9000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600"/>
    <n v="801"/>
    <x v="2"/>
    <s v="US"/>
    <s v="USD"/>
    <n v="1409337911"/>
    <n v="1406745911"/>
    <b v="0"/>
    <n v="19"/>
    <b v="0"/>
    <s v="publishing/children's books"/>
    <n v="134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2500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40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"/>
    <n v="110"/>
    <x v="2"/>
    <s v="US"/>
    <s v="USD"/>
    <n v="1428171037"/>
    <n v="1425582637"/>
    <b v="0"/>
    <n v="2"/>
    <b v="0"/>
    <s v="publishing/children's books"/>
    <n v="1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300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50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5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250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00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485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10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8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500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5000"/>
    <n v="90"/>
    <x v="2"/>
    <s v="US"/>
    <s v="USD"/>
    <n v="1369403684"/>
    <n v="1365515684"/>
    <b v="0"/>
    <n v="3"/>
    <b v="0"/>
    <s v="publishing/children's books"/>
    <n v="2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13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25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372625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300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300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65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2000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500"/>
    <n v="570"/>
    <x v="2"/>
    <s v="US"/>
    <s v="USD"/>
    <n v="1362711728"/>
    <n v="1360119728"/>
    <b v="0"/>
    <n v="13"/>
    <b v="0"/>
    <s v="publishing/children's books"/>
    <n v="1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x v="2"/>
    <s v="US"/>
    <s v="USD"/>
    <n v="1434092876"/>
    <n v="1431414476"/>
    <b v="0"/>
    <n v="36"/>
    <b v="0"/>
    <s v="publishing/children's books"/>
    <n v="110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50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12000"/>
    <n v="1405"/>
    <x v="2"/>
    <s v="US"/>
    <s v="USD"/>
    <n v="1409009306"/>
    <n v="1406417306"/>
    <b v="0"/>
    <n v="15"/>
    <b v="0"/>
    <s v="publishing/children's books"/>
    <n v="12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500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9000"/>
    <n v="1145"/>
    <x v="0"/>
    <s v="GB"/>
    <s v="GBP"/>
    <n v="1429793446"/>
    <n v="1428583846"/>
    <b v="0"/>
    <n v="61"/>
    <b v="1"/>
    <s v="theater/plays"/>
    <n v="6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s v="US"/>
    <s v="USD"/>
    <n v="1414608843"/>
    <n v="1412794443"/>
    <b v="0"/>
    <n v="108"/>
    <b v="1"/>
    <s v="theater/plays"/>
    <n v="143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500"/>
    <n v="1197"/>
    <x v="0"/>
    <s v="US"/>
    <s v="USD"/>
    <n v="1405658752"/>
    <n v="1403066752"/>
    <b v="0"/>
    <n v="38"/>
    <b v="1"/>
    <s v="theater/plays"/>
    <n v="239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12000"/>
    <n v="2152"/>
    <x v="0"/>
    <s v="US"/>
    <s v="USD"/>
    <n v="1439357559"/>
    <n v="1435469559"/>
    <b v="0"/>
    <n v="24"/>
    <b v="1"/>
    <s v="theater/plays"/>
    <n v="1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0000"/>
    <n v="75"/>
    <x v="0"/>
    <s v="GB"/>
    <s v="GBP"/>
    <n v="1457031600"/>
    <n v="1455640559"/>
    <b v="0"/>
    <n v="3"/>
    <b v="1"/>
    <s v="theater/plays"/>
    <n v="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3000"/>
    <n v="730"/>
    <x v="0"/>
    <s v="US"/>
    <s v="USD"/>
    <n v="1402095600"/>
    <n v="1400675841"/>
    <b v="0"/>
    <n v="20"/>
    <b v="1"/>
    <s v="theater/plays"/>
    <n v="2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200"/>
    <n v="1330"/>
    <x v="0"/>
    <s v="GB"/>
    <s v="GBP"/>
    <n v="1420377366"/>
    <n v="1415193366"/>
    <b v="0"/>
    <n v="31"/>
    <b v="1"/>
    <s v="theater/plays"/>
    <n v="111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x v="0"/>
    <s v="GB"/>
    <s v="GBP"/>
    <n v="1438875107"/>
    <n v="1436283107"/>
    <b v="0"/>
    <n v="90"/>
    <b v="1"/>
    <s v="theater/plays"/>
    <n v="109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1500"/>
    <n v="2560"/>
    <x v="0"/>
    <s v="US"/>
    <s v="USD"/>
    <n v="1459348740"/>
    <n v="1458647725"/>
    <b v="0"/>
    <n v="21"/>
    <b v="1"/>
    <s v="theater/plays"/>
    <n v="17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400000"/>
    <n v="605"/>
    <x v="0"/>
    <s v="CA"/>
    <s v="CAD"/>
    <n v="1470595109"/>
    <n v="1468003109"/>
    <b v="0"/>
    <n v="14"/>
    <b v="1"/>
    <s v="theater/plays"/>
    <n v="0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s v="US"/>
    <s v="USD"/>
    <n v="1427469892"/>
    <n v="1424881492"/>
    <b v="0"/>
    <n v="94"/>
    <b v="1"/>
    <s v="theater/plays"/>
    <n v="12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25000"/>
    <n v="124"/>
    <x v="0"/>
    <s v="GB"/>
    <s v="GBP"/>
    <n v="1427842740"/>
    <n v="1425428206"/>
    <b v="0"/>
    <n v="14"/>
    <b v="1"/>
    <s v="theater/plays"/>
    <n v="0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1000"/>
    <n v="1360"/>
    <x v="0"/>
    <s v="GB"/>
    <s v="GBP"/>
    <n v="1422658930"/>
    <n v="1421362930"/>
    <b v="0"/>
    <n v="21"/>
    <b v="1"/>
    <s v="theater/plays"/>
    <n v="13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22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400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500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1600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6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8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50"/>
    <n v="70"/>
    <x v="2"/>
    <s v="US"/>
    <s v="USD"/>
    <n v="1432913659"/>
    <n v="1430321659"/>
    <b v="0"/>
    <n v="3"/>
    <b v="0"/>
    <s v="theater/plays"/>
    <n v="14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750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100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3750"/>
    <n v="95"/>
    <x v="2"/>
    <s v="US"/>
    <s v="USD"/>
    <n v="1403312703"/>
    <n v="1400720703"/>
    <b v="0"/>
    <n v="6"/>
    <b v="0"/>
    <s v="theater/plays"/>
    <n v="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5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300"/>
    <n v="300"/>
    <x v="2"/>
    <s v="US"/>
    <s v="USD"/>
    <n v="1454110440"/>
    <n v="1451607071"/>
    <b v="0"/>
    <n v="5"/>
    <b v="0"/>
    <s v="theater/plays"/>
    <n v="10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125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10000"/>
    <n v="266"/>
    <x v="2"/>
    <s v="US"/>
    <s v="USD"/>
    <n v="1466363576"/>
    <n v="1461179576"/>
    <b v="0"/>
    <n v="9"/>
    <b v="0"/>
    <s v="theater/plays"/>
    <n v="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1210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80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n v="100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00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22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350"/>
    <n v="504"/>
    <x v="2"/>
    <s v="US"/>
    <s v="USD"/>
    <n v="1467604800"/>
    <n v="1465533672"/>
    <b v="0"/>
    <n v="10"/>
    <b v="0"/>
    <s v="theater/plays"/>
    <n v="14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x v="2"/>
    <s v="US"/>
    <s v="USD"/>
    <n v="1468937681"/>
    <n v="1466345681"/>
    <b v="0"/>
    <n v="5"/>
    <b v="0"/>
    <s v="theater/plays"/>
    <n v="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x v="2"/>
    <s v="US"/>
    <s v="USD"/>
    <n v="1400301165"/>
    <n v="1397709165"/>
    <b v="0"/>
    <n v="9"/>
    <b v="0"/>
    <s v="theater/plays"/>
    <n v="12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18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516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500"/>
    <n v="650"/>
    <x v="2"/>
    <s v="US"/>
    <s v="USD"/>
    <n v="1480525200"/>
    <n v="1477781724"/>
    <b v="0"/>
    <n v="6"/>
    <b v="0"/>
    <s v="theater/plays"/>
    <n v="130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3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96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6000"/>
    <n v="185"/>
    <x v="2"/>
    <s v="US"/>
    <s v="USD"/>
    <n v="1417800435"/>
    <n v="1415208435"/>
    <b v="0"/>
    <n v="4"/>
    <b v="0"/>
    <s v="theater/plays"/>
    <n v="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1000"/>
    <n v="130"/>
    <x v="2"/>
    <s v="US"/>
    <s v="USD"/>
    <n v="1426294201"/>
    <n v="1423705801"/>
    <b v="0"/>
    <n v="5"/>
    <b v="0"/>
    <s v="theater/plays"/>
    <n v="1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500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168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960"/>
    <n v="1142"/>
    <x v="2"/>
    <s v="US"/>
    <s v="USD"/>
    <n v="1409344985"/>
    <n v="1406752985"/>
    <b v="0"/>
    <n v="14"/>
    <b v="0"/>
    <s v="theater/plays"/>
    <n v="119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00"/>
    <n v="500"/>
    <x v="2"/>
    <s v="US"/>
    <s v="USD"/>
    <n v="1409000400"/>
    <n v="1408381704"/>
    <b v="0"/>
    <n v="17"/>
    <b v="0"/>
    <s v="theater/plays"/>
    <n v="100"/>
    <n v="29.41"/>
    <x v="1"/>
    <s v="plays"/>
    <x v="2892"/>
    <d v="2014-08-25T21:00:00"/>
    <x v="3"/>
  </r>
  <r>
    <n v="2893"/>
    <s v="REDISCOVERING KIA THE PLAY"/>
    <s v="Fundraising for REDISCOVERING KIA THE PLAY"/>
    <n v="3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12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x v="2"/>
    <s v="US"/>
    <s v="USD"/>
    <n v="1403470800"/>
    <n v="1403356792"/>
    <b v="0"/>
    <n v="4"/>
    <b v="0"/>
    <s v="theater/plays"/>
    <n v="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5000"/>
    <n v="625"/>
    <x v="2"/>
    <s v="US"/>
    <s v="USD"/>
    <n v="1481522400"/>
    <n v="1480283321"/>
    <b v="0"/>
    <n v="12"/>
    <b v="0"/>
    <s v="theater/plays"/>
    <n v="13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500"/>
    <n v="550"/>
    <x v="2"/>
    <s v="US"/>
    <s v="USD"/>
    <n v="1444577345"/>
    <n v="1441985458"/>
    <b v="0"/>
    <n v="3"/>
    <b v="0"/>
    <s v="theater/plays"/>
    <n v="110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5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200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200"/>
    <n v="25"/>
    <x v="2"/>
    <s v="US"/>
    <s v="USD"/>
    <n v="1440412396"/>
    <n v="1437820396"/>
    <b v="0"/>
    <n v="1"/>
    <b v="0"/>
    <s v="theater/plays"/>
    <n v="13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60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500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500"/>
    <n v="565"/>
    <x v="2"/>
    <s v="US"/>
    <s v="USD"/>
    <n v="1438390800"/>
    <n v="1436888066"/>
    <b v="0"/>
    <n v="7"/>
    <b v="0"/>
    <s v="theater/plays"/>
    <n v="113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140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50"/>
    <n v="20"/>
    <x v="2"/>
    <s v="US"/>
    <s v="USD"/>
    <n v="1416944760"/>
    <n v="1413527001"/>
    <b v="0"/>
    <n v="1"/>
    <b v="0"/>
    <s v="theater/plays"/>
    <n v="13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2000"/>
    <n v="2030"/>
    <x v="2"/>
    <s v="US"/>
    <s v="USD"/>
    <n v="1452827374"/>
    <n v="1450235374"/>
    <b v="0"/>
    <n v="26"/>
    <b v="0"/>
    <s v="theater/plays"/>
    <n v="102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3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6500"/>
    <n v="145"/>
    <x v="2"/>
    <s v="GB"/>
    <s v="GBP"/>
    <n v="1400498789"/>
    <n v="1398511589"/>
    <b v="0"/>
    <n v="7"/>
    <b v="0"/>
    <s v="theater/plays"/>
    <n v="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1000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7000"/>
    <n v="2355"/>
    <x v="0"/>
    <s v="US"/>
    <s v="USD"/>
    <n v="1405400400"/>
    <n v="1402934629"/>
    <b v="0"/>
    <n v="21"/>
    <b v="1"/>
    <s v="theater/musical"/>
    <n v="14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0000"/>
    <n v="795"/>
    <x v="0"/>
    <s v="CA"/>
    <s v="CAD"/>
    <n v="1410761280"/>
    <n v="1408604363"/>
    <b v="0"/>
    <n v="9"/>
    <b v="1"/>
    <s v="theater/musical"/>
    <n v="4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000"/>
    <n v="3258"/>
    <x v="0"/>
    <s v="AU"/>
    <s v="AUD"/>
    <n v="1424516400"/>
    <n v="1421812637"/>
    <b v="0"/>
    <n v="38"/>
    <b v="1"/>
    <s v="theater/musical"/>
    <n v="109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000"/>
    <n v="2569"/>
    <x v="0"/>
    <s v="US"/>
    <s v="USD"/>
    <n v="1465081053"/>
    <n v="1462489053"/>
    <b v="0"/>
    <n v="54"/>
    <b v="1"/>
    <s v="theater/musical"/>
    <n v="128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50000"/>
    <n v="2700"/>
    <x v="0"/>
    <s v="CA"/>
    <s v="CAD"/>
    <n v="1402845364"/>
    <n v="1400253364"/>
    <b v="0"/>
    <n v="37"/>
    <b v="1"/>
    <s v="theater/musical"/>
    <n v="5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2000"/>
    <n v="2000"/>
    <x v="0"/>
    <s v="GB"/>
    <s v="GBP"/>
    <n v="1405249113"/>
    <n v="1402657113"/>
    <b v="0"/>
    <n v="55"/>
    <b v="1"/>
    <s v="theater/musical"/>
    <n v="100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3750"/>
    <n v="4055"/>
    <x v="0"/>
    <s v="US"/>
    <s v="USD"/>
    <n v="1422636814"/>
    <n v="1420044814"/>
    <b v="0"/>
    <n v="32"/>
    <b v="1"/>
    <s v="theater/musical"/>
    <n v="108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000"/>
    <n v="2681"/>
    <x v="0"/>
    <s v="US"/>
    <s v="USD"/>
    <n v="1421606018"/>
    <n v="1418150018"/>
    <b v="0"/>
    <n v="33"/>
    <b v="1"/>
    <s v="theater/musical"/>
    <n v="134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3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1998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12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189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1000"/>
    <n v="24"/>
    <x v="2"/>
    <s v="US"/>
    <s v="USD"/>
    <n v="1433259293"/>
    <n v="1428075293"/>
    <b v="0"/>
    <n v="9"/>
    <b v="0"/>
    <s v="theater/spaces"/>
    <n v="2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26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1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1350"/>
    <n v="1605"/>
    <x v="1"/>
    <s v="US"/>
    <s v="USD"/>
    <n v="1476676800"/>
    <n v="1473957239"/>
    <b v="0"/>
    <n v="8"/>
    <b v="0"/>
    <s v="theater/spaces"/>
    <n v="119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250"/>
    <n v="605"/>
    <x v="1"/>
    <s v="US"/>
    <s v="USD"/>
    <n v="1444330821"/>
    <n v="1441738821"/>
    <b v="0"/>
    <n v="3"/>
    <b v="0"/>
    <s v="theater/spaces"/>
    <n v="242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3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50"/>
    <n v="715"/>
    <x v="1"/>
    <s v="US"/>
    <s v="USD"/>
    <n v="1434476849"/>
    <n v="1431884849"/>
    <b v="0"/>
    <n v="11"/>
    <b v="0"/>
    <s v="theater/spaces"/>
    <n v="57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3000"/>
    <n v="280"/>
    <x v="1"/>
    <s v="US"/>
    <s v="USD"/>
    <n v="1427498172"/>
    <n v="1422317772"/>
    <b v="0"/>
    <n v="3"/>
    <b v="0"/>
    <s v="theater/spaces"/>
    <n v="9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1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5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2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675"/>
    <n v="1218"/>
    <x v="0"/>
    <s v="US"/>
    <s v="USD"/>
    <n v="1425193140"/>
    <n v="1422769906"/>
    <b v="0"/>
    <n v="20"/>
    <b v="1"/>
    <s v="theater/plays"/>
    <n v="180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500"/>
    <n v="1625"/>
    <x v="0"/>
    <s v="CA"/>
    <s v="CAD"/>
    <n v="1430693460"/>
    <n v="1428087153"/>
    <b v="0"/>
    <n v="17"/>
    <b v="1"/>
    <s v="theater/plays"/>
    <n v="108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4000"/>
    <n v="5100"/>
    <x v="0"/>
    <s v="US"/>
    <s v="USD"/>
    <n v="1411695300"/>
    <n v="1409275671"/>
    <b v="0"/>
    <n v="87"/>
    <b v="1"/>
    <s v="theater/plays"/>
    <n v="128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60000"/>
    <n v="120"/>
    <x v="0"/>
    <s v="GB"/>
    <s v="GBP"/>
    <n v="1457870400"/>
    <n v="1456421530"/>
    <b v="0"/>
    <n v="14"/>
    <b v="1"/>
    <s v="theater/plays"/>
    <n v="0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4000"/>
    <n v="3407"/>
    <x v="0"/>
    <s v="US"/>
    <s v="USD"/>
    <n v="1427076840"/>
    <n v="1421960934"/>
    <b v="0"/>
    <n v="30"/>
    <b v="1"/>
    <s v="theater/plays"/>
    <n v="6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2000"/>
    <n v="12165"/>
    <x v="0"/>
    <s v="NZ"/>
    <s v="NZD"/>
    <n v="1477886400"/>
    <n v="1476228128"/>
    <b v="0"/>
    <n v="111"/>
    <b v="1"/>
    <s v="theater/spaces"/>
    <n v="101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80"/>
    <n v="1003"/>
    <x v="0"/>
    <s v="US"/>
    <s v="USD"/>
    <n v="1455998867"/>
    <n v="1453406867"/>
    <b v="0"/>
    <n v="22"/>
    <b v="1"/>
    <s v="theater/spaces"/>
    <n v="1254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20000"/>
    <n v="1605"/>
    <x v="0"/>
    <s v="US"/>
    <s v="USD"/>
    <n v="1488333600"/>
    <n v="1487094360"/>
    <b v="0"/>
    <n v="20"/>
    <b v="1"/>
    <s v="theater/spaces"/>
    <n v="8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1000"/>
    <n v="1080"/>
    <x v="0"/>
    <s v="US"/>
    <s v="USD"/>
    <n v="1429938683"/>
    <n v="1428124283"/>
    <b v="0"/>
    <n v="20"/>
    <b v="1"/>
    <s v="theater/spaces"/>
    <n v="108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00000"/>
    <n v="1867"/>
    <x v="0"/>
    <s v="US"/>
    <s v="USD"/>
    <n v="1442426171"/>
    <n v="1439834171"/>
    <b v="0"/>
    <n v="41"/>
    <b v="1"/>
    <s v="theater/spaces"/>
    <n v="2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450"/>
    <n v="1500"/>
    <x v="0"/>
    <s v="US"/>
    <s v="USD"/>
    <n v="1476479447"/>
    <n v="1471295447"/>
    <b v="0"/>
    <n v="29"/>
    <b v="1"/>
    <s v="theater/spaces"/>
    <n v="103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900"/>
    <n v="1066"/>
    <x v="0"/>
    <s v="US"/>
    <s v="USD"/>
    <n v="1285995540"/>
    <n v="1279574773"/>
    <b v="0"/>
    <n v="32"/>
    <b v="1"/>
    <s v="theater/spaces"/>
    <n v="118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700"/>
    <n v="1920"/>
    <x v="0"/>
    <s v="GB"/>
    <s v="GBP"/>
    <n v="1444149047"/>
    <n v="1441557047"/>
    <b v="0"/>
    <n v="37"/>
    <b v="1"/>
    <s v="theater/spaces"/>
    <n v="113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x v="0"/>
    <s v="US"/>
    <s v="USD"/>
    <n v="1434241255"/>
    <n v="1431649255"/>
    <b v="0"/>
    <n v="54"/>
    <b v="1"/>
    <s v="theater/spaces"/>
    <n v="100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3000"/>
    <n v="75"/>
    <x v="2"/>
    <s v="US"/>
    <s v="USD"/>
    <n v="1432828740"/>
    <n v="1430237094"/>
    <b v="0"/>
    <n v="2"/>
    <b v="0"/>
    <s v="theater/spaces"/>
    <n v="3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25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500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3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4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12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5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5000"/>
    <n v="335"/>
    <x v="2"/>
    <s v="US"/>
    <s v="USD"/>
    <n v="1443422134"/>
    <n v="1440830134"/>
    <b v="0"/>
    <n v="6"/>
    <b v="0"/>
    <s v="theater/spaces"/>
    <n v="7"/>
    <n v="55.83"/>
    <x v="1"/>
    <s v="spaces"/>
    <x v="3060"/>
    <d v="2015-09-28T06:35:34"/>
    <x v="9"/>
  </r>
  <r>
    <n v="3061"/>
    <s v="Help Save Parkway Cinemas!"/>
    <s v="Save a historic Local theater."/>
    <n v="25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5000"/>
    <n v="587"/>
    <x v="2"/>
    <s v="US"/>
    <s v="USD"/>
    <n v="1477174138"/>
    <n v="1474150138"/>
    <b v="0"/>
    <n v="23"/>
    <b v="0"/>
    <s v="theater/spaces"/>
    <n v="12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75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x v="2"/>
    <s v="US"/>
    <s v="USD"/>
    <n v="1418587234"/>
    <n v="1415995234"/>
    <b v="0"/>
    <n v="7"/>
    <b v="0"/>
    <s v="theater/spaces"/>
    <n v="18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5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4100"/>
    <n v="645"/>
    <x v="2"/>
    <s v="US"/>
    <s v="USD"/>
    <n v="1434309540"/>
    <n v="1429287900"/>
    <b v="0"/>
    <n v="7"/>
    <b v="0"/>
    <s v="theater/spaces"/>
    <n v="16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050"/>
    <n v="1296"/>
    <x v="2"/>
    <s v="US"/>
    <s v="USD"/>
    <n v="1471573640"/>
    <n v="1467253640"/>
    <b v="0"/>
    <n v="20"/>
    <b v="0"/>
    <s v="theater/spaces"/>
    <n v="123"/>
    <n v="64.8"/>
    <x v="1"/>
    <s v="spaces"/>
    <x v="3075"/>
    <d v="2016-08-19T02:27:20"/>
    <x v="9"/>
  </r>
  <r>
    <n v="3076"/>
    <s v="10,000 Hours"/>
    <s v="Helping female comedians get in their 10,000 Hours of practice!"/>
    <n v="1200"/>
    <n v="1506"/>
    <x v="2"/>
    <s v="US"/>
    <s v="USD"/>
    <n v="1444405123"/>
    <n v="1439221123"/>
    <b v="0"/>
    <n v="50"/>
    <b v="0"/>
    <s v="theater/spaces"/>
    <n v="126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10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300"/>
    <n v="376"/>
    <x v="2"/>
    <s v="US"/>
    <s v="USD"/>
    <n v="1419644444"/>
    <n v="1414456844"/>
    <b v="0"/>
    <n v="7"/>
    <b v="0"/>
    <s v="theater/spaces"/>
    <n v="125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5999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1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500"/>
    <n v="610"/>
    <x v="2"/>
    <s v="US"/>
    <s v="USD"/>
    <n v="1443561159"/>
    <n v="1440969159"/>
    <b v="0"/>
    <n v="9"/>
    <b v="0"/>
    <s v="theater/spaces"/>
    <n v="12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45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x v="2"/>
    <s v="US"/>
    <s v="USD"/>
    <n v="1482294990"/>
    <n v="1477107390"/>
    <b v="0"/>
    <n v="2"/>
    <b v="0"/>
    <s v="theater/spaces"/>
    <n v="4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500"/>
    <n v="25"/>
    <x v="2"/>
    <s v="US"/>
    <s v="USD"/>
    <n v="1442775956"/>
    <n v="1437591956"/>
    <b v="0"/>
    <n v="1"/>
    <b v="0"/>
    <s v="theater/spaces"/>
    <n v="5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550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750"/>
    <n v="795"/>
    <x v="2"/>
    <s v="US"/>
    <s v="USD"/>
    <n v="1432151326"/>
    <n v="1429559326"/>
    <b v="0"/>
    <n v="14"/>
    <b v="0"/>
    <s v="theater/spaces"/>
    <n v="106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300"/>
    <n v="300"/>
    <x v="2"/>
    <s v="FR"/>
    <s v="EUR"/>
    <n v="1437033360"/>
    <n v="1434445937"/>
    <b v="0"/>
    <n v="12"/>
    <b v="0"/>
    <s v="theater/spaces"/>
    <n v="100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88888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1000"/>
    <n v="1185"/>
    <x v="2"/>
    <s v="AU"/>
    <s v="AUD"/>
    <n v="1422928800"/>
    <n v="1420235311"/>
    <b v="0"/>
    <n v="5"/>
    <b v="0"/>
    <s v="theater/spaces"/>
    <n v="119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7000"/>
    <n v="7905"/>
    <x v="2"/>
    <s v="US"/>
    <s v="USD"/>
    <n v="1431372751"/>
    <n v="1430767951"/>
    <b v="0"/>
    <n v="29"/>
    <b v="0"/>
    <s v="theater/spaces"/>
    <n v="113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25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8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5000"/>
    <n v="4635"/>
    <x v="2"/>
    <s v="US"/>
    <s v="USD"/>
    <n v="1429291982"/>
    <n v="1426699982"/>
    <b v="0"/>
    <n v="37"/>
    <b v="0"/>
    <s v="theater/spaces"/>
    <n v="31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1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300"/>
    <n v="300"/>
    <x v="2"/>
    <s v="SE"/>
    <s v="SEK"/>
    <n v="1465123427"/>
    <n v="1462531427"/>
    <b v="0"/>
    <n v="1"/>
    <b v="0"/>
    <s v="theater/spaces"/>
    <n v="100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400"/>
    <n v="430"/>
    <x v="2"/>
    <s v="US"/>
    <s v="USD"/>
    <n v="1427890925"/>
    <n v="1426681325"/>
    <b v="0"/>
    <n v="10"/>
    <b v="0"/>
    <s v="theater/spaces"/>
    <n v="108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90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1400"/>
    <n v="1550"/>
    <x v="2"/>
    <s v="SE"/>
    <s v="SEK"/>
    <n v="1467473723"/>
    <n v="1465832123"/>
    <b v="0"/>
    <n v="2"/>
    <b v="0"/>
    <s v="theater/spaces"/>
    <n v="111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000"/>
    <n v="128"/>
    <x v="2"/>
    <s v="NL"/>
    <s v="EUR"/>
    <n v="1462484196"/>
    <n v="1457303796"/>
    <b v="0"/>
    <n v="10"/>
    <b v="0"/>
    <s v="theater/spaces"/>
    <n v="13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1999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  <x v="9"/>
  </r>
  <r>
    <n v="3122"/>
    <s v="be back soon (Canceled)"/>
    <s v="cancelled until further notice"/>
    <n v="3550"/>
    <n v="116"/>
    <x v="1"/>
    <s v="US"/>
    <s v="USD"/>
    <n v="1478733732"/>
    <n v="1478298132"/>
    <b v="0"/>
    <n v="2"/>
    <b v="0"/>
    <s v="theater/spaces"/>
    <n v="3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1500"/>
    <n v="26"/>
    <x v="1"/>
    <s v="US"/>
    <s v="USD"/>
    <n v="1422902601"/>
    <n v="1417718601"/>
    <b v="0"/>
    <n v="4"/>
    <b v="0"/>
    <s v="theater/spaces"/>
    <n v="2"/>
    <n v="6.5"/>
    <x v="1"/>
    <s v="spaces"/>
    <x v="3124"/>
    <d v="2015-02-02T18:43:21"/>
    <x v="9"/>
  </r>
  <r>
    <n v="3125"/>
    <s v="N/A (Canceled)"/>
    <s v="N/A"/>
    <n v="25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1000"/>
    <n v="1040"/>
    <x v="1"/>
    <s v="US"/>
    <s v="USD"/>
    <n v="1459121162"/>
    <n v="1456532762"/>
    <b v="0"/>
    <n v="17"/>
    <b v="0"/>
    <s v="theater/spaces"/>
    <n v="10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2000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250"/>
    <n v="375"/>
    <x v="3"/>
    <s v="US"/>
    <s v="USD"/>
    <n v="1492145940"/>
    <n v="1489504916"/>
    <b v="0"/>
    <n v="4"/>
    <b v="0"/>
    <s v="theater/plays"/>
    <n v="150"/>
    <n v="93.75"/>
    <x v="1"/>
    <s v="plays"/>
    <x v="3130"/>
    <d v="2017-04-14T04:59:00"/>
    <x v="9"/>
  </r>
  <r>
    <n v="3131"/>
    <s v="SNAKE EYES"/>
    <s v="A Staged Reading of &quot;Snake Eyes,&quot; a new play by Alex Rafala"/>
    <n v="28000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650"/>
    <n v="10"/>
    <x v="3"/>
    <s v="US"/>
    <s v="USD"/>
    <n v="1492759460"/>
    <n v="1487579060"/>
    <b v="0"/>
    <n v="1"/>
    <b v="0"/>
    <s v="theater/plays"/>
    <n v="2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500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0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x v="3"/>
    <s v="MX"/>
    <s v="MXN"/>
    <n v="1490416380"/>
    <n v="1487485760"/>
    <b v="0"/>
    <n v="6"/>
    <b v="0"/>
    <s v="theater/plays"/>
    <n v="108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4000"/>
    <n v="45"/>
    <x v="3"/>
    <s v="GB"/>
    <s v="GBP"/>
    <n v="1489922339"/>
    <n v="1487333939"/>
    <b v="0"/>
    <n v="3"/>
    <b v="0"/>
    <s v="theater/plays"/>
    <n v="1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100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8000"/>
    <n v="1300"/>
    <x v="0"/>
    <s v="US"/>
    <s v="USD"/>
    <n v="1354845600"/>
    <n v="1352766300"/>
    <b v="1"/>
    <n v="25"/>
    <b v="1"/>
    <s v="theater/plays"/>
    <n v="16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40000"/>
    <n v="7905"/>
    <x v="0"/>
    <s v="US"/>
    <s v="USD"/>
    <n v="1333310458"/>
    <n v="1330722058"/>
    <b v="1"/>
    <n v="123"/>
    <b v="1"/>
    <s v="theater/plays"/>
    <n v="20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3500"/>
    <n v="4040"/>
    <x v="0"/>
    <s v="US"/>
    <s v="USD"/>
    <n v="1405746000"/>
    <n v="1404932105"/>
    <b v="1"/>
    <n v="41"/>
    <b v="1"/>
    <s v="theater/plays"/>
    <n v="115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1500"/>
    <n v="2102"/>
    <x v="0"/>
    <s v="GB"/>
    <s v="GBP"/>
    <n v="1413377522"/>
    <n v="1410785522"/>
    <b v="1"/>
    <n v="74"/>
    <b v="1"/>
    <s v="theater/plays"/>
    <n v="140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3000"/>
    <n v="3105"/>
    <x v="0"/>
    <s v="US"/>
    <s v="USD"/>
    <n v="1402696800"/>
    <n v="1399948353"/>
    <b v="1"/>
    <n v="61"/>
    <b v="1"/>
    <s v="theater/plays"/>
    <n v="10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x v="0"/>
    <s v="US"/>
    <s v="USD"/>
    <n v="1329240668"/>
    <n v="1326648668"/>
    <b v="1"/>
    <n v="29"/>
    <b v="1"/>
    <s v="theater/plays"/>
    <n v="7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6000"/>
    <n v="2182"/>
    <x v="0"/>
    <s v="US"/>
    <s v="USD"/>
    <n v="1376838000"/>
    <n v="1374531631"/>
    <b v="1"/>
    <n v="55"/>
    <b v="1"/>
    <s v="theater/plays"/>
    <n v="14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250"/>
    <n v="545"/>
    <x v="0"/>
    <s v="GB"/>
    <s v="GBP"/>
    <n v="1402848000"/>
    <n v="1400570787"/>
    <b v="1"/>
    <n v="15"/>
    <b v="1"/>
    <s v="theater/plays"/>
    <n v="218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30000"/>
    <n v="2725"/>
    <x v="0"/>
    <s v="US"/>
    <s v="USD"/>
    <n v="1377284669"/>
    <n v="1375729469"/>
    <b v="1"/>
    <n v="68"/>
    <b v="1"/>
    <s v="theater/plays"/>
    <n v="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1500"/>
    <n v="130"/>
    <x v="2"/>
    <s v="GB"/>
    <s v="GBP"/>
    <n v="1433930302"/>
    <n v="1432115902"/>
    <b v="0"/>
    <n v="9"/>
    <b v="0"/>
    <s v="theater/musical"/>
    <n v="9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13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5000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2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4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7500"/>
    <n v="2070"/>
    <x v="2"/>
    <s v="US"/>
    <s v="USD"/>
    <n v="1423750542"/>
    <n v="1421158542"/>
    <b v="0"/>
    <n v="39"/>
    <b v="0"/>
    <s v="theater/musical"/>
    <n v="28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1500"/>
    <n v="1800"/>
    <x v="2"/>
    <s v="US"/>
    <s v="USD"/>
    <n v="1438437600"/>
    <n v="1433254875"/>
    <b v="0"/>
    <n v="6"/>
    <b v="0"/>
    <s v="theater/musical"/>
    <n v="12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"/>
    <n v="1145"/>
    <x v="2"/>
    <s v="NO"/>
    <s v="NOK"/>
    <n v="1423050618"/>
    <n v="1420458618"/>
    <b v="0"/>
    <n v="4"/>
    <b v="0"/>
    <s v="theater/musical"/>
    <n v="115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500"/>
    <n v="110"/>
    <x v="2"/>
    <s v="DK"/>
    <s v="DKK"/>
    <n v="1424081477"/>
    <n v="1420798277"/>
    <b v="0"/>
    <n v="3"/>
    <b v="0"/>
    <s v="theater/musical"/>
    <n v="22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2500"/>
    <n v="2608"/>
    <x v="2"/>
    <s v="US"/>
    <s v="USD"/>
    <n v="1410037200"/>
    <n v="1407435418"/>
    <b v="0"/>
    <n v="53"/>
    <b v="0"/>
    <s v="theater/musical"/>
    <n v="104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2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85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2000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20000"/>
    <n v="273"/>
    <x v="2"/>
    <s v="GB"/>
    <s v="GBP"/>
    <n v="1430470772"/>
    <n v="1427878772"/>
    <b v="0"/>
    <n v="12"/>
    <b v="0"/>
    <s v="theater/musical"/>
    <n v="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0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5000"/>
    <n v="2001"/>
    <x v="0"/>
    <s v="GB"/>
    <s v="GBP"/>
    <n v="1436625000"/>
    <n v="1433934371"/>
    <b v="1"/>
    <n v="35"/>
    <b v="1"/>
    <s v="theater/plays"/>
    <n v="4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55000"/>
    <n v="1250"/>
    <x v="0"/>
    <s v="GB"/>
    <s v="GBP"/>
    <n v="1446213612"/>
    <n v="1443621612"/>
    <b v="1"/>
    <n v="21"/>
    <b v="1"/>
    <s v="theater/plays"/>
    <n v="2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0000"/>
    <n v="1500"/>
    <x v="0"/>
    <s v="GB"/>
    <s v="GBP"/>
    <n v="1484687436"/>
    <n v="1482095436"/>
    <b v="0"/>
    <n v="30"/>
    <b v="1"/>
    <s v="theater/plays"/>
    <n v="1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500"/>
    <n v="525"/>
    <x v="0"/>
    <s v="GB"/>
    <s v="GBP"/>
    <n v="1412706375"/>
    <n v="1410114375"/>
    <b v="1"/>
    <n v="18"/>
    <b v="1"/>
    <s v="theater/plays"/>
    <n v="10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2800"/>
    <n v="3315"/>
    <x v="0"/>
    <s v="US"/>
    <s v="USD"/>
    <n v="1437067476"/>
    <n v="1434475476"/>
    <b v="1"/>
    <n v="49"/>
    <b v="1"/>
    <s v="theater/plays"/>
    <n v="118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x v="0"/>
    <s v="US"/>
    <s v="USD"/>
    <n v="1472074928"/>
    <n v="1470692528"/>
    <b v="1"/>
    <n v="42"/>
    <b v="1"/>
    <s v="theater/plays"/>
    <n v="102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30000"/>
    <n v="1830"/>
    <x v="0"/>
    <s v="GB"/>
    <s v="GBP"/>
    <n v="1436705265"/>
    <n v="1434113265"/>
    <b v="1"/>
    <n v="30"/>
    <b v="1"/>
    <s v="theater/plays"/>
    <n v="6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6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3000"/>
    <n v="289"/>
    <x v="0"/>
    <s v="GB"/>
    <s v="GBP"/>
    <n v="1449257348"/>
    <n v="1444069748"/>
    <b v="0"/>
    <n v="15"/>
    <b v="1"/>
    <s v="theater/plays"/>
    <n v="10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4000"/>
    <n v="4085"/>
    <x v="0"/>
    <s v="US"/>
    <s v="USD"/>
    <n v="1430329862"/>
    <n v="1428515462"/>
    <b v="0"/>
    <n v="88"/>
    <b v="1"/>
    <s v="theater/plays"/>
    <n v="102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25000"/>
    <n v="2630"/>
    <x v="0"/>
    <s v="US"/>
    <s v="USD"/>
    <n v="1465527600"/>
    <n v="1462252542"/>
    <b v="0"/>
    <n v="54"/>
    <b v="1"/>
    <s v="theater/plays"/>
    <n v="11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4000"/>
    <n v="4280"/>
    <x v="0"/>
    <s v="US"/>
    <s v="USD"/>
    <n v="1460581365"/>
    <n v="1458766965"/>
    <b v="0"/>
    <n v="57"/>
    <b v="1"/>
    <s v="theater/plays"/>
    <n v="107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2001"/>
    <n v="2746"/>
    <x v="0"/>
    <s v="US"/>
    <s v="USD"/>
    <n v="1445065210"/>
    <n v="1442473210"/>
    <b v="0"/>
    <n v="45"/>
    <b v="1"/>
    <s v="theater/plays"/>
    <n v="23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16870"/>
    <n v="2501"/>
    <x v="0"/>
    <s v="US"/>
    <s v="USD"/>
    <n v="1478901600"/>
    <n v="1477077946"/>
    <b v="0"/>
    <n v="41"/>
    <b v="1"/>
    <s v="theater/plays"/>
    <n v="15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1551"/>
    <n v="1686"/>
    <x v="0"/>
    <s v="GB"/>
    <s v="GBP"/>
    <n v="1431115500"/>
    <n v="1428733511"/>
    <b v="0"/>
    <n v="58"/>
    <b v="1"/>
    <s v="theater/plays"/>
    <n v="109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500"/>
    <n v="1115"/>
    <x v="0"/>
    <s v="US"/>
    <s v="USD"/>
    <n v="1465347424"/>
    <n v="1462755424"/>
    <b v="0"/>
    <n v="18"/>
    <b v="1"/>
    <s v="theater/plays"/>
    <n v="223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2500"/>
    <n v="450"/>
    <x v="0"/>
    <s v="GB"/>
    <s v="GBP"/>
    <n v="1428256277"/>
    <n v="1425235877"/>
    <b v="0"/>
    <n v="15"/>
    <b v="1"/>
    <s v="theater/plays"/>
    <n v="18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93500"/>
    <n v="250"/>
    <x v="0"/>
    <s v="GB"/>
    <s v="GBP"/>
    <n v="1459845246"/>
    <n v="1457429646"/>
    <b v="0"/>
    <n v="9"/>
    <b v="1"/>
    <s v="theater/plays"/>
    <n v="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000"/>
    <n v="3350"/>
    <x v="0"/>
    <s v="GB"/>
    <s v="GBP"/>
    <n v="1465750800"/>
    <n v="1463771421"/>
    <b v="0"/>
    <n v="28"/>
    <b v="1"/>
    <s v="theater/plays"/>
    <n v="112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1200"/>
    <n v="1200"/>
    <x v="0"/>
    <s v="GB"/>
    <s v="GBP"/>
    <n v="1460553480"/>
    <n v="1458770384"/>
    <b v="0"/>
    <n v="23"/>
    <b v="1"/>
    <s v="theater/plays"/>
    <n v="100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15000"/>
    <n v="4565"/>
    <x v="0"/>
    <s v="US"/>
    <s v="USD"/>
    <n v="1409374093"/>
    <n v="1406782093"/>
    <b v="0"/>
    <n v="40"/>
    <b v="1"/>
    <s v="theater/plays"/>
    <n v="30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6000"/>
    <n v="650"/>
    <x v="0"/>
    <s v="US"/>
    <s v="USD"/>
    <n v="1429317420"/>
    <n v="1424226768"/>
    <b v="0"/>
    <n v="13"/>
    <b v="1"/>
    <s v="theater/plays"/>
    <n v="11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15000"/>
    <n v="1575"/>
    <x v="0"/>
    <s v="GB"/>
    <s v="GBP"/>
    <n v="1462230000"/>
    <n v="1461061350"/>
    <b v="0"/>
    <n v="44"/>
    <b v="1"/>
    <s v="theater/plays"/>
    <n v="11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2200"/>
    <n v="2210"/>
    <x v="0"/>
    <s v="GB"/>
    <s v="GBP"/>
    <n v="1462879020"/>
    <n v="1461941527"/>
    <b v="0"/>
    <n v="15"/>
    <b v="1"/>
    <s v="theater/plays"/>
    <n v="100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800"/>
    <n v="890"/>
    <x v="0"/>
    <s v="GB"/>
    <s v="GBP"/>
    <n v="1438467894"/>
    <n v="1436307894"/>
    <b v="0"/>
    <n v="30"/>
    <b v="1"/>
    <s v="theater/plays"/>
    <n v="111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000"/>
    <n v="277"/>
    <x v="0"/>
    <s v="US"/>
    <s v="USD"/>
    <n v="1449089965"/>
    <n v="1446670765"/>
    <b v="0"/>
    <n v="9"/>
    <b v="1"/>
    <s v="theater/plays"/>
    <n v="0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900"/>
    <n v="1035"/>
    <x v="0"/>
    <s v="US"/>
    <s v="USD"/>
    <n v="1408942740"/>
    <n v="1407157756"/>
    <b v="0"/>
    <n v="27"/>
    <b v="1"/>
    <s v="theater/plays"/>
    <n v="115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1050"/>
    <n v="1115"/>
    <x v="0"/>
    <s v="US"/>
    <s v="USD"/>
    <n v="1407536880"/>
    <n v="1404997548"/>
    <b v="0"/>
    <n v="18"/>
    <b v="1"/>
    <s v="theater/plays"/>
    <n v="106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850"/>
    <n v="920"/>
    <x v="0"/>
    <s v="GB"/>
    <s v="GBP"/>
    <n v="1433009400"/>
    <n v="1431795944"/>
    <b v="0"/>
    <n v="38"/>
    <b v="1"/>
    <s v="theater/plays"/>
    <n v="108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200"/>
    <n v="1565"/>
    <x v="0"/>
    <s v="US"/>
    <s v="USD"/>
    <n v="1401595140"/>
    <n v="1399286589"/>
    <b v="0"/>
    <n v="28"/>
    <b v="1"/>
    <s v="theater/plays"/>
    <n v="130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100000"/>
    <n v="280"/>
    <x v="0"/>
    <s v="GB"/>
    <s v="GBP"/>
    <n v="1455832800"/>
    <n v="1452338929"/>
    <b v="0"/>
    <n v="24"/>
    <b v="1"/>
    <s v="theater/plays"/>
    <n v="0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0000"/>
    <n v="1245"/>
    <x v="0"/>
    <s v="GB"/>
    <s v="GBP"/>
    <n v="1424556325"/>
    <n v="1421964325"/>
    <b v="0"/>
    <n v="46"/>
    <b v="1"/>
    <s v="theater/plays"/>
    <n v="12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25000"/>
    <n v="610"/>
    <x v="0"/>
    <s v="US"/>
    <s v="USD"/>
    <n v="1434542702"/>
    <n v="1432814702"/>
    <b v="0"/>
    <n v="3"/>
    <b v="1"/>
    <s v="theater/plays"/>
    <n v="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10000"/>
    <n v="650"/>
    <x v="0"/>
    <s v="US"/>
    <s v="USD"/>
    <n v="1425099540"/>
    <n v="1424280938"/>
    <b v="0"/>
    <n v="14"/>
    <b v="1"/>
    <s v="theater/plays"/>
    <n v="7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2500"/>
    <n v="3105"/>
    <x v="0"/>
    <s v="US"/>
    <s v="USD"/>
    <n v="1480579140"/>
    <n v="1478030325"/>
    <b v="0"/>
    <n v="44"/>
    <b v="1"/>
    <s v="theater/plays"/>
    <n v="12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000"/>
    <n v="200"/>
    <x v="0"/>
    <s v="US"/>
    <s v="USD"/>
    <n v="1460935800"/>
    <n v="1459999656"/>
    <b v="0"/>
    <n v="9"/>
    <b v="1"/>
    <s v="theater/plays"/>
    <n v="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00000"/>
    <n v="350"/>
    <x v="0"/>
    <s v="US"/>
    <s v="USD"/>
    <n v="1429912341"/>
    <n v="1427320341"/>
    <b v="0"/>
    <n v="10"/>
    <b v="1"/>
    <s v="theater/plays"/>
    <n v="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4000"/>
    <n v="4055"/>
    <x v="0"/>
    <s v="US"/>
    <s v="USD"/>
    <n v="1411264800"/>
    <n v="1409620903"/>
    <b v="0"/>
    <n v="87"/>
    <b v="1"/>
    <s v="theater/plays"/>
    <n v="101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8000"/>
    <n v="195"/>
    <x v="0"/>
    <s v="GB"/>
    <s v="GBP"/>
    <n v="1478046661"/>
    <n v="1476837061"/>
    <b v="0"/>
    <n v="12"/>
    <b v="1"/>
    <s v="theater/plays"/>
    <n v="2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10000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x v="0"/>
    <s v="GB"/>
    <s v="GBP"/>
    <n v="1423138800"/>
    <n v="1421092725"/>
    <b v="0"/>
    <n v="25"/>
    <b v="1"/>
    <s v="theater/plays"/>
    <n v="166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3500"/>
    <n v="760"/>
    <x v="0"/>
    <s v="GB"/>
    <s v="GBP"/>
    <n v="1427990071"/>
    <n v="1422809671"/>
    <b v="0"/>
    <n v="39"/>
    <b v="1"/>
    <s v="theater/plays"/>
    <n v="2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2000"/>
    <n v="385"/>
    <x v="0"/>
    <s v="GB"/>
    <s v="GBP"/>
    <n v="1471130956"/>
    <n v="1465946956"/>
    <b v="0"/>
    <n v="14"/>
    <b v="1"/>
    <s v="theater/plays"/>
    <n v="19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12000"/>
    <n v="3030"/>
    <x v="0"/>
    <s v="US"/>
    <s v="USD"/>
    <n v="1426864032"/>
    <n v="1424275632"/>
    <b v="0"/>
    <n v="47"/>
    <b v="1"/>
    <s v="theater/plays"/>
    <n v="25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10000"/>
    <n v="375"/>
    <x v="0"/>
    <s v="US"/>
    <s v="USD"/>
    <n v="1468618680"/>
    <n v="1465345902"/>
    <b v="0"/>
    <n v="9"/>
    <b v="1"/>
    <s v="theater/plays"/>
    <n v="4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2000"/>
    <n v="2076"/>
    <x v="0"/>
    <s v="US"/>
    <s v="USD"/>
    <n v="1431831600"/>
    <n v="1430761243"/>
    <b v="0"/>
    <n v="39"/>
    <b v="1"/>
    <s v="theater/plays"/>
    <n v="104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2100"/>
    <n v="2140"/>
    <x v="0"/>
    <s v="US"/>
    <s v="USD"/>
    <n v="1436562000"/>
    <n v="1434440227"/>
    <b v="0"/>
    <n v="13"/>
    <b v="1"/>
    <s v="theater/plays"/>
    <n v="102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500"/>
    <n v="1660"/>
    <x v="0"/>
    <s v="US"/>
    <s v="USD"/>
    <n v="1454431080"/>
    <n v="1451839080"/>
    <b v="0"/>
    <n v="30"/>
    <b v="1"/>
    <s v="theater/plays"/>
    <n v="11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500"/>
    <n v="2555"/>
    <x v="0"/>
    <s v="GB"/>
    <s v="GBP"/>
    <n v="1435185252"/>
    <n v="1432593252"/>
    <b v="0"/>
    <n v="66"/>
    <b v="1"/>
    <s v="theater/plays"/>
    <n v="102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500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800"/>
    <n v="1686"/>
    <x v="0"/>
    <s v="US"/>
    <s v="USD"/>
    <n v="1464904800"/>
    <n v="1463852904"/>
    <b v="0"/>
    <n v="49"/>
    <b v="1"/>
    <s v="theater/plays"/>
    <n v="211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5500"/>
    <n v="180"/>
    <x v="0"/>
    <s v="GB"/>
    <s v="GBP"/>
    <n v="1462914000"/>
    <n v="1460914253"/>
    <b v="0"/>
    <n v="15"/>
    <b v="1"/>
    <s v="theater/plays"/>
    <n v="3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1900"/>
    <n v="905"/>
    <x v="0"/>
    <s v="US"/>
    <s v="USD"/>
    <n v="1404312846"/>
    <n v="1402584846"/>
    <b v="0"/>
    <n v="15"/>
    <b v="1"/>
    <s v="theater/plays"/>
    <n v="48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0"/>
    <n v="1000"/>
    <x v="0"/>
    <s v="GB"/>
    <s v="GBP"/>
    <n v="1429789992"/>
    <n v="1424609592"/>
    <b v="0"/>
    <n v="17"/>
    <b v="1"/>
    <s v="theater/plays"/>
    <n v="1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3300"/>
    <n v="3315"/>
    <x v="0"/>
    <s v="US"/>
    <s v="USD"/>
    <n v="1401857940"/>
    <n v="1400725112"/>
    <b v="0"/>
    <n v="44"/>
    <b v="1"/>
    <s v="theater/plays"/>
    <n v="100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12000"/>
    <n v="550"/>
    <x v="0"/>
    <s v="US"/>
    <s v="USD"/>
    <n v="1422853140"/>
    <n v="1421439552"/>
    <b v="0"/>
    <n v="10"/>
    <b v="1"/>
    <s v="theater/plays"/>
    <n v="5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3265"/>
    <n v="1395"/>
    <x v="0"/>
    <s v="GB"/>
    <s v="GBP"/>
    <n v="1442311560"/>
    <n v="1439924246"/>
    <b v="0"/>
    <n v="34"/>
    <b v="1"/>
    <s v="theater/plays"/>
    <n v="43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6000"/>
    <n v="530"/>
    <x v="0"/>
    <s v="US"/>
    <s v="USD"/>
    <n v="1439136000"/>
    <n v="1438188106"/>
    <b v="0"/>
    <n v="7"/>
    <b v="1"/>
    <s v="theater/plays"/>
    <n v="9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3000"/>
    <n v="1142"/>
    <x v="0"/>
    <s v="US"/>
    <s v="USD"/>
    <n v="1411012740"/>
    <n v="1409667827"/>
    <b v="0"/>
    <n v="27"/>
    <b v="1"/>
    <s v="theater/plays"/>
    <n v="38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20000"/>
    <n v="230"/>
    <x v="0"/>
    <s v="GB"/>
    <s v="GBP"/>
    <n v="1450612740"/>
    <n v="1448040425"/>
    <b v="0"/>
    <n v="17"/>
    <b v="1"/>
    <s v="theater/plays"/>
    <n v="1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500"/>
    <n v="2569"/>
    <x v="0"/>
    <s v="GB"/>
    <s v="GBP"/>
    <n v="1471428340"/>
    <n v="1469009140"/>
    <b v="0"/>
    <n v="83"/>
    <b v="1"/>
    <s v="theater/plays"/>
    <n v="103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x v="0"/>
    <s v="US"/>
    <s v="USD"/>
    <n v="1428780159"/>
    <n v="1426188159"/>
    <b v="0"/>
    <n v="8"/>
    <b v="1"/>
    <s v="theater/plays"/>
    <n v="13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1500"/>
    <n v="2140"/>
    <x v="0"/>
    <s v="US"/>
    <s v="USD"/>
    <n v="1457139600"/>
    <n v="1455230214"/>
    <b v="0"/>
    <n v="13"/>
    <b v="1"/>
    <s v="theater/plays"/>
    <n v="143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60000"/>
    <n v="1020"/>
    <x v="0"/>
    <s v="GB"/>
    <s v="GBP"/>
    <n v="1441358873"/>
    <n v="1438939673"/>
    <b v="0"/>
    <n v="42"/>
    <b v="1"/>
    <s v="theater/plays"/>
    <n v="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1750"/>
    <n v="2210"/>
    <x v="0"/>
    <s v="GB"/>
    <s v="GBP"/>
    <n v="1408289724"/>
    <n v="1403105724"/>
    <b v="0"/>
    <n v="20"/>
    <b v="1"/>
    <s v="theater/plays"/>
    <n v="126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2500"/>
    <n v="504"/>
    <x v="0"/>
    <s v="GB"/>
    <s v="GBP"/>
    <n v="1435352400"/>
    <n v="1431718575"/>
    <b v="0"/>
    <n v="22"/>
    <b v="1"/>
    <s v="theater/plays"/>
    <n v="20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x v="0"/>
    <s v="US"/>
    <s v="USD"/>
    <n v="1438799760"/>
    <n v="1437236378"/>
    <b v="0"/>
    <n v="54"/>
    <b v="1"/>
    <s v="theater/plays"/>
    <n v="128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800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750"/>
    <n v="780"/>
    <x v="0"/>
    <s v="US"/>
    <s v="USD"/>
    <n v="1430029680"/>
    <n v="1427741583"/>
    <b v="0"/>
    <n v="27"/>
    <b v="1"/>
    <s v="theater/plays"/>
    <n v="104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700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000"/>
    <n v="4050"/>
    <x v="0"/>
    <s v="US"/>
    <s v="USD"/>
    <n v="1419181890"/>
    <n v="1416589890"/>
    <b v="0"/>
    <n v="23"/>
    <b v="1"/>
    <s v="theater/plays"/>
    <n v="135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350"/>
    <n v="633"/>
    <x v="0"/>
    <s v="GB"/>
    <s v="GBP"/>
    <n v="1467054000"/>
    <n v="1463144254"/>
    <b v="0"/>
    <n v="28"/>
    <b v="1"/>
    <s v="theater/plays"/>
    <n v="181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80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5000"/>
    <n v="5100"/>
    <x v="0"/>
    <s v="US"/>
    <s v="USD"/>
    <n v="1432654347"/>
    <n v="1430494347"/>
    <b v="0"/>
    <n v="62"/>
    <b v="1"/>
    <s v="theater/plays"/>
    <n v="102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30000"/>
    <n v="1225"/>
    <x v="0"/>
    <s v="US"/>
    <s v="USD"/>
    <n v="1422075540"/>
    <n v="1419979544"/>
    <b v="0"/>
    <n v="18"/>
    <b v="1"/>
    <s v="theater/plays"/>
    <n v="4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s v="US"/>
    <s v="USD"/>
    <n v="1420489560"/>
    <n v="1417469639"/>
    <b v="0"/>
    <n v="43"/>
    <b v="1"/>
    <s v="theater/plays"/>
    <n v="33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2000"/>
    <n v="2015"/>
    <x v="0"/>
    <s v="US"/>
    <s v="USD"/>
    <n v="1472952982"/>
    <n v="1470792982"/>
    <b v="0"/>
    <n v="36"/>
    <b v="1"/>
    <s v="theater/plays"/>
    <n v="101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7500"/>
    <n v="1101"/>
    <x v="0"/>
    <s v="US"/>
    <s v="USD"/>
    <n v="1409720340"/>
    <n v="1408129822"/>
    <b v="0"/>
    <n v="27"/>
    <b v="1"/>
    <s v="theater/plays"/>
    <n v="15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1500"/>
    <n v="1010"/>
    <x v="0"/>
    <s v="US"/>
    <s v="USD"/>
    <n v="1440892800"/>
    <n v="1438715077"/>
    <b v="0"/>
    <n v="17"/>
    <b v="1"/>
    <s v="theater/plays"/>
    <n v="67"/>
    <n v="59.41"/>
    <x v="1"/>
    <s v="plays"/>
    <x v="3599"/>
    <d v="2015-08-30T00:00:00"/>
    <x v="9"/>
  </r>
  <r>
    <n v="3600"/>
    <s v="Pariah"/>
    <s v="The First Play From The Man Who Brought You The Black James Bond!"/>
    <n v="13"/>
    <n v="13"/>
    <x v="0"/>
    <s v="US"/>
    <s v="USD"/>
    <n v="1476390164"/>
    <n v="1473970964"/>
    <b v="0"/>
    <n v="4"/>
    <b v="1"/>
    <s v="theater/plays"/>
    <n v="10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2500"/>
    <n v="2560"/>
    <x v="0"/>
    <s v="US"/>
    <s v="USD"/>
    <n v="1446759880"/>
    <n v="1444164280"/>
    <b v="0"/>
    <n v="57"/>
    <b v="1"/>
    <s v="theater/plays"/>
    <n v="102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x v="0"/>
    <s v="US"/>
    <s v="USD"/>
    <n v="1461913140"/>
    <n v="1461370956"/>
    <b v="0"/>
    <n v="69"/>
    <b v="1"/>
    <s v="theater/plays"/>
    <n v="226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0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30000"/>
    <n v="800"/>
    <x v="0"/>
    <s v="GB"/>
    <s v="GBP"/>
    <n v="1466172000"/>
    <n v="1463418090"/>
    <b v="0"/>
    <n v="27"/>
    <b v="1"/>
    <s v="theater/plays"/>
    <n v="3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3200"/>
    <n v="3400"/>
    <x v="0"/>
    <s v="GB"/>
    <s v="GBP"/>
    <n v="1428483201"/>
    <n v="1425891201"/>
    <b v="0"/>
    <n v="51"/>
    <b v="1"/>
    <s v="theater/plays"/>
    <n v="10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99000"/>
    <n v="2670"/>
    <x v="0"/>
    <s v="GB"/>
    <s v="GBP"/>
    <n v="1449756896"/>
    <n v="1447164896"/>
    <b v="0"/>
    <n v="72"/>
    <b v="1"/>
    <s v="theater/plays"/>
    <n v="3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180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3000"/>
    <n v="3000"/>
    <x v="0"/>
    <s v="US"/>
    <s v="USD"/>
    <n v="1406358000"/>
    <n v="1404841270"/>
    <b v="0"/>
    <n v="34"/>
    <b v="1"/>
    <s v="theater/plays"/>
    <n v="10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"/>
    <n v="2"/>
    <x v="2"/>
    <s v="US"/>
    <s v="USD"/>
    <n v="1462467600"/>
    <n v="1457403364"/>
    <b v="0"/>
    <n v="2"/>
    <b v="0"/>
    <s v="theater/musical"/>
    <n v="2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25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400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525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839"/>
    <n v="926"/>
    <x v="2"/>
    <s v="US"/>
    <s v="USD"/>
    <n v="1420130935"/>
    <n v="1417538935"/>
    <b v="0"/>
    <n v="14"/>
    <b v="0"/>
    <s v="theater/musical"/>
    <n v="110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3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5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20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180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10000"/>
    <n v="821"/>
    <x v="2"/>
    <s v="US"/>
    <s v="USD"/>
    <n v="1457413140"/>
    <n v="1454996887"/>
    <b v="0"/>
    <n v="12"/>
    <b v="0"/>
    <s v="theater/musical"/>
    <n v="8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55000"/>
    <n v="481"/>
    <x v="2"/>
    <s v="US"/>
    <s v="USD"/>
    <n v="1434497400"/>
    <n v="1431770802"/>
    <b v="0"/>
    <n v="8"/>
    <b v="0"/>
    <s v="theater/musical"/>
    <n v="1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1250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600"/>
    <n v="780"/>
    <x v="0"/>
    <s v="CA"/>
    <s v="CAD"/>
    <n v="1402938394"/>
    <n v="1400691994"/>
    <b v="0"/>
    <n v="8"/>
    <b v="1"/>
    <s v="theater/plays"/>
    <n v="130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16000"/>
    <n v="520"/>
    <x v="0"/>
    <s v="US"/>
    <s v="USD"/>
    <n v="1407686340"/>
    <n v="1404833442"/>
    <b v="0"/>
    <n v="9"/>
    <b v="1"/>
    <s v="theater/plays"/>
    <n v="3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00000"/>
    <n v="250"/>
    <x v="0"/>
    <s v="GB"/>
    <s v="GBP"/>
    <n v="1419368925"/>
    <n v="1417208925"/>
    <b v="0"/>
    <n v="22"/>
    <b v="1"/>
    <s v="theater/plays"/>
    <n v="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4000"/>
    <n v="234"/>
    <x v="0"/>
    <s v="GB"/>
    <s v="GBP"/>
    <n v="1482321030"/>
    <n v="1477133430"/>
    <b v="0"/>
    <n v="9"/>
    <b v="1"/>
    <s v="theater/plays"/>
    <n v="6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400"/>
    <n v="875"/>
    <x v="0"/>
    <s v="US"/>
    <s v="USD"/>
    <n v="1466056689"/>
    <n v="1464847089"/>
    <b v="0"/>
    <n v="19"/>
    <b v="1"/>
    <s v="theater/plays"/>
    <n v="21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14500"/>
    <n v="241"/>
    <x v="0"/>
    <s v="GB"/>
    <s v="GBP"/>
    <n v="1433113200"/>
    <n v="1431951611"/>
    <b v="0"/>
    <n v="12"/>
    <b v="1"/>
    <s v="theater/plays"/>
    <n v="2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5000"/>
    <n v="3530"/>
    <x v="0"/>
    <s v="US"/>
    <s v="USD"/>
    <n v="1405915140"/>
    <n v="1404140667"/>
    <b v="0"/>
    <n v="40"/>
    <b v="1"/>
    <s v="theater/plays"/>
    <n v="7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35000"/>
    <n v="70"/>
    <x v="0"/>
    <s v="GB"/>
    <s v="GBP"/>
    <n v="1463353200"/>
    <n v="1462285182"/>
    <b v="0"/>
    <n v="3"/>
    <b v="1"/>
    <s v="theater/plays"/>
    <n v="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1000"/>
    <n v="1030"/>
    <x v="0"/>
    <s v="US"/>
    <s v="USD"/>
    <n v="1410550484"/>
    <n v="1408995284"/>
    <b v="0"/>
    <n v="16"/>
    <b v="1"/>
    <s v="theater/plays"/>
    <n v="103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7000"/>
    <n v="4176"/>
    <x v="0"/>
    <s v="US"/>
    <s v="USD"/>
    <n v="1402901940"/>
    <n v="1399998418"/>
    <b v="0"/>
    <n v="67"/>
    <b v="1"/>
    <s v="theater/plays"/>
    <n v="60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100000"/>
    <n v="3550"/>
    <x v="0"/>
    <s v="US"/>
    <s v="USD"/>
    <n v="1434925500"/>
    <n v="1432410639"/>
    <b v="0"/>
    <n v="62"/>
    <b v="1"/>
    <s v="theater/plays"/>
    <n v="4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3000000"/>
    <n v="1800"/>
    <x v="0"/>
    <s v="US"/>
    <s v="USD"/>
    <n v="1417101683"/>
    <n v="1414506083"/>
    <b v="0"/>
    <n v="31"/>
    <b v="1"/>
    <s v="theater/plays"/>
    <n v="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200"/>
    <n v="1260"/>
    <x v="0"/>
    <s v="US"/>
    <s v="USD"/>
    <n v="1411084800"/>
    <n v="1410304179"/>
    <b v="0"/>
    <n v="17"/>
    <b v="1"/>
    <s v="theater/plays"/>
    <n v="105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1250"/>
    <n v="430"/>
    <x v="0"/>
    <s v="GB"/>
    <s v="GBP"/>
    <n v="1448922600"/>
    <n v="1446352529"/>
    <b v="0"/>
    <n v="14"/>
    <b v="1"/>
    <s v="theater/plays"/>
    <n v="34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0"/>
    <n v="3100"/>
    <x v="0"/>
    <s v="GB"/>
    <s v="GBP"/>
    <n v="1423838916"/>
    <n v="1418654916"/>
    <b v="0"/>
    <n v="78"/>
    <b v="1"/>
    <s v="theater/plays"/>
    <n v="16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5000"/>
    <n v="1296"/>
    <x v="0"/>
    <s v="US"/>
    <s v="USD"/>
    <n v="1471071540"/>
    <n v="1467720388"/>
    <b v="0"/>
    <n v="30"/>
    <b v="1"/>
    <s v="theater/plays"/>
    <n v="9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700"/>
    <n v="1860"/>
    <x v="0"/>
    <s v="US"/>
    <s v="USD"/>
    <n v="1469165160"/>
    <n v="1467335378"/>
    <b v="0"/>
    <n v="23"/>
    <b v="1"/>
    <s v="theater/plays"/>
    <n v="109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20000"/>
    <n v="2100"/>
    <x v="0"/>
    <s v="US"/>
    <s v="USD"/>
    <n v="1404444286"/>
    <n v="1403234686"/>
    <b v="0"/>
    <n v="39"/>
    <b v="1"/>
    <s v="theater/plays"/>
    <n v="11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4000"/>
    <n v="570"/>
    <x v="0"/>
    <s v="US"/>
    <s v="USD"/>
    <n v="1402848000"/>
    <n v="1400606573"/>
    <b v="0"/>
    <n v="21"/>
    <b v="1"/>
    <s v="theater/plays"/>
    <n v="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14440"/>
    <n v="2030"/>
    <x v="0"/>
    <s v="US"/>
    <s v="USD"/>
    <n v="1465062166"/>
    <n v="1463334166"/>
    <b v="0"/>
    <n v="19"/>
    <b v="1"/>
    <s v="theater/plays"/>
    <n v="14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1000"/>
    <n v="1197"/>
    <x v="0"/>
    <s v="GB"/>
    <s v="GBP"/>
    <n v="1425057075"/>
    <n v="1422465075"/>
    <b v="0"/>
    <n v="46"/>
    <b v="1"/>
    <s v="theater/plays"/>
    <n v="120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7500"/>
    <n v="381"/>
    <x v="0"/>
    <s v="GB"/>
    <s v="GBP"/>
    <n v="1455831000"/>
    <n v="1454366467"/>
    <b v="0"/>
    <n v="15"/>
    <b v="1"/>
    <s v="theater/plays"/>
    <n v="5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20000"/>
    <n v="100"/>
    <x v="2"/>
    <s v="US"/>
    <s v="USD"/>
    <n v="1439828159"/>
    <n v="1437236159"/>
    <b v="0"/>
    <n v="1"/>
    <b v="0"/>
    <s v="theater/plays"/>
    <n v="1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00"/>
    <n v="620"/>
    <x v="2"/>
    <s v="US"/>
    <s v="USD"/>
    <n v="1420860180"/>
    <n v="1418234646"/>
    <b v="0"/>
    <n v="12"/>
    <b v="0"/>
    <s v="theater/plays"/>
    <n v="124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5000"/>
    <n v="131"/>
    <x v="2"/>
    <s v="NL"/>
    <s v="EUR"/>
    <n v="1422100800"/>
    <n v="1416932133"/>
    <b v="0"/>
    <n v="4"/>
    <b v="0"/>
    <s v="theater/plays"/>
    <n v="3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4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8000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80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6700"/>
    <n v="150"/>
    <x v="2"/>
    <s v="US"/>
    <s v="USD"/>
    <n v="1447311540"/>
    <n v="1445358903"/>
    <b v="0"/>
    <n v="4"/>
    <b v="0"/>
    <s v="theater/plays"/>
    <n v="2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4190"/>
    <n v="270"/>
    <x v="2"/>
    <s v="GB"/>
    <s v="GBP"/>
    <n v="1405461600"/>
    <n v="1403562705"/>
    <b v="0"/>
    <n v="6"/>
    <b v="0"/>
    <s v="theater/plays"/>
    <n v="6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12000"/>
    <n v="805"/>
    <x v="2"/>
    <s v="GB"/>
    <s v="GBP"/>
    <n v="1468752468"/>
    <n v="1467024468"/>
    <b v="0"/>
    <n v="8"/>
    <b v="0"/>
    <s v="theater/plays"/>
    <n v="7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60000"/>
    <n v="358"/>
    <x v="2"/>
    <s v="US"/>
    <s v="USD"/>
    <n v="1407808438"/>
    <n v="1405217355"/>
    <b v="0"/>
    <n v="14"/>
    <b v="0"/>
    <s v="theater/plays"/>
    <n v="1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4000"/>
    <n v="100"/>
    <x v="2"/>
    <s v="US"/>
    <s v="USD"/>
    <n v="1409980144"/>
    <n v="1407388144"/>
    <b v="0"/>
    <n v="4"/>
    <b v="0"/>
    <s v="theater/plays"/>
    <n v="3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5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5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700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1200"/>
    <n v="202"/>
    <x v="2"/>
    <s v="US"/>
    <s v="USD"/>
    <n v="1475918439"/>
    <n v="1473326439"/>
    <b v="0"/>
    <n v="1"/>
    <b v="0"/>
    <s v="theater/plays"/>
    <n v="17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150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6000"/>
    <n v="565"/>
    <x v="0"/>
    <s v="GB"/>
    <s v="GBP"/>
    <n v="1476651600"/>
    <n v="1473189335"/>
    <b v="0"/>
    <n v="15"/>
    <b v="1"/>
    <s v="theater/musical"/>
    <n v="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3000"/>
    <n v="3000"/>
    <x v="0"/>
    <s v="US"/>
    <s v="USD"/>
    <n v="1406350740"/>
    <n v="1403125737"/>
    <b v="0"/>
    <n v="27"/>
    <b v="1"/>
    <s v="theater/musical"/>
    <n v="10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600"/>
    <n v="1535"/>
    <x v="0"/>
    <s v="US"/>
    <s v="USD"/>
    <n v="1400475600"/>
    <n v="1397819938"/>
    <b v="0"/>
    <n v="26"/>
    <b v="1"/>
    <s v="theater/musical"/>
    <n v="256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500"/>
    <n v="500"/>
    <x v="0"/>
    <s v="GB"/>
    <s v="GBP"/>
    <n v="1439247600"/>
    <n v="1434625937"/>
    <b v="0"/>
    <n v="3"/>
    <b v="1"/>
    <s v="theater/musical"/>
    <n v="9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3500"/>
    <n v="5410"/>
    <x v="0"/>
    <s v="US"/>
    <s v="USD"/>
    <n v="1479175680"/>
    <n v="1476317247"/>
    <b v="0"/>
    <n v="57"/>
    <b v="1"/>
    <s v="theater/musical"/>
    <n v="155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8000"/>
    <n v="2500"/>
    <x v="0"/>
    <s v="CA"/>
    <s v="CAD"/>
    <n v="1428606055"/>
    <n v="1427223655"/>
    <b v="0"/>
    <n v="25"/>
    <b v="1"/>
    <s v="theater/musical"/>
    <n v="31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140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0000"/>
    <n v="8537"/>
    <x v="0"/>
    <s v="US"/>
    <s v="USD"/>
    <n v="1406854800"/>
    <n v="1403599778"/>
    <b v="0"/>
    <n v="94"/>
    <b v="1"/>
    <s v="theater/musical"/>
    <n v="9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7000"/>
    <n v="2521"/>
    <x v="0"/>
    <s v="US"/>
    <s v="USD"/>
    <n v="1423942780"/>
    <n v="1418758780"/>
    <b v="0"/>
    <n v="36"/>
    <b v="1"/>
    <s v="theater/musical"/>
    <n v="36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5000"/>
    <n v="3000"/>
    <x v="0"/>
    <s v="US"/>
    <s v="USD"/>
    <n v="1436817960"/>
    <n v="1433999785"/>
    <b v="0"/>
    <n v="30"/>
    <b v="1"/>
    <s v="theater/musical"/>
    <n v="6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3000"/>
    <n v="3015"/>
    <x v="0"/>
    <s v="GB"/>
    <s v="GBP"/>
    <n v="1470132180"/>
    <n v="1467040769"/>
    <b v="0"/>
    <n v="30"/>
    <b v="1"/>
    <s v="theater/musical"/>
    <n v="1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500"/>
    <n v="351"/>
    <x v="0"/>
    <s v="US"/>
    <s v="USD"/>
    <n v="1436587140"/>
    <n v="1434113406"/>
    <b v="0"/>
    <n v="10"/>
    <b v="1"/>
    <s v="theater/musical"/>
    <n v="7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x v="2"/>
    <s v="US"/>
    <s v="USD"/>
    <n v="1450887480"/>
    <n v="1448469719"/>
    <b v="0"/>
    <n v="1"/>
    <b v="0"/>
    <s v="theater/musical"/>
    <n v="143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199"/>
    <n v="116"/>
    <x v="2"/>
    <s v="GB"/>
    <s v="GBP"/>
    <n v="1434395418"/>
    <n v="1431630618"/>
    <b v="0"/>
    <n v="4"/>
    <b v="0"/>
    <s v="theater/musical"/>
    <n v="58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32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40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2000"/>
    <n v="35"/>
    <x v="2"/>
    <s v="US"/>
    <s v="USD"/>
    <n v="1436957022"/>
    <n v="1434365022"/>
    <b v="0"/>
    <n v="2"/>
    <b v="0"/>
    <s v="theater/musical"/>
    <n v="2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x v="2"/>
    <s v="US"/>
    <s v="USD"/>
    <n v="1418769129"/>
    <n v="1416954729"/>
    <b v="0"/>
    <n v="24"/>
    <b v="0"/>
    <s v="theater/musical"/>
    <n v="139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1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380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30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x v="2"/>
    <s v="US"/>
    <s v="USD"/>
    <n v="1407691248"/>
    <n v="1405099248"/>
    <b v="0"/>
    <n v="5"/>
    <b v="0"/>
    <s v="theater/musical"/>
    <n v="114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5000"/>
    <n v="881"/>
    <x v="2"/>
    <s v="US"/>
    <s v="USD"/>
    <n v="1420952340"/>
    <n v="1418146883"/>
    <b v="0"/>
    <n v="16"/>
    <b v="0"/>
    <s v="theater/musical"/>
    <n v="18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100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20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65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10"/>
    <n v="3"/>
    <x v="2"/>
    <s v="US"/>
    <s v="USD"/>
    <n v="1411852640"/>
    <n v="1406668640"/>
    <b v="0"/>
    <n v="2"/>
    <b v="0"/>
    <s v="theater/musical"/>
    <n v="3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20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95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2000"/>
    <n v="2102"/>
    <x v="0"/>
    <s v="US"/>
    <s v="USD"/>
    <n v="1427860740"/>
    <n v="1424727712"/>
    <b v="0"/>
    <n v="34"/>
    <b v="1"/>
    <s v="theater/plays"/>
    <n v="105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6000"/>
    <n v="570"/>
    <x v="0"/>
    <s v="US"/>
    <s v="USD"/>
    <n v="1426187582"/>
    <n v="1423599182"/>
    <b v="0"/>
    <n v="10"/>
    <b v="1"/>
    <s v="theater/plays"/>
    <n v="10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400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70000"/>
    <n v="270"/>
    <x v="0"/>
    <s v="GB"/>
    <s v="GBP"/>
    <n v="1470058860"/>
    <n v="1469026903"/>
    <b v="0"/>
    <n v="7"/>
    <b v="1"/>
    <s v="theater/plays"/>
    <n v="0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7000"/>
    <n v="715"/>
    <x v="0"/>
    <s v="GB"/>
    <s v="GBP"/>
    <n v="1430993394"/>
    <n v="1428401394"/>
    <b v="0"/>
    <n v="26"/>
    <b v="1"/>
    <s v="theater/plays"/>
    <n v="10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4000"/>
    <n v="225"/>
    <x v="0"/>
    <s v="US"/>
    <s v="USD"/>
    <n v="1464371211"/>
    <n v="1463161611"/>
    <b v="0"/>
    <n v="3"/>
    <b v="1"/>
    <s v="theater/plays"/>
    <n v="6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7000"/>
    <n v="320"/>
    <x v="0"/>
    <s v="GB"/>
    <s v="GBP"/>
    <n v="1461278208"/>
    <n v="1459463808"/>
    <b v="0"/>
    <n v="8"/>
    <b v="1"/>
    <s v="theater/plays"/>
    <n v="5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900"/>
    <n v="900"/>
    <x v="0"/>
    <s v="US"/>
    <s v="USD"/>
    <n v="1470197340"/>
    <n v="1467497652"/>
    <b v="0"/>
    <n v="14"/>
    <b v="1"/>
    <s v="theater/plays"/>
    <n v="100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50000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3500"/>
    <n v="1697"/>
    <x v="2"/>
    <s v="US"/>
    <s v="USD"/>
    <n v="1437283391"/>
    <n v="1433395391"/>
    <b v="1"/>
    <n v="9"/>
    <b v="0"/>
    <s v="theater/plays"/>
    <n v="48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60000"/>
    <n v="852"/>
    <x v="2"/>
    <s v="GB"/>
    <s v="GBP"/>
    <n v="1437129179"/>
    <n v="1434537179"/>
    <b v="1"/>
    <n v="24"/>
    <b v="0"/>
    <s v="theater/plays"/>
    <n v="1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3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36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35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1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42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350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15000"/>
    <n v="1060"/>
    <x v="2"/>
    <s v="US"/>
    <s v="USD"/>
    <n v="1407858710"/>
    <n v="1405266710"/>
    <b v="0"/>
    <n v="13"/>
    <b v="0"/>
    <s v="theater/plays"/>
    <n v="7"/>
    <n v="81.540000000000006"/>
    <x v="1"/>
    <s v="plays"/>
    <x v="3860"/>
    <d v="2014-08-12T15:51:50"/>
    <x v="9"/>
  </r>
  <r>
    <n v="3861"/>
    <s v="READY OR NOT HERE I COME"/>
    <s v="THE COMING OF THE LORD!"/>
    <n v="10000"/>
    <n v="100"/>
    <x v="2"/>
    <s v="US"/>
    <s v="USD"/>
    <n v="1415828820"/>
    <n v="1412258977"/>
    <b v="0"/>
    <n v="1"/>
    <b v="0"/>
    <s v="theater/plays"/>
    <n v="1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0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9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700"/>
    <n v="60"/>
    <x v="2"/>
    <s v="US"/>
    <s v="USD"/>
    <n v="1447799054"/>
    <n v="1445203454"/>
    <b v="0"/>
    <n v="3"/>
    <b v="0"/>
    <s v="theater/plays"/>
    <n v="9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5000"/>
    <n v="650"/>
    <x v="2"/>
    <s v="CA"/>
    <s v="CAD"/>
    <n v="1409376600"/>
    <n v="1405957098"/>
    <b v="0"/>
    <n v="14"/>
    <b v="0"/>
    <s v="theater/plays"/>
    <n v="13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110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50"/>
    <n v="251"/>
    <x v="2"/>
    <s v="US"/>
    <s v="USD"/>
    <n v="1466278339"/>
    <n v="1463686339"/>
    <b v="0"/>
    <n v="5"/>
    <b v="0"/>
    <s v="theater/plays"/>
    <n v="100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x v="1"/>
    <s v="US"/>
    <s v="USD"/>
    <n v="1404360478"/>
    <n v="1401768478"/>
    <b v="0"/>
    <n v="10"/>
    <b v="0"/>
    <s v="theater/musical"/>
    <n v="12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540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32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100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175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5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3274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900"/>
    <n v="980"/>
    <x v="1"/>
    <s v="GB"/>
    <s v="GBP"/>
    <n v="1406761200"/>
    <n v="1403724820"/>
    <b v="0"/>
    <n v="17"/>
    <b v="0"/>
    <s v="theater/musical"/>
    <n v="109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1000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1999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33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5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4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5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60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45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0"/>
    <n v="260"/>
    <x v="2"/>
    <s v="US"/>
    <s v="USD"/>
    <n v="1427086740"/>
    <n v="1424488244"/>
    <b v="0"/>
    <n v="7"/>
    <b v="0"/>
    <s v="theater/plays"/>
    <n v="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550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x v="2"/>
    <s v="NZ"/>
    <s v="NZD"/>
    <n v="1420750683"/>
    <n v="1418158683"/>
    <b v="0"/>
    <n v="10"/>
    <b v="0"/>
    <s v="theater/plays"/>
    <n v="110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x v="2"/>
    <s v="GB"/>
    <s v="GBP"/>
    <n v="1439827200"/>
    <n v="1436355270"/>
    <b v="0"/>
    <n v="16"/>
    <b v="0"/>
    <s v="theater/plays"/>
    <n v="148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5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9500"/>
    <n v="135"/>
    <x v="2"/>
    <s v="US"/>
    <s v="USD"/>
    <n v="1433988791"/>
    <n v="1431396791"/>
    <b v="0"/>
    <n v="5"/>
    <b v="0"/>
    <s v="theater/plays"/>
    <n v="1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7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400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75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8000"/>
    <n v="65"/>
    <x v="2"/>
    <s v="US"/>
    <s v="USD"/>
    <n v="1406603696"/>
    <n v="1405307696"/>
    <b v="0"/>
    <n v="4"/>
    <b v="0"/>
    <s v="theater/plays"/>
    <n v="1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2500"/>
    <n v="135"/>
    <x v="2"/>
    <s v="US"/>
    <s v="USD"/>
    <n v="1410424642"/>
    <n v="1407832642"/>
    <b v="0"/>
    <n v="4"/>
    <b v="0"/>
    <s v="theater/plays"/>
    <n v="5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45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x v="2"/>
    <s v="US"/>
    <s v="USD"/>
    <n v="1448863449"/>
    <n v="1446267849"/>
    <b v="0"/>
    <n v="7"/>
    <b v="0"/>
    <s v="theater/plays"/>
    <n v="10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700"/>
    <n v="909"/>
    <x v="2"/>
    <s v="GB"/>
    <s v="GBP"/>
    <n v="1431298740"/>
    <n v="1429558756"/>
    <b v="0"/>
    <n v="27"/>
    <b v="0"/>
    <s v="theater/plays"/>
    <n v="34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2999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30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50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70"/>
    <n v="120"/>
    <x v="2"/>
    <s v="GB"/>
    <s v="GBP"/>
    <n v="1407168000"/>
    <n v="1406131023"/>
    <b v="0"/>
    <n v="3"/>
    <b v="0"/>
    <s v="theater/plays"/>
    <n v="171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394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600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20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10000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5000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15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150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48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1200"/>
    <n v="453"/>
    <x v="2"/>
    <s v="US"/>
    <s v="USD"/>
    <n v="1474228265"/>
    <n v="1471636265"/>
    <b v="0"/>
    <n v="14"/>
    <b v="0"/>
    <s v="theater/plays"/>
    <n v="38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52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6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5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3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3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1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1492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50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10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8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750"/>
    <n v="101"/>
    <x v="2"/>
    <s v="US"/>
    <s v="USD"/>
    <n v="1475378744"/>
    <n v="1472786744"/>
    <b v="0"/>
    <n v="2"/>
    <b v="0"/>
    <s v="theater/plays"/>
    <n v="1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5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53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1000"/>
    <n v="25"/>
    <x v="2"/>
    <s v="US"/>
    <s v="USD"/>
    <n v="1445885890"/>
    <n v="1440701890"/>
    <b v="0"/>
    <n v="1"/>
    <b v="0"/>
    <s v="theater/plays"/>
    <n v="3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3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10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3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500"/>
    <n v="45"/>
    <x v="2"/>
    <s v="US"/>
    <s v="USD"/>
    <n v="1451852256"/>
    <n v="1449260256"/>
    <b v="0"/>
    <n v="4"/>
    <b v="0"/>
    <s v="theater/plays"/>
    <n v="1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3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00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55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65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x v="2"/>
    <s v="US"/>
    <s v="USD"/>
    <n v="1460608780"/>
    <n v="1455428380"/>
    <b v="0"/>
    <n v="4"/>
    <b v="0"/>
    <s v="theater/plays"/>
    <n v="3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2000"/>
    <n v="45"/>
    <x v="2"/>
    <s v="US"/>
    <s v="USD"/>
    <n v="1406170740"/>
    <n v="1402506278"/>
    <b v="0"/>
    <n v="2"/>
    <b v="0"/>
    <s v="theater/plays"/>
    <n v="2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1000"/>
    <n v="211"/>
    <x v="2"/>
    <s v="US"/>
    <s v="USD"/>
    <n v="1472442900"/>
    <n v="1471638646"/>
    <b v="0"/>
    <n v="6"/>
    <b v="0"/>
    <s v="theater/plays"/>
    <n v="21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2825"/>
    <n v="211"/>
    <x v="2"/>
    <s v="US"/>
    <s v="USD"/>
    <n v="1423186634"/>
    <n v="1418002634"/>
    <b v="0"/>
    <n v="8"/>
    <b v="0"/>
    <s v="theater/plays"/>
    <n v="7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100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600"/>
    <n v="620"/>
    <x v="2"/>
    <s v="US"/>
    <s v="USD"/>
    <n v="1406876400"/>
    <n v="1405024561"/>
    <b v="0"/>
    <n v="10"/>
    <b v="0"/>
    <s v="theater/plays"/>
    <n v="103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4000"/>
    <n v="110"/>
    <x v="2"/>
    <s v="GB"/>
    <s v="GBP"/>
    <n v="1427659200"/>
    <n v="1425678057"/>
    <b v="0"/>
    <n v="6"/>
    <b v="0"/>
    <s v="theater/plays"/>
    <n v="3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x v="2"/>
    <s v="US"/>
    <s v="USD"/>
    <n v="1404570147"/>
    <n v="1401978147"/>
    <b v="0"/>
    <n v="7"/>
    <b v="0"/>
    <s v="theater/plays"/>
    <n v="113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700"/>
    <n v="1225"/>
    <x v="2"/>
    <s v="US"/>
    <s v="USD"/>
    <n v="1468729149"/>
    <n v="1463545149"/>
    <b v="0"/>
    <n v="7"/>
    <b v="0"/>
    <s v="theater/plays"/>
    <n v="175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10000"/>
    <n v="170"/>
    <x v="2"/>
    <s v="GB"/>
    <s v="GBP"/>
    <n v="1436297180"/>
    <n v="1431113180"/>
    <b v="0"/>
    <n v="5"/>
    <b v="0"/>
    <s v="theater/plays"/>
    <n v="2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0000"/>
    <n v="95"/>
    <x v="2"/>
    <s v="GB"/>
    <s v="GBP"/>
    <n v="1415404800"/>
    <n v="1412809644"/>
    <b v="0"/>
    <n v="10"/>
    <b v="0"/>
    <s v="theater/plays"/>
    <n v="1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550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20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15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10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20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20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00"/>
    <n v="715"/>
    <x v="2"/>
    <s v="US"/>
    <s v="USD"/>
    <n v="1427580426"/>
    <n v="1424992026"/>
    <b v="0"/>
    <n v="12"/>
    <b v="0"/>
    <s v="theater/plays"/>
    <n v="60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25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20000"/>
    <n v="453"/>
    <x v="2"/>
    <s v="GB"/>
    <s v="GBP"/>
    <n v="1488394800"/>
    <n v="1486681708"/>
    <b v="0"/>
    <n v="14"/>
    <b v="0"/>
    <s v="theater/plays"/>
    <n v="2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500"/>
    <n v="23"/>
    <x v="2"/>
    <s v="US"/>
    <s v="USD"/>
    <n v="1411779761"/>
    <n v="1409187761"/>
    <b v="0"/>
    <n v="4"/>
    <b v="0"/>
    <s v="theater/plays"/>
    <n v="5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25000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5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8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10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2500"/>
    <n v="60"/>
    <x v="2"/>
    <s v="GB"/>
    <s v="GBP"/>
    <n v="1437606507"/>
    <n v="1435014507"/>
    <b v="0"/>
    <n v="4"/>
    <b v="0"/>
    <s v="theater/plays"/>
    <n v="2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5000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000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125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160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6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5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10000"/>
    <n v="70"/>
    <x v="2"/>
    <s v="GB"/>
    <s v="GBP"/>
    <n v="1410987400"/>
    <n v="1408395400"/>
    <b v="0"/>
    <n v="7"/>
    <b v="0"/>
    <s v="theater/plays"/>
    <n v="1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22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200"/>
    <n v="130"/>
    <x v="2"/>
    <s v="GB"/>
    <s v="GBP"/>
    <n v="1475877108"/>
    <n v="1473285108"/>
    <b v="0"/>
    <n v="4"/>
    <b v="0"/>
    <s v="theater/plays"/>
    <n v="65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112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300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0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5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250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10000"/>
    <n v="250"/>
    <x v="2"/>
    <s v="FR"/>
    <s v="EUR"/>
    <n v="1437889336"/>
    <n v="1432705336"/>
    <b v="0"/>
    <n v="4"/>
    <b v="0"/>
    <s v="theater/plays"/>
    <n v="3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13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74997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3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15000"/>
    <n v="400"/>
    <x v="2"/>
    <s v="US"/>
    <s v="USD"/>
    <n v="1454525340"/>
    <n v="1452008599"/>
    <b v="0"/>
    <n v="6"/>
    <b v="0"/>
    <s v="theater/plays"/>
    <n v="3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x v="2"/>
    <s v="US"/>
    <s v="USD"/>
    <n v="1428097450"/>
    <n v="1425509050"/>
    <b v="0"/>
    <n v="2"/>
    <b v="0"/>
    <s v="theater/plays"/>
    <n v="100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11180"/>
    <n v="80"/>
    <x v="2"/>
    <s v="US"/>
    <s v="USD"/>
    <n v="1464099900"/>
    <n v="1462585315"/>
    <b v="0"/>
    <n v="2"/>
    <b v="0"/>
    <s v="theater/plays"/>
    <n v="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2500"/>
    <n v="2500"/>
    <x v="2"/>
    <s v="US"/>
    <s v="USD"/>
    <n v="1437188400"/>
    <n v="1432100004"/>
    <b v="0"/>
    <n v="2"/>
    <b v="0"/>
    <s v="theater/plays"/>
    <n v="100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2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500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2000"/>
    <n v="225"/>
    <x v="2"/>
    <s v="US"/>
    <s v="USD"/>
    <n v="1428642000"/>
    <n v="1426050982"/>
    <b v="0"/>
    <n v="4"/>
    <b v="0"/>
    <s v="theater/plays"/>
    <n v="11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1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350"/>
    <n v="460"/>
    <x v="2"/>
    <s v="US"/>
    <s v="USD"/>
    <n v="1413992210"/>
    <n v="1411400210"/>
    <b v="0"/>
    <n v="12"/>
    <b v="0"/>
    <s v="theater/plays"/>
    <n v="131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500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250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5000"/>
    <n v="1126"/>
    <x v="2"/>
    <s v="US"/>
    <s v="USD"/>
    <n v="1413234316"/>
    <n v="1408050316"/>
    <b v="0"/>
    <n v="13"/>
    <b v="0"/>
    <s v="theater/plays"/>
    <n v="23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300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60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22000"/>
    <n v="881"/>
    <x v="2"/>
    <s v="GB"/>
    <s v="GBP"/>
    <n v="1403192031"/>
    <n v="1400600031"/>
    <b v="0"/>
    <n v="21"/>
    <b v="0"/>
    <s v="theater/plays"/>
    <n v="4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5000"/>
    <n v="95"/>
    <x v="2"/>
    <s v="US"/>
    <s v="USD"/>
    <n v="1459483140"/>
    <n v="1458178044"/>
    <b v="0"/>
    <n v="4"/>
    <b v="0"/>
    <s v="theater/plays"/>
    <n v="2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5000"/>
    <n v="250"/>
    <x v="2"/>
    <s v="CA"/>
    <s v="CAD"/>
    <n v="1410836400"/>
    <n v="1408116152"/>
    <b v="0"/>
    <n v="7"/>
    <b v="0"/>
    <s v="theater/plays"/>
    <n v="5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2000"/>
    <n v="285"/>
    <x v="2"/>
    <s v="CA"/>
    <s v="CAD"/>
    <n v="1403539200"/>
    <n v="1400604056"/>
    <b v="0"/>
    <n v="5"/>
    <b v="0"/>
    <s v="theater/plays"/>
    <n v="14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150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2500"/>
    <n v="135"/>
    <x v="2"/>
    <s v="GB"/>
    <s v="GBP"/>
    <n v="1403886084"/>
    <n v="1401294084"/>
    <b v="0"/>
    <n v="9"/>
    <b v="0"/>
    <s v="theater/plays"/>
    <n v="5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x v="2"/>
    <s v="AU"/>
    <s v="AUD"/>
    <n v="1430316426"/>
    <n v="1427724426"/>
    <b v="0"/>
    <n v="6"/>
    <b v="0"/>
    <s v="theater/plays"/>
    <n v="128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25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x v="2"/>
    <s v="US"/>
    <s v="USD"/>
    <n v="1443408550"/>
    <n v="1439952550"/>
    <b v="0"/>
    <n v="17"/>
    <b v="0"/>
    <s v="theater/plays"/>
    <n v="122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333"/>
    <n v="430"/>
    <x v="2"/>
    <s v="GB"/>
    <s v="GBP"/>
    <n v="1425124800"/>
    <n v="1421596356"/>
    <b v="0"/>
    <n v="13"/>
    <b v="0"/>
    <s v="theater/plays"/>
    <n v="129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400"/>
    <n v="165"/>
    <x v="2"/>
    <s v="US"/>
    <s v="USD"/>
    <n v="1425178800"/>
    <n v="1422374420"/>
    <b v="0"/>
    <n v="6"/>
    <b v="0"/>
    <s v="theater/plays"/>
    <n v="41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3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10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100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15000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5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20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8500"/>
    <n v="350"/>
    <x v="2"/>
    <s v="US"/>
    <s v="USD"/>
    <n v="1425819425"/>
    <n v="1423231025"/>
    <b v="0"/>
    <n v="12"/>
    <b v="0"/>
    <s v="theater/plays"/>
    <n v="4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1000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6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50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  <x v="9"/>
  </r>
  <r>
    <n v="4087"/>
    <s v="Stage Production &quot;The Nail Shop&quot;"/>
    <s v="Comedy Stage Play"/>
    <n v="55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5105"/>
    <n v="216"/>
    <x v="2"/>
    <s v="GB"/>
    <s v="GBP"/>
    <n v="1421403960"/>
    <n v="1418827324"/>
    <b v="0"/>
    <n v="3"/>
    <b v="0"/>
    <s v="theater/plays"/>
    <n v="4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9000"/>
    <n v="240"/>
    <x v="2"/>
    <s v="US"/>
    <s v="USD"/>
    <n v="1433093700"/>
    <n v="1430242488"/>
    <b v="0"/>
    <n v="8"/>
    <b v="0"/>
    <s v="theater/plays"/>
    <n v="3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3759"/>
    <n v="32"/>
    <x v="2"/>
    <s v="US"/>
    <s v="USD"/>
    <n v="1438959600"/>
    <n v="1437754137"/>
    <b v="0"/>
    <n v="3"/>
    <b v="0"/>
    <s v="theater/plays"/>
    <n v="1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500"/>
    <n v="20"/>
    <x v="2"/>
    <s v="US"/>
    <s v="USD"/>
    <n v="1428205247"/>
    <n v="1423024847"/>
    <b v="0"/>
    <n v="1"/>
    <b v="0"/>
    <s v="theater/plays"/>
    <n v="4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1000"/>
    <n v="60"/>
    <x v="2"/>
    <s v="GB"/>
    <s v="GBP"/>
    <n v="1440272093"/>
    <n v="1435088093"/>
    <b v="0"/>
    <n v="4"/>
    <b v="0"/>
    <s v="theater/plays"/>
    <n v="6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800"/>
    <n v="800"/>
    <x v="2"/>
    <s v="MX"/>
    <s v="MXN"/>
    <n v="1482108350"/>
    <n v="1479516350"/>
    <b v="0"/>
    <n v="1"/>
    <b v="0"/>
    <s v="theater/plays"/>
    <n v="100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55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1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200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5100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1240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25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500"/>
    <n v="641"/>
    <x v="2"/>
    <s v="AU"/>
    <s v="AUD"/>
    <n v="1477550434"/>
    <n v="1474958434"/>
    <b v="0"/>
    <n v="14"/>
    <b v="0"/>
    <s v="theater/plays"/>
    <n v="128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2000"/>
    <n v="2300"/>
    <x v="2"/>
    <s v="MX"/>
    <s v="MXN"/>
    <n v="1482711309"/>
    <n v="1479860109"/>
    <b v="0"/>
    <n v="6"/>
    <b v="0"/>
    <s v="theater/plays"/>
    <n v="115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3500"/>
    <n v="3530"/>
    <x v="2"/>
    <s v="US"/>
    <s v="USD"/>
    <n v="1427936400"/>
    <n v="1424221866"/>
    <b v="0"/>
    <n v="33"/>
    <b v="0"/>
    <s v="theater/plays"/>
    <n v="10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7000"/>
    <n v="59"/>
    <x v="2"/>
    <s v="US"/>
    <s v="USD"/>
    <n v="1488517200"/>
    <n v="1485909937"/>
    <b v="0"/>
    <n v="1"/>
    <b v="0"/>
    <s v="theater/plays"/>
    <n v="1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300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1100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25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350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500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43957-BCCD-4FCE-AFEA-4333DD763C3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27DD8-7FCB-400E-80C3-9F24A4600B3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896F8-BA22-4EC3-B9E5-A51D1E703C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C6825-75FB-4EC2-9233-01A9568C48F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2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2.28515625" bestFit="1" customWidth="1"/>
    <col min="19" max="19" width="24.140625" style="18" bestFit="1" customWidth="1"/>
    <col min="20" max="20" width="22.2851562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8312</v>
      </c>
      <c r="R1" s="1" t="s">
        <v>8313</v>
      </c>
      <c r="S1" s="17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4" t="s">
        <v>8314</v>
      </c>
      <c r="R2" t="s">
        <v>8315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0" t="s">
        <v>3</v>
      </c>
      <c r="C3" s="3" t="s">
        <v>4112</v>
      </c>
      <c r="D3" s="8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4" t="s">
        <v>8314</v>
      </c>
      <c r="R3" t="s">
        <v>8315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8">
        <v>300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175</v>
      </c>
      <c r="P4">
        <f t="shared" si="1"/>
        <v>15</v>
      </c>
      <c r="Q4" s="14" t="s">
        <v>8314</v>
      </c>
      <c r="R4" t="s">
        <v>8315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8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8314</v>
      </c>
      <c r="R5" t="s">
        <v>8315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0" t="s">
        <v>6</v>
      </c>
      <c r="C6" s="3" t="s">
        <v>4115</v>
      </c>
      <c r="D6" s="8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8314</v>
      </c>
      <c r="R6" t="s">
        <v>8315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8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8314</v>
      </c>
      <c r="R7" t="s">
        <v>8315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0" t="s">
        <v>8</v>
      </c>
      <c r="C8" s="3" t="s">
        <v>4117</v>
      </c>
      <c r="D8" s="8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8314</v>
      </c>
      <c r="R8" t="s">
        <v>8315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0" t="s">
        <v>9</v>
      </c>
      <c r="C9" s="3" t="s">
        <v>4118</v>
      </c>
      <c r="D9" s="8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8314</v>
      </c>
      <c r="R9" t="s">
        <v>8315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0" t="s">
        <v>10</v>
      </c>
      <c r="C10" s="3" t="s">
        <v>4119</v>
      </c>
      <c r="D10" s="8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8314</v>
      </c>
      <c r="R10" t="s">
        <v>8315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8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8314</v>
      </c>
      <c r="R11" t="s">
        <v>8315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0" t="s">
        <v>12</v>
      </c>
      <c r="C12" s="3" t="s">
        <v>4121</v>
      </c>
      <c r="D12" s="8">
        <v>2000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151</v>
      </c>
      <c r="P12">
        <f t="shared" si="1"/>
        <v>158.68</v>
      </c>
      <c r="Q12" s="14" t="s">
        <v>8314</v>
      </c>
      <c r="R12" t="s">
        <v>8315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0" t="s">
        <v>13</v>
      </c>
      <c r="C13" s="3" t="s">
        <v>4122</v>
      </c>
      <c r="D13" s="8">
        <v>6000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100</v>
      </c>
      <c r="P13">
        <f t="shared" si="1"/>
        <v>80.33</v>
      </c>
      <c r="Q13" s="14" t="s">
        <v>8314</v>
      </c>
      <c r="R13" t="s">
        <v>8315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0" t="s">
        <v>14</v>
      </c>
      <c r="C14" s="3" t="s">
        <v>4123</v>
      </c>
      <c r="D14" s="8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8314</v>
      </c>
      <c r="R14" t="s">
        <v>8315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0" t="s">
        <v>15</v>
      </c>
      <c r="C15" s="3" t="s">
        <v>4124</v>
      </c>
      <c r="D15" s="8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8314</v>
      </c>
      <c r="R15" t="s">
        <v>8315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8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8314</v>
      </c>
      <c r="R16" t="s">
        <v>8315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8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8314</v>
      </c>
      <c r="R17" t="s">
        <v>8315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0" t="s">
        <v>18</v>
      </c>
      <c r="C18" s="3" t="s">
        <v>4127</v>
      </c>
      <c r="D18" s="8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8314</v>
      </c>
      <c r="R18" t="s">
        <v>8315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0" t="s">
        <v>19</v>
      </c>
      <c r="C19" s="3" t="s">
        <v>4128</v>
      </c>
      <c r="D19" s="8">
        <v>1300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116</v>
      </c>
      <c r="P19">
        <f t="shared" si="1"/>
        <v>41.94</v>
      </c>
      <c r="Q19" s="14" t="s">
        <v>8314</v>
      </c>
      <c r="R19" t="s">
        <v>8315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0" t="s">
        <v>20</v>
      </c>
      <c r="C20" s="3" t="s">
        <v>4129</v>
      </c>
      <c r="D20" s="8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8314</v>
      </c>
      <c r="R20" t="s">
        <v>8315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0" t="s">
        <v>21</v>
      </c>
      <c r="C21" s="3" t="s">
        <v>4130</v>
      </c>
      <c r="D21" s="8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8314</v>
      </c>
      <c r="R21" t="s">
        <v>8315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0" t="s">
        <v>22</v>
      </c>
      <c r="C22" s="3" t="s">
        <v>4131</v>
      </c>
      <c r="D22" s="8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8314</v>
      </c>
      <c r="R22" t="s">
        <v>8315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8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8314</v>
      </c>
      <c r="R23" t="s">
        <v>8315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8">
        <v>50000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</v>
      </c>
      <c r="P24">
        <f t="shared" si="1"/>
        <v>51.25</v>
      </c>
      <c r="Q24" s="14" t="s">
        <v>8314</v>
      </c>
      <c r="R24" t="s">
        <v>8315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8">
        <v>1500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158</v>
      </c>
      <c r="P25">
        <f t="shared" si="1"/>
        <v>103.04</v>
      </c>
      <c r="Q25" s="14" t="s">
        <v>8314</v>
      </c>
      <c r="R25" t="s">
        <v>8315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8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8314</v>
      </c>
      <c r="R26" t="s">
        <v>8315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0" t="s">
        <v>27</v>
      </c>
      <c r="C27" s="3" t="s">
        <v>4136</v>
      </c>
      <c r="D27" s="8">
        <v>70000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</v>
      </c>
      <c r="P27">
        <f t="shared" si="1"/>
        <v>57.14</v>
      </c>
      <c r="Q27" s="14" t="s">
        <v>8314</v>
      </c>
      <c r="R27" t="s">
        <v>8315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0" t="s">
        <v>28</v>
      </c>
      <c r="C28" s="3" t="s">
        <v>4137</v>
      </c>
      <c r="D28" s="8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8314</v>
      </c>
      <c r="R28" t="s">
        <v>8315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0" t="s">
        <v>29</v>
      </c>
      <c r="C29" s="3" t="s">
        <v>4138</v>
      </c>
      <c r="D29" s="8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8314</v>
      </c>
      <c r="R29" t="s">
        <v>8315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8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8314</v>
      </c>
      <c r="R30" t="s">
        <v>8315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0" t="s">
        <v>31</v>
      </c>
      <c r="C31" s="3" t="s">
        <v>4140</v>
      </c>
      <c r="D31" s="8">
        <v>1500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247</v>
      </c>
      <c r="P31">
        <f t="shared" si="1"/>
        <v>31.62</v>
      </c>
      <c r="Q31" s="14" t="s">
        <v>8314</v>
      </c>
      <c r="R31" t="s">
        <v>8315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8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8314</v>
      </c>
      <c r="R32" t="s">
        <v>8315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8">
        <v>10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130</v>
      </c>
      <c r="P33">
        <f t="shared" si="1"/>
        <v>13</v>
      </c>
      <c r="Q33" s="14" t="s">
        <v>8314</v>
      </c>
      <c r="R33" t="s">
        <v>8315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0" t="s">
        <v>34</v>
      </c>
      <c r="C34" s="3" t="s">
        <v>4143</v>
      </c>
      <c r="D34" s="8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8314</v>
      </c>
      <c r="R34" t="s">
        <v>8315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0" t="s">
        <v>35</v>
      </c>
      <c r="C35" s="3" t="s">
        <v>4144</v>
      </c>
      <c r="D35" s="8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8314</v>
      </c>
      <c r="R35" t="s">
        <v>8315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0" t="s">
        <v>36</v>
      </c>
      <c r="C36" s="3" t="s">
        <v>4145</v>
      </c>
      <c r="D36" s="8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8314</v>
      </c>
      <c r="R36" t="s">
        <v>8315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0" t="s">
        <v>37</v>
      </c>
      <c r="C37" s="3" t="s">
        <v>4146</v>
      </c>
      <c r="D37" s="8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8314</v>
      </c>
      <c r="R37" t="s">
        <v>8315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8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8314</v>
      </c>
      <c r="R38" t="s">
        <v>8315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0" t="s">
        <v>39</v>
      </c>
      <c r="C39" s="3" t="s">
        <v>4148</v>
      </c>
      <c r="D39" s="8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8314</v>
      </c>
      <c r="R39" t="s">
        <v>8315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8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8314</v>
      </c>
      <c r="R40" t="s">
        <v>8315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0" t="s">
        <v>41</v>
      </c>
      <c r="C41" s="3" t="s">
        <v>4150</v>
      </c>
      <c r="D41" s="8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8314</v>
      </c>
      <c r="R41" t="s">
        <v>8315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0" t="s">
        <v>42</v>
      </c>
      <c r="C42" s="3" t="s">
        <v>4151</v>
      </c>
      <c r="D42" s="8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8314</v>
      </c>
      <c r="R42" t="s">
        <v>8315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0" t="s">
        <v>43</v>
      </c>
      <c r="C43" s="3" t="s">
        <v>4152</v>
      </c>
      <c r="D43" s="8">
        <v>1500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133</v>
      </c>
      <c r="P43">
        <f t="shared" si="1"/>
        <v>105.26</v>
      </c>
      <c r="Q43" s="14" t="s">
        <v>8314</v>
      </c>
      <c r="R43" t="s">
        <v>8315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0" t="s">
        <v>44</v>
      </c>
      <c r="C44" s="3" t="s">
        <v>4153</v>
      </c>
      <c r="D44" s="8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8314</v>
      </c>
      <c r="R44" t="s">
        <v>8315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0" t="s">
        <v>45</v>
      </c>
      <c r="C45" s="3" t="s">
        <v>4154</v>
      </c>
      <c r="D45" s="8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8314</v>
      </c>
      <c r="R45" t="s">
        <v>8315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0" t="s">
        <v>46</v>
      </c>
      <c r="C46" s="3" t="s">
        <v>4155</v>
      </c>
      <c r="D46" s="8">
        <v>1500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</v>
      </c>
      <c r="P46">
        <f t="shared" si="1"/>
        <v>133.33000000000001</v>
      </c>
      <c r="Q46" s="14" t="s">
        <v>8314</v>
      </c>
      <c r="R46" t="s">
        <v>8315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8">
        <v>6000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100</v>
      </c>
      <c r="P47">
        <f t="shared" si="1"/>
        <v>98.36</v>
      </c>
      <c r="Q47" s="14" t="s">
        <v>8314</v>
      </c>
      <c r="R47" t="s">
        <v>8315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0" t="s">
        <v>48</v>
      </c>
      <c r="C48" s="3" t="s">
        <v>4157</v>
      </c>
      <c r="D48" s="8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8314</v>
      </c>
      <c r="R48" t="s">
        <v>8315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0" t="s">
        <v>49</v>
      </c>
      <c r="C49" s="3" t="s">
        <v>4158</v>
      </c>
      <c r="D49" s="8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8314</v>
      </c>
      <c r="R49" t="s">
        <v>8315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0" t="s">
        <v>50</v>
      </c>
      <c r="C50" s="3" t="s">
        <v>4159</v>
      </c>
      <c r="D50" s="8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8314</v>
      </c>
      <c r="R50" t="s">
        <v>8315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0" t="s">
        <v>51</v>
      </c>
      <c r="C51" s="3" t="s">
        <v>4160</v>
      </c>
      <c r="D51" s="8">
        <v>9665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124</v>
      </c>
      <c r="P51">
        <f t="shared" si="1"/>
        <v>137.93</v>
      </c>
      <c r="Q51" s="14" t="s">
        <v>8314</v>
      </c>
      <c r="R51" t="s">
        <v>8315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0" t="s">
        <v>52</v>
      </c>
      <c r="C52" s="3" t="s">
        <v>4161</v>
      </c>
      <c r="D52" s="8">
        <v>500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120</v>
      </c>
      <c r="P52">
        <f t="shared" si="1"/>
        <v>27.27</v>
      </c>
      <c r="Q52" s="14" t="s">
        <v>8314</v>
      </c>
      <c r="R52" t="s">
        <v>8315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0" t="s">
        <v>53</v>
      </c>
      <c r="C53" s="3" t="s">
        <v>4162</v>
      </c>
      <c r="D53" s="8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8314</v>
      </c>
      <c r="R53" t="s">
        <v>8315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8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8314</v>
      </c>
      <c r="R54" t="s">
        <v>8315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8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8314</v>
      </c>
      <c r="R55" t="s">
        <v>8315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0" t="s">
        <v>56</v>
      </c>
      <c r="C56" s="3" t="s">
        <v>4165</v>
      </c>
      <c r="D56" s="8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8314</v>
      </c>
      <c r="R56" t="s">
        <v>8315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8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8314</v>
      </c>
      <c r="R57" t="s">
        <v>8315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0" t="s">
        <v>58</v>
      </c>
      <c r="C58" s="3" t="s">
        <v>4167</v>
      </c>
      <c r="D58" s="8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8314</v>
      </c>
      <c r="R58" t="s">
        <v>8315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0" t="s">
        <v>59</v>
      </c>
      <c r="C59" s="3" t="s">
        <v>4168</v>
      </c>
      <c r="D59" s="8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8314</v>
      </c>
      <c r="R59" t="s">
        <v>8315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0" t="s">
        <v>60</v>
      </c>
      <c r="C60" s="3" t="s">
        <v>4169</v>
      </c>
      <c r="D60" s="8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8314</v>
      </c>
      <c r="R60" t="s">
        <v>8315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0" t="s">
        <v>61</v>
      </c>
      <c r="C61" s="3" t="s">
        <v>4170</v>
      </c>
      <c r="D61" s="8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8314</v>
      </c>
      <c r="R61" t="s">
        <v>8315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0" t="s">
        <v>62</v>
      </c>
      <c r="C62" s="3" t="s">
        <v>4171</v>
      </c>
      <c r="D62" s="8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8314</v>
      </c>
      <c r="R62" t="s">
        <v>8316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0" t="s">
        <v>63</v>
      </c>
      <c r="C63" s="3" t="s">
        <v>4172</v>
      </c>
      <c r="D63" s="8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8314</v>
      </c>
      <c r="R63" t="s">
        <v>8316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0" t="s">
        <v>64</v>
      </c>
      <c r="C64" s="3" t="s">
        <v>4173</v>
      </c>
      <c r="D64" s="8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8314</v>
      </c>
      <c r="R64" t="s">
        <v>8316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8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8314</v>
      </c>
      <c r="R65" t="s">
        <v>8316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0" t="s">
        <v>66</v>
      </c>
      <c r="C66" s="3" t="s">
        <v>4175</v>
      </c>
      <c r="D66" s="8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4" t="s">
        <v>8314</v>
      </c>
      <c r="R66" t="s">
        <v>8316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0" t="s">
        <v>67</v>
      </c>
      <c r="C67" s="3" t="s">
        <v>4176</v>
      </c>
      <c r="D67" s="8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4" t="s">
        <v>8314</v>
      </c>
      <c r="R67" t="s">
        <v>8316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8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8314</v>
      </c>
      <c r="R68" t="s">
        <v>8316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8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8314</v>
      </c>
      <c r="R69" t="s">
        <v>8316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0" t="s">
        <v>70</v>
      </c>
      <c r="C70" s="3" t="s">
        <v>4179</v>
      </c>
      <c r="D70" s="8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8314</v>
      </c>
      <c r="R70" t="s">
        <v>8316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0" t="s">
        <v>71</v>
      </c>
      <c r="C71" s="3" t="s">
        <v>4180</v>
      </c>
      <c r="D71" s="8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8314</v>
      </c>
      <c r="R71" t="s">
        <v>8316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0" t="s">
        <v>72</v>
      </c>
      <c r="C72" s="3" t="s">
        <v>4181</v>
      </c>
      <c r="D72" s="8">
        <v>60000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</v>
      </c>
      <c r="P72">
        <f t="shared" si="6"/>
        <v>37.409999999999997</v>
      </c>
      <c r="Q72" s="14" t="s">
        <v>8314</v>
      </c>
      <c r="R72" t="s">
        <v>8316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8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8314</v>
      </c>
      <c r="R73" t="s">
        <v>8316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0" t="s">
        <v>74</v>
      </c>
      <c r="C74" s="3" t="s">
        <v>4183</v>
      </c>
      <c r="D74" s="8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8314</v>
      </c>
      <c r="R74" t="s">
        <v>8316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0" t="s">
        <v>75</v>
      </c>
      <c r="C75" s="3" t="s">
        <v>4184</v>
      </c>
      <c r="D75" s="8">
        <v>800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113</v>
      </c>
      <c r="P75">
        <f t="shared" si="6"/>
        <v>50</v>
      </c>
      <c r="Q75" s="14" t="s">
        <v>8314</v>
      </c>
      <c r="R75" t="s">
        <v>8316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0" t="s">
        <v>76</v>
      </c>
      <c r="C76" s="3" t="s">
        <v>4185</v>
      </c>
      <c r="D76" s="8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8314</v>
      </c>
      <c r="R76" t="s">
        <v>8316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0" t="s">
        <v>77</v>
      </c>
      <c r="C77" s="3" t="s">
        <v>4186</v>
      </c>
      <c r="D77" s="8">
        <v>4000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101</v>
      </c>
      <c r="P77">
        <f t="shared" si="6"/>
        <v>85.96</v>
      </c>
      <c r="Q77" s="14" t="s">
        <v>8314</v>
      </c>
      <c r="R77" t="s">
        <v>8316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0" t="s">
        <v>78</v>
      </c>
      <c r="C78" s="3" t="s">
        <v>4187</v>
      </c>
      <c r="D78" s="8">
        <v>15000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</v>
      </c>
      <c r="P78">
        <f t="shared" si="6"/>
        <v>30.67</v>
      </c>
      <c r="Q78" s="14" t="s">
        <v>8314</v>
      </c>
      <c r="R78" t="s">
        <v>8316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0" t="s">
        <v>79</v>
      </c>
      <c r="C79" s="3" t="s">
        <v>4188</v>
      </c>
      <c r="D79" s="8">
        <v>3400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46</v>
      </c>
      <c r="P79">
        <f t="shared" si="6"/>
        <v>60.38</v>
      </c>
      <c r="Q79" s="14" t="s">
        <v>8314</v>
      </c>
      <c r="R79" t="s">
        <v>8316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0" t="s">
        <v>80</v>
      </c>
      <c r="C80" s="3" t="s">
        <v>4189</v>
      </c>
      <c r="D80" s="8">
        <v>2000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68</v>
      </c>
      <c r="P80">
        <f t="shared" si="6"/>
        <v>38.6</v>
      </c>
      <c r="Q80" s="14" t="s">
        <v>8314</v>
      </c>
      <c r="R80" t="s">
        <v>8316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0" t="s">
        <v>81</v>
      </c>
      <c r="C81" s="3" t="s">
        <v>4190</v>
      </c>
      <c r="D81" s="8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8314</v>
      </c>
      <c r="R81" t="s">
        <v>8316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0" t="s">
        <v>82</v>
      </c>
      <c r="C82" s="3" t="s">
        <v>4191</v>
      </c>
      <c r="D82" s="8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8314</v>
      </c>
      <c r="R82" t="s">
        <v>8316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0" t="s">
        <v>83</v>
      </c>
      <c r="C83" s="3" t="s">
        <v>4192</v>
      </c>
      <c r="D83" s="8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8314</v>
      </c>
      <c r="R83" t="s">
        <v>8316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0" t="s">
        <v>84</v>
      </c>
      <c r="C84" s="3" t="s">
        <v>4193</v>
      </c>
      <c r="D84" s="8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8314</v>
      </c>
      <c r="R84" t="s">
        <v>8316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0" t="s">
        <v>85</v>
      </c>
      <c r="C85" s="3" t="s">
        <v>4194</v>
      </c>
      <c r="D85" s="8">
        <v>100000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0</v>
      </c>
      <c r="P85">
        <f t="shared" si="6"/>
        <v>15.77</v>
      </c>
      <c r="Q85" s="14" t="s">
        <v>8314</v>
      </c>
      <c r="R85" t="s">
        <v>8316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0" t="s">
        <v>86</v>
      </c>
      <c r="C86" s="3" t="s">
        <v>4195</v>
      </c>
      <c r="D86" s="8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8314</v>
      </c>
      <c r="R86" t="s">
        <v>8316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0" t="s">
        <v>87</v>
      </c>
      <c r="C87" s="3" t="s">
        <v>4196</v>
      </c>
      <c r="D87" s="8">
        <v>10000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15</v>
      </c>
      <c r="P87">
        <f t="shared" si="6"/>
        <v>71.709999999999994</v>
      </c>
      <c r="Q87" s="14" t="s">
        <v>8314</v>
      </c>
      <c r="R87" t="s">
        <v>8316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0" t="s">
        <v>88</v>
      </c>
      <c r="C88" s="3" t="s">
        <v>4197</v>
      </c>
      <c r="D88" s="8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8314</v>
      </c>
      <c r="R88" t="s">
        <v>8316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0" t="s">
        <v>89</v>
      </c>
      <c r="C89" s="3" t="s">
        <v>4198</v>
      </c>
      <c r="D89" s="8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8314</v>
      </c>
      <c r="R89" t="s">
        <v>8316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0" t="s">
        <v>90</v>
      </c>
      <c r="C90" s="3" t="s">
        <v>4199</v>
      </c>
      <c r="D90" s="8">
        <v>3000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120</v>
      </c>
      <c r="P90">
        <f t="shared" si="6"/>
        <v>60</v>
      </c>
      <c r="Q90" s="14" t="s">
        <v>8314</v>
      </c>
      <c r="R90" t="s">
        <v>8316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0" t="s">
        <v>91</v>
      </c>
      <c r="C91" s="3" t="s">
        <v>4200</v>
      </c>
      <c r="D91" s="8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8314</v>
      </c>
      <c r="R91" t="s">
        <v>8316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8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8314</v>
      </c>
      <c r="R92" t="s">
        <v>8316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8">
        <v>3500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103</v>
      </c>
      <c r="P93">
        <f t="shared" si="6"/>
        <v>78.260000000000005</v>
      </c>
      <c r="Q93" s="14" t="s">
        <v>8314</v>
      </c>
      <c r="R93" t="s">
        <v>8316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0" t="s">
        <v>94</v>
      </c>
      <c r="C94" s="3" t="s">
        <v>4203</v>
      </c>
      <c r="D94" s="8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8314</v>
      </c>
      <c r="R94" t="s">
        <v>8316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0" t="s">
        <v>95</v>
      </c>
      <c r="C95" s="3" t="s">
        <v>4204</v>
      </c>
      <c r="D95" s="8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8314</v>
      </c>
      <c r="R95" t="s">
        <v>8316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8">
        <v>50000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</v>
      </c>
      <c r="P96">
        <f t="shared" si="6"/>
        <v>21.67</v>
      </c>
      <c r="Q96" s="14" t="s">
        <v>8314</v>
      </c>
      <c r="R96" t="s">
        <v>8316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0" t="s">
        <v>97</v>
      </c>
      <c r="C97" s="3" t="s">
        <v>4206</v>
      </c>
      <c r="D97" s="8">
        <v>5600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8</v>
      </c>
      <c r="P97">
        <f t="shared" si="6"/>
        <v>21.9</v>
      </c>
      <c r="Q97" s="14" t="s">
        <v>8314</v>
      </c>
      <c r="R97" t="s">
        <v>8316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0" t="s">
        <v>98</v>
      </c>
      <c r="C98" s="3" t="s">
        <v>4207</v>
      </c>
      <c r="D98" s="8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8314</v>
      </c>
      <c r="R98" t="s">
        <v>8316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8">
        <v>90000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0</v>
      </c>
      <c r="P99">
        <f t="shared" si="6"/>
        <v>53.13</v>
      </c>
      <c r="Q99" s="14" t="s">
        <v>8314</v>
      </c>
      <c r="R99" t="s">
        <v>8316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8">
        <v>2500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136</v>
      </c>
      <c r="P100">
        <f t="shared" si="6"/>
        <v>56.67</v>
      </c>
      <c r="Q100" s="14" t="s">
        <v>8314</v>
      </c>
      <c r="R100" t="s">
        <v>8316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0" t="s">
        <v>101</v>
      </c>
      <c r="C101" s="3" t="s">
        <v>4210</v>
      </c>
      <c r="D101" s="8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8314</v>
      </c>
      <c r="R101" t="s">
        <v>8316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0" t="s">
        <v>102</v>
      </c>
      <c r="C102" s="3" t="s">
        <v>4211</v>
      </c>
      <c r="D102" s="8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8314</v>
      </c>
      <c r="R102" t="s">
        <v>8316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0" t="s">
        <v>103</v>
      </c>
      <c r="C103" s="3" t="s">
        <v>4212</v>
      </c>
      <c r="D103" s="8">
        <v>1500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233</v>
      </c>
      <c r="P103">
        <f t="shared" si="6"/>
        <v>100</v>
      </c>
      <c r="Q103" s="14" t="s">
        <v>8314</v>
      </c>
      <c r="R103" t="s">
        <v>8316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0" t="s">
        <v>104</v>
      </c>
      <c r="C104" s="3" t="s">
        <v>4213</v>
      </c>
      <c r="D104" s="8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8314</v>
      </c>
      <c r="R104" t="s">
        <v>8316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0" t="s">
        <v>105</v>
      </c>
      <c r="C105" s="3" t="s">
        <v>4214</v>
      </c>
      <c r="D105" s="8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8314</v>
      </c>
      <c r="R105" t="s">
        <v>8316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8">
        <v>600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100</v>
      </c>
      <c r="P106">
        <f t="shared" si="6"/>
        <v>60</v>
      </c>
      <c r="Q106" s="14" t="s">
        <v>8314</v>
      </c>
      <c r="R106" t="s">
        <v>8316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0" t="s">
        <v>107</v>
      </c>
      <c r="C107" s="3" t="s">
        <v>4216</v>
      </c>
      <c r="D107" s="8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8314</v>
      </c>
      <c r="R107" t="s">
        <v>8316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8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8314</v>
      </c>
      <c r="R108" t="s">
        <v>8316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0" t="s">
        <v>109</v>
      </c>
      <c r="C109" s="3" t="s">
        <v>4218</v>
      </c>
      <c r="D109" s="8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8314</v>
      </c>
      <c r="R109" t="s">
        <v>8316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0" t="s">
        <v>110</v>
      </c>
      <c r="C110" s="3" t="s">
        <v>4219</v>
      </c>
      <c r="D110" s="8">
        <v>3000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123</v>
      </c>
      <c r="P110">
        <f t="shared" si="6"/>
        <v>78.72</v>
      </c>
      <c r="Q110" s="14" t="s">
        <v>8314</v>
      </c>
      <c r="R110" t="s">
        <v>8316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0" t="s">
        <v>111</v>
      </c>
      <c r="C111" s="3" t="s">
        <v>4220</v>
      </c>
      <c r="D111" s="8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8314</v>
      </c>
      <c r="R111" t="s">
        <v>8316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0" t="s">
        <v>112</v>
      </c>
      <c r="C112" s="3" t="s">
        <v>4221</v>
      </c>
      <c r="D112" s="8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8314</v>
      </c>
      <c r="R112" t="s">
        <v>8316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0" t="s">
        <v>113</v>
      </c>
      <c r="C113" s="3" t="s">
        <v>4222</v>
      </c>
      <c r="D113" s="8">
        <v>5000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108</v>
      </c>
      <c r="P113">
        <f t="shared" si="6"/>
        <v>102.08</v>
      </c>
      <c r="Q113" s="14" t="s">
        <v>8314</v>
      </c>
      <c r="R113" t="s">
        <v>8316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0" t="s">
        <v>114</v>
      </c>
      <c r="C114" s="3" t="s">
        <v>4223</v>
      </c>
      <c r="D114" s="8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8314</v>
      </c>
      <c r="R114" t="s">
        <v>8316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8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8314</v>
      </c>
      <c r="R115" t="s">
        <v>8316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0" t="s">
        <v>116</v>
      </c>
      <c r="C116" s="3" t="s">
        <v>4225</v>
      </c>
      <c r="D116" s="8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8314</v>
      </c>
      <c r="R116" t="s">
        <v>8316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0" t="s">
        <v>117</v>
      </c>
      <c r="C117" s="3" t="s">
        <v>4226</v>
      </c>
      <c r="D117" s="8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8314</v>
      </c>
      <c r="R117" t="s">
        <v>8316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0" t="s">
        <v>118</v>
      </c>
      <c r="C118" s="3" t="s">
        <v>4227</v>
      </c>
      <c r="D118" s="8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8314</v>
      </c>
      <c r="R118" t="s">
        <v>8316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0" t="s">
        <v>119</v>
      </c>
      <c r="C119" s="3" t="s">
        <v>4228</v>
      </c>
      <c r="D119" s="8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8314</v>
      </c>
      <c r="R119" t="s">
        <v>8316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0" t="s">
        <v>120</v>
      </c>
      <c r="C120" s="3" t="s">
        <v>4229</v>
      </c>
      <c r="D120" s="8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8314</v>
      </c>
      <c r="R120" t="s">
        <v>8316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0" t="s">
        <v>121</v>
      </c>
      <c r="C121" s="3" t="s">
        <v>4230</v>
      </c>
      <c r="D121" s="8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8314</v>
      </c>
      <c r="R121" t="s">
        <v>8316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0" t="s">
        <v>122</v>
      </c>
      <c r="C122" s="3" t="s">
        <v>4231</v>
      </c>
      <c r="D122" s="8">
        <v>100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10</v>
      </c>
      <c r="P122">
        <f t="shared" si="6"/>
        <v>10</v>
      </c>
      <c r="Q122" s="14" t="s">
        <v>8314</v>
      </c>
      <c r="R122" t="s">
        <v>8317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0" t="s">
        <v>123</v>
      </c>
      <c r="C123" s="3" t="s">
        <v>4232</v>
      </c>
      <c r="D123" s="8">
        <v>20000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8314</v>
      </c>
      <c r="R123" t="s">
        <v>8317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0" t="s">
        <v>124</v>
      </c>
      <c r="C124" s="3" t="s">
        <v>4233</v>
      </c>
      <c r="D124" s="8">
        <v>2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8314</v>
      </c>
      <c r="R124" t="s">
        <v>8317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0" t="s">
        <v>125</v>
      </c>
      <c r="C125" s="3" t="s">
        <v>4234</v>
      </c>
      <c r="D125" s="8">
        <v>400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38</v>
      </c>
      <c r="P125">
        <f t="shared" si="6"/>
        <v>25.17</v>
      </c>
      <c r="Q125" s="14" t="s">
        <v>8314</v>
      </c>
      <c r="R125" t="s">
        <v>8317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8">
        <v>10000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8314</v>
      </c>
      <c r="R126" t="s">
        <v>8317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0" t="s">
        <v>127</v>
      </c>
      <c r="C127" s="3" t="s">
        <v>4236</v>
      </c>
      <c r="D127" s="8">
        <v>9999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</v>
      </c>
      <c r="P127">
        <f t="shared" si="6"/>
        <v>11.67</v>
      </c>
      <c r="Q127" s="14" t="s">
        <v>8314</v>
      </c>
      <c r="R127" t="s">
        <v>8317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0" t="s">
        <v>128</v>
      </c>
      <c r="C128" s="3" t="s">
        <v>4237</v>
      </c>
      <c r="D128" s="8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8314</v>
      </c>
      <c r="R128" t="s">
        <v>8317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0" t="s">
        <v>129</v>
      </c>
      <c r="C129" s="3" t="s">
        <v>4238</v>
      </c>
      <c r="D129" s="8">
        <v>199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95</v>
      </c>
      <c r="P129">
        <f t="shared" si="6"/>
        <v>47.5</v>
      </c>
      <c r="Q129" s="14" t="s">
        <v>8314</v>
      </c>
      <c r="R129" t="s">
        <v>8317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8">
        <v>1750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107</v>
      </c>
      <c r="P130">
        <f t="shared" ref="P130:P193" si="11">IFERROR(ROUND(E130/L130,2),0)</f>
        <v>311.17</v>
      </c>
      <c r="Q130" s="14" t="s">
        <v>8314</v>
      </c>
      <c r="R130" t="s">
        <v>8317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0" t="s">
        <v>131</v>
      </c>
      <c r="C131" s="3" t="s">
        <v>4240</v>
      </c>
      <c r="D131" s="8">
        <v>2500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4" t="s">
        <v>8314</v>
      </c>
      <c r="R131" t="s">
        <v>8317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0" t="s">
        <v>132</v>
      </c>
      <c r="C132" s="3" t="s">
        <v>4241</v>
      </c>
      <c r="D132" s="8">
        <v>110000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8314</v>
      </c>
      <c r="R132" t="s">
        <v>8317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8">
        <v>45000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8314</v>
      </c>
      <c r="R133" t="s">
        <v>8317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0" t="s">
        <v>134</v>
      </c>
      <c r="C134" s="3" t="s">
        <v>4243</v>
      </c>
      <c r="D134" s="8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8314</v>
      </c>
      <c r="R134" t="s">
        <v>8317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0" t="s">
        <v>135</v>
      </c>
      <c r="C135" s="3" t="s">
        <v>4244</v>
      </c>
      <c r="D135" s="8">
        <v>1000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8314</v>
      </c>
      <c r="R135" t="s">
        <v>8317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8">
        <v>10000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8314</v>
      </c>
      <c r="R136" t="s">
        <v>8317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8">
        <v>15000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3</v>
      </c>
      <c r="P137">
        <f t="shared" si="11"/>
        <v>80.599999999999994</v>
      </c>
      <c r="Q137" s="14" t="s">
        <v>8314</v>
      </c>
      <c r="R137" t="s">
        <v>8317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0" t="s">
        <v>138</v>
      </c>
      <c r="C138" s="3" t="s">
        <v>4232</v>
      </c>
      <c r="D138" s="8">
        <v>15000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8314</v>
      </c>
      <c r="R138" t="s">
        <v>8317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0" t="s">
        <v>139</v>
      </c>
      <c r="C139" s="3" t="s">
        <v>4247</v>
      </c>
      <c r="D139" s="8">
        <v>1000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8314</v>
      </c>
      <c r="R139" t="s">
        <v>8317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0" t="s">
        <v>140</v>
      </c>
      <c r="C140" s="3" t="s">
        <v>4248</v>
      </c>
      <c r="D140" s="8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8314</v>
      </c>
      <c r="R140" t="s">
        <v>8317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0" t="s">
        <v>141</v>
      </c>
      <c r="C141" s="3" t="s">
        <v>4249</v>
      </c>
      <c r="D141" s="8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8314</v>
      </c>
      <c r="R141" t="s">
        <v>8317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0" t="s">
        <v>142</v>
      </c>
      <c r="C142" s="3" t="s">
        <v>4250</v>
      </c>
      <c r="D142" s="8">
        <v>500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8314</v>
      </c>
      <c r="R142" t="s">
        <v>8317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0" t="s">
        <v>143</v>
      </c>
      <c r="C143" s="3" t="s">
        <v>4251</v>
      </c>
      <c r="D143" s="8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8314</v>
      </c>
      <c r="R143" t="s">
        <v>8317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0" t="s">
        <v>144</v>
      </c>
      <c r="C144" s="3" t="s">
        <v>4252</v>
      </c>
      <c r="D144" s="8">
        <v>5000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8314</v>
      </c>
      <c r="R144" t="s">
        <v>8317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0" t="s">
        <v>145</v>
      </c>
      <c r="C145" s="3" t="s">
        <v>4253</v>
      </c>
      <c r="D145" s="8">
        <v>9000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8314</v>
      </c>
      <c r="R145" t="s">
        <v>8317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0" t="s">
        <v>146</v>
      </c>
      <c r="C146" s="3" t="s">
        <v>4254</v>
      </c>
      <c r="D146" s="8">
        <v>3500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59</v>
      </c>
      <c r="P146">
        <f t="shared" si="11"/>
        <v>55.95</v>
      </c>
      <c r="Q146" s="14" t="s">
        <v>8314</v>
      </c>
      <c r="R146" t="s">
        <v>8317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0" t="s">
        <v>147</v>
      </c>
      <c r="C147" s="3" t="s">
        <v>4255</v>
      </c>
      <c r="D147" s="8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8314</v>
      </c>
      <c r="R147" t="s">
        <v>8317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0" t="s">
        <v>148</v>
      </c>
      <c r="C148" s="3" t="s">
        <v>4256</v>
      </c>
      <c r="D148" s="8">
        <v>500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23</v>
      </c>
      <c r="P148">
        <f t="shared" si="11"/>
        <v>38.33</v>
      </c>
      <c r="Q148" s="14" t="s">
        <v>8314</v>
      </c>
      <c r="R148" t="s">
        <v>8317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0" t="s">
        <v>149</v>
      </c>
      <c r="C149" s="3" t="s">
        <v>4257</v>
      </c>
      <c r="D149" s="8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8314</v>
      </c>
      <c r="R149" t="s">
        <v>8317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0" t="s">
        <v>150</v>
      </c>
      <c r="C150" s="3" t="s">
        <v>4258</v>
      </c>
      <c r="D150" s="8">
        <v>1500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3</v>
      </c>
      <c r="P150">
        <f t="shared" si="11"/>
        <v>20</v>
      </c>
      <c r="Q150" s="14" t="s">
        <v>8314</v>
      </c>
      <c r="R150" t="s">
        <v>8317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0" t="s">
        <v>151</v>
      </c>
      <c r="C151" s="3" t="s">
        <v>4259</v>
      </c>
      <c r="D151" s="8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8314</v>
      </c>
      <c r="R151" t="s">
        <v>8317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0" t="s">
        <v>152</v>
      </c>
      <c r="C152" s="3" t="s">
        <v>4260</v>
      </c>
      <c r="D152" s="8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8314</v>
      </c>
      <c r="R152" t="s">
        <v>8317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0" t="s">
        <v>153</v>
      </c>
      <c r="C153" s="3" t="s">
        <v>4261</v>
      </c>
      <c r="D153" s="8">
        <v>500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28</v>
      </c>
      <c r="P153">
        <f t="shared" si="11"/>
        <v>28</v>
      </c>
      <c r="Q153" s="14" t="s">
        <v>8314</v>
      </c>
      <c r="R153" t="s">
        <v>8317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8">
        <v>25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120</v>
      </c>
      <c r="P154">
        <f t="shared" si="11"/>
        <v>15</v>
      </c>
      <c r="Q154" s="14" t="s">
        <v>8314</v>
      </c>
      <c r="R154" t="s">
        <v>8317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8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8314</v>
      </c>
      <c r="R155" t="s">
        <v>8317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0" t="s">
        <v>156</v>
      </c>
      <c r="C156" s="3" t="s">
        <v>4264</v>
      </c>
      <c r="D156" s="8">
        <v>50000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0</v>
      </c>
      <c r="P156">
        <f t="shared" si="11"/>
        <v>13.33</v>
      </c>
      <c r="Q156" s="14" t="s">
        <v>8314</v>
      </c>
      <c r="R156" t="s">
        <v>8317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0" t="s">
        <v>157</v>
      </c>
      <c r="C157" s="3" t="s">
        <v>4265</v>
      </c>
      <c r="D157" s="8">
        <v>3000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3</v>
      </c>
      <c r="P157">
        <f t="shared" si="11"/>
        <v>20.25</v>
      </c>
      <c r="Q157" s="14" t="s">
        <v>8314</v>
      </c>
      <c r="R157" t="s">
        <v>8317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0" t="s">
        <v>158</v>
      </c>
      <c r="C158" s="3" t="s">
        <v>4266</v>
      </c>
      <c r="D158" s="8">
        <v>1500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119</v>
      </c>
      <c r="P158">
        <f t="shared" si="11"/>
        <v>119</v>
      </c>
      <c r="Q158" s="14" t="s">
        <v>8314</v>
      </c>
      <c r="R158" t="s">
        <v>8317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0" t="s">
        <v>159</v>
      </c>
      <c r="C159" s="3" t="s">
        <v>4267</v>
      </c>
      <c r="D159" s="8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8314</v>
      </c>
      <c r="R159" t="s">
        <v>8317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0" t="s">
        <v>160</v>
      </c>
      <c r="C160" s="3" t="s">
        <v>4268</v>
      </c>
      <c r="D160" s="8">
        <v>10000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8314</v>
      </c>
      <c r="R160" t="s">
        <v>8317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0" t="s">
        <v>161</v>
      </c>
      <c r="C161" s="3" t="s">
        <v>4269</v>
      </c>
      <c r="D161" s="8">
        <v>5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200</v>
      </c>
      <c r="P161">
        <f t="shared" si="11"/>
        <v>10</v>
      </c>
      <c r="Q161" s="14" t="s">
        <v>8314</v>
      </c>
      <c r="R161" t="s">
        <v>8317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0" t="s">
        <v>162</v>
      </c>
      <c r="C162" s="3" t="s">
        <v>4270</v>
      </c>
      <c r="D162" s="8">
        <v>10000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8314</v>
      </c>
      <c r="R162" t="s">
        <v>8318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0" t="s">
        <v>163</v>
      </c>
      <c r="C163" s="3" t="s">
        <v>4271</v>
      </c>
      <c r="D163" s="8">
        <v>780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</v>
      </c>
      <c r="P163">
        <f t="shared" si="11"/>
        <v>5</v>
      </c>
      <c r="Q163" s="14" t="s">
        <v>8314</v>
      </c>
      <c r="R163" t="s">
        <v>8318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8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8314</v>
      </c>
      <c r="R164" t="s">
        <v>8318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8">
        <v>128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8314</v>
      </c>
      <c r="R165" t="s">
        <v>8318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0" t="s">
        <v>166</v>
      </c>
      <c r="C166" s="3" t="s">
        <v>4274</v>
      </c>
      <c r="D166" s="8">
        <v>500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128</v>
      </c>
      <c r="P166">
        <f t="shared" si="11"/>
        <v>91.43</v>
      </c>
      <c r="Q166" s="14" t="s">
        <v>8314</v>
      </c>
      <c r="R166" t="s">
        <v>8318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8">
        <v>3000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8314</v>
      </c>
      <c r="R167" t="s">
        <v>8318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0" t="s">
        <v>168</v>
      </c>
      <c r="C168" s="3" t="s">
        <v>4276</v>
      </c>
      <c r="D168" s="8">
        <v>2500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120</v>
      </c>
      <c r="P168">
        <f t="shared" si="11"/>
        <v>3000</v>
      </c>
      <c r="Q168" s="14" t="s">
        <v>8314</v>
      </c>
      <c r="R168" t="s">
        <v>8318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8">
        <v>2000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1</v>
      </c>
      <c r="P169">
        <f t="shared" si="11"/>
        <v>5.5</v>
      </c>
      <c r="Q169" s="14" t="s">
        <v>8314</v>
      </c>
      <c r="R169" t="s">
        <v>8318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0" t="s">
        <v>170</v>
      </c>
      <c r="C170" s="3" t="s">
        <v>4278</v>
      </c>
      <c r="D170" s="8">
        <v>6000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5</v>
      </c>
      <c r="P170">
        <f t="shared" si="11"/>
        <v>108.33</v>
      </c>
      <c r="Q170" s="14" t="s">
        <v>8314</v>
      </c>
      <c r="R170" t="s">
        <v>8318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0" t="s">
        <v>171</v>
      </c>
      <c r="C171" s="3" t="s">
        <v>4279</v>
      </c>
      <c r="D171" s="8">
        <v>500000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0</v>
      </c>
      <c r="P171">
        <f t="shared" si="11"/>
        <v>56</v>
      </c>
      <c r="Q171" s="14" t="s">
        <v>8314</v>
      </c>
      <c r="R171" t="s">
        <v>8318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0" t="s">
        <v>172</v>
      </c>
      <c r="C172" s="3" t="s">
        <v>4280</v>
      </c>
      <c r="D172" s="8">
        <v>5000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7</v>
      </c>
      <c r="P172">
        <f t="shared" si="11"/>
        <v>32.5</v>
      </c>
      <c r="Q172" s="14" t="s">
        <v>8314</v>
      </c>
      <c r="R172" t="s">
        <v>8318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8">
        <v>1500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8314</v>
      </c>
      <c r="R173" t="s">
        <v>8318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0" t="s">
        <v>174</v>
      </c>
      <c r="C174" s="3" t="s">
        <v>4282</v>
      </c>
      <c r="D174" s="8">
        <v>1000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8314</v>
      </c>
      <c r="R174" t="s">
        <v>8318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0" t="s">
        <v>175</v>
      </c>
      <c r="C175" s="3" t="s">
        <v>4283</v>
      </c>
      <c r="D175" s="8">
        <v>50000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8314</v>
      </c>
      <c r="R175" t="s">
        <v>8318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0" t="s">
        <v>176</v>
      </c>
      <c r="C176" s="3" t="s">
        <v>4284</v>
      </c>
      <c r="D176" s="8">
        <v>8000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8314</v>
      </c>
      <c r="R176" t="s">
        <v>8318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0" t="s">
        <v>177</v>
      </c>
      <c r="C177" s="3" t="s">
        <v>4285</v>
      </c>
      <c r="D177" s="8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8314</v>
      </c>
      <c r="R177" t="s">
        <v>8318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0" t="s">
        <v>178</v>
      </c>
      <c r="C178" s="3" t="s">
        <v>4286</v>
      </c>
      <c r="D178" s="8">
        <v>30000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8314</v>
      </c>
      <c r="R178" t="s">
        <v>8318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8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8314</v>
      </c>
      <c r="R179" t="s">
        <v>8318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0" t="s">
        <v>180</v>
      </c>
      <c r="C180" s="3" t="s">
        <v>4288</v>
      </c>
      <c r="D180" s="8">
        <v>280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8314</v>
      </c>
      <c r="R180" t="s">
        <v>8318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8">
        <v>8000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3</v>
      </c>
      <c r="P181">
        <f t="shared" si="11"/>
        <v>100</v>
      </c>
      <c r="Q181" s="14" t="s">
        <v>8314</v>
      </c>
      <c r="R181" t="s">
        <v>8318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8">
        <v>1000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40</v>
      </c>
      <c r="P182">
        <f t="shared" si="11"/>
        <v>30.85</v>
      </c>
      <c r="Q182" s="14" t="s">
        <v>8314</v>
      </c>
      <c r="R182" t="s">
        <v>8318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0" t="s">
        <v>183</v>
      </c>
      <c r="C183" s="3" t="s">
        <v>4291</v>
      </c>
      <c r="D183" s="8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8314</v>
      </c>
      <c r="R183" t="s">
        <v>8318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0" t="s">
        <v>184</v>
      </c>
      <c r="C184" s="3" t="s">
        <v>4292</v>
      </c>
      <c r="D184" s="8">
        <v>50000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8314</v>
      </c>
      <c r="R184" t="s">
        <v>8318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8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8314</v>
      </c>
      <c r="R185" t="s">
        <v>8318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0" t="s">
        <v>186</v>
      </c>
      <c r="C186" s="3" t="s">
        <v>4294</v>
      </c>
      <c r="D186" s="8">
        <v>75000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0</v>
      </c>
      <c r="P186">
        <f t="shared" si="11"/>
        <v>25.5</v>
      </c>
      <c r="Q186" s="14" t="s">
        <v>8314</v>
      </c>
      <c r="R186" t="s">
        <v>8318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8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8314</v>
      </c>
      <c r="R187" t="s">
        <v>8318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0" t="s">
        <v>188</v>
      </c>
      <c r="C188" s="3" t="s">
        <v>4296</v>
      </c>
      <c r="D188" s="8">
        <v>10000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8314</v>
      </c>
      <c r="R188" t="s">
        <v>8318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0" t="s">
        <v>189</v>
      </c>
      <c r="C189" s="3" t="s">
        <v>4297</v>
      </c>
      <c r="D189" s="8">
        <v>4400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18</v>
      </c>
      <c r="P189">
        <f t="shared" si="11"/>
        <v>160</v>
      </c>
      <c r="Q189" s="14" t="s">
        <v>8314</v>
      </c>
      <c r="R189" t="s">
        <v>8318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0" t="s">
        <v>190</v>
      </c>
      <c r="C190" s="3" t="s">
        <v>4298</v>
      </c>
      <c r="D190" s="8">
        <v>30000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8314</v>
      </c>
      <c r="R190" t="s">
        <v>8318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0" t="s">
        <v>191</v>
      </c>
      <c r="C191" s="3" t="s">
        <v>4299</v>
      </c>
      <c r="D191" s="8">
        <v>900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38</v>
      </c>
      <c r="P191">
        <f t="shared" si="11"/>
        <v>69</v>
      </c>
      <c r="Q191" s="14" t="s">
        <v>8314</v>
      </c>
      <c r="R191" t="s">
        <v>8318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8">
        <v>7000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1</v>
      </c>
      <c r="P192">
        <f t="shared" si="11"/>
        <v>50</v>
      </c>
      <c r="Q192" s="14" t="s">
        <v>8314</v>
      </c>
      <c r="R192" t="s">
        <v>8318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8">
        <v>7500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3</v>
      </c>
      <c r="P193">
        <f t="shared" si="11"/>
        <v>83.33</v>
      </c>
      <c r="Q193" s="14" t="s">
        <v>8314</v>
      </c>
      <c r="R193" t="s">
        <v>8318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0" t="s">
        <v>194</v>
      </c>
      <c r="C194" s="3" t="s">
        <v>4302</v>
      </c>
      <c r="D194" s="8">
        <v>10000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4" t="s">
        <v>8314</v>
      </c>
      <c r="R194" t="s">
        <v>8318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0" t="s">
        <v>195</v>
      </c>
      <c r="C195" s="3" t="s">
        <v>4303</v>
      </c>
      <c r="D195" s="8">
        <v>55000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4" t="s">
        <v>8314</v>
      </c>
      <c r="R195" t="s">
        <v>8318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8">
        <v>22000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8314</v>
      </c>
      <c r="R196" t="s">
        <v>8318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8">
        <v>200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8314</v>
      </c>
      <c r="R197" t="s">
        <v>8318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8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8314</v>
      </c>
      <c r="R198" t="s">
        <v>8318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0" t="s">
        <v>199</v>
      </c>
      <c r="C199" s="3" t="s">
        <v>4307</v>
      </c>
      <c r="D199" s="8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8314</v>
      </c>
      <c r="R199" t="s">
        <v>8318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0" t="s">
        <v>200</v>
      </c>
      <c r="C200" s="3" t="s">
        <v>4308</v>
      </c>
      <c r="D200" s="8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8314</v>
      </c>
      <c r="R200" t="s">
        <v>8318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0" t="s">
        <v>201</v>
      </c>
      <c r="C201" s="3" t="s">
        <v>4309</v>
      </c>
      <c r="D201" s="8">
        <v>4000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8314</v>
      </c>
      <c r="R201" t="s">
        <v>8318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0" t="s">
        <v>202</v>
      </c>
      <c r="C202" s="3" t="s">
        <v>4310</v>
      </c>
      <c r="D202" s="8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8314</v>
      </c>
      <c r="R202" t="s">
        <v>8318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0" t="s">
        <v>203</v>
      </c>
      <c r="C203" s="3" t="s">
        <v>4311</v>
      </c>
      <c r="D203" s="8">
        <v>3500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11</v>
      </c>
      <c r="P203">
        <f t="shared" si="16"/>
        <v>54.29</v>
      </c>
      <c r="Q203" s="14" t="s">
        <v>8314</v>
      </c>
      <c r="R203" t="s">
        <v>8318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8">
        <v>8000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8314</v>
      </c>
      <c r="R204" t="s">
        <v>8318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0" t="s">
        <v>205</v>
      </c>
      <c r="C205" s="3" t="s">
        <v>4313</v>
      </c>
      <c r="D205" s="8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8314</v>
      </c>
      <c r="R205" t="s">
        <v>8318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0" t="s">
        <v>206</v>
      </c>
      <c r="C206" s="3" t="s">
        <v>4314</v>
      </c>
      <c r="D206" s="8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8314</v>
      </c>
      <c r="R206" t="s">
        <v>8318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0" t="s">
        <v>207</v>
      </c>
      <c r="C207" s="3" t="s">
        <v>4315</v>
      </c>
      <c r="D207" s="8">
        <v>1250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104</v>
      </c>
      <c r="P207">
        <f t="shared" si="16"/>
        <v>76.47</v>
      </c>
      <c r="Q207" s="14" t="s">
        <v>8314</v>
      </c>
      <c r="R207" t="s">
        <v>8318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0" t="s">
        <v>208</v>
      </c>
      <c r="C208" s="3" t="s">
        <v>4316</v>
      </c>
      <c r="D208" s="8">
        <v>4000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8314</v>
      </c>
      <c r="R208" t="s">
        <v>8318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8">
        <v>2000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107</v>
      </c>
      <c r="P209">
        <f t="shared" si="16"/>
        <v>163.85</v>
      </c>
      <c r="Q209" s="14" t="s">
        <v>8314</v>
      </c>
      <c r="R209" t="s">
        <v>8318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0" t="s">
        <v>210</v>
      </c>
      <c r="C210" s="3" t="s">
        <v>4318</v>
      </c>
      <c r="D210" s="8">
        <v>1000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8314</v>
      </c>
      <c r="R210" t="s">
        <v>8318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0" t="s">
        <v>211</v>
      </c>
      <c r="C211" s="3" t="s">
        <v>4319</v>
      </c>
      <c r="D211" s="8">
        <v>2000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8314</v>
      </c>
      <c r="R211" t="s">
        <v>8318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0" t="s">
        <v>212</v>
      </c>
      <c r="C212" s="3" t="s">
        <v>4320</v>
      </c>
      <c r="D212" s="8">
        <v>3000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101</v>
      </c>
      <c r="P212">
        <f t="shared" si="16"/>
        <v>91.82</v>
      </c>
      <c r="Q212" s="14" t="s">
        <v>8314</v>
      </c>
      <c r="R212" t="s">
        <v>8318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0" t="s">
        <v>213</v>
      </c>
      <c r="C213" s="3" t="s">
        <v>4321</v>
      </c>
      <c r="D213" s="8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8314</v>
      </c>
      <c r="R213" t="s">
        <v>8318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0" t="s">
        <v>214</v>
      </c>
      <c r="C214" s="3" t="s">
        <v>4322</v>
      </c>
      <c r="D214" s="8">
        <v>7500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8314</v>
      </c>
      <c r="R214" t="s">
        <v>8318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0" t="s">
        <v>215</v>
      </c>
      <c r="C215" s="3" t="s">
        <v>4323</v>
      </c>
      <c r="D215" s="8">
        <v>2000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1</v>
      </c>
      <c r="P215">
        <f t="shared" si="16"/>
        <v>20</v>
      </c>
      <c r="Q215" s="14" t="s">
        <v>8314</v>
      </c>
      <c r="R215" t="s">
        <v>8318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0" t="s">
        <v>216</v>
      </c>
      <c r="C216" s="3" t="s">
        <v>4324</v>
      </c>
      <c r="D216" s="8">
        <v>5000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8314</v>
      </c>
      <c r="R216" t="s">
        <v>8318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0" t="s">
        <v>217</v>
      </c>
      <c r="C217" s="3" t="s">
        <v>4325</v>
      </c>
      <c r="D217" s="8">
        <v>5000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8314</v>
      </c>
      <c r="R217" t="s">
        <v>8318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0" t="s">
        <v>218</v>
      </c>
      <c r="C218" s="3" t="s">
        <v>4326</v>
      </c>
      <c r="D218" s="8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8314</v>
      </c>
      <c r="R218" t="s">
        <v>8318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8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8314</v>
      </c>
      <c r="R219" t="s">
        <v>8318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0" t="s">
        <v>220</v>
      </c>
      <c r="C220" s="3" t="s">
        <v>4328</v>
      </c>
      <c r="D220" s="8">
        <v>2000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5</v>
      </c>
      <c r="P220">
        <f t="shared" si="16"/>
        <v>100</v>
      </c>
      <c r="Q220" s="14" t="s">
        <v>8314</v>
      </c>
      <c r="R220" t="s">
        <v>8318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0" t="s">
        <v>221</v>
      </c>
      <c r="C221" s="3" t="s">
        <v>4329</v>
      </c>
      <c r="D221" s="8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8314</v>
      </c>
      <c r="R221" t="s">
        <v>8318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8">
        <v>350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103</v>
      </c>
      <c r="P222">
        <f t="shared" si="16"/>
        <v>120</v>
      </c>
      <c r="Q222" s="14" t="s">
        <v>8314</v>
      </c>
      <c r="R222" t="s">
        <v>8318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0" t="s">
        <v>223</v>
      </c>
      <c r="C223" s="3" t="s">
        <v>4331</v>
      </c>
      <c r="D223" s="8">
        <v>1100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8314</v>
      </c>
      <c r="R223" t="s">
        <v>8318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0" t="s">
        <v>224</v>
      </c>
      <c r="C224" s="3" t="s">
        <v>4332</v>
      </c>
      <c r="D224" s="8">
        <v>400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33</v>
      </c>
      <c r="P224">
        <f t="shared" si="16"/>
        <v>65</v>
      </c>
      <c r="Q224" s="14" t="s">
        <v>8314</v>
      </c>
      <c r="R224" t="s">
        <v>8318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0" t="s">
        <v>225</v>
      </c>
      <c r="C225" s="3" t="s">
        <v>4333</v>
      </c>
      <c r="D225" s="8">
        <v>200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8314</v>
      </c>
      <c r="R225" t="s">
        <v>8318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0" t="s">
        <v>226</v>
      </c>
      <c r="C226" s="3" t="s">
        <v>4334</v>
      </c>
      <c r="D226" s="8">
        <v>60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8314</v>
      </c>
      <c r="R226" t="s">
        <v>8318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0" t="s">
        <v>227</v>
      </c>
      <c r="C227" s="3" t="s">
        <v>4335</v>
      </c>
      <c r="D227" s="8">
        <v>1500000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8314</v>
      </c>
      <c r="R227" t="s">
        <v>8318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0" t="s">
        <v>228</v>
      </c>
      <c r="C228" s="3" t="s">
        <v>4336</v>
      </c>
      <c r="D228" s="8">
        <v>1000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25</v>
      </c>
      <c r="P228">
        <f t="shared" si="16"/>
        <v>125</v>
      </c>
      <c r="Q228" s="14" t="s">
        <v>8314</v>
      </c>
      <c r="R228" t="s">
        <v>8318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8">
        <v>2000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8314</v>
      </c>
      <c r="R229" t="s">
        <v>8318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8">
        <v>6000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8314</v>
      </c>
      <c r="R230" t="s">
        <v>8318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0" t="s">
        <v>231</v>
      </c>
      <c r="C231" s="3" t="s">
        <v>4339</v>
      </c>
      <c r="D231" s="8">
        <v>15000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8314</v>
      </c>
      <c r="R231" t="s">
        <v>8318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0" t="s">
        <v>232</v>
      </c>
      <c r="C232" s="3" t="s">
        <v>4340</v>
      </c>
      <c r="D232" s="8">
        <v>666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9</v>
      </c>
      <c r="P232">
        <f t="shared" si="16"/>
        <v>30</v>
      </c>
      <c r="Q232" s="14" t="s">
        <v>8314</v>
      </c>
      <c r="R232" t="s">
        <v>8318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0" t="s">
        <v>233</v>
      </c>
      <c r="C233" s="3" t="s">
        <v>4341</v>
      </c>
      <c r="D233" s="8">
        <v>200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8314</v>
      </c>
      <c r="R233" t="s">
        <v>8318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0" t="s">
        <v>234</v>
      </c>
      <c r="C234" s="3" t="s">
        <v>4342</v>
      </c>
      <c r="D234" s="8">
        <v>6000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2</v>
      </c>
      <c r="P234">
        <f t="shared" si="16"/>
        <v>15.71</v>
      </c>
      <c r="Q234" s="14" t="s">
        <v>8314</v>
      </c>
      <c r="R234" t="s">
        <v>8318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0" t="s">
        <v>235</v>
      </c>
      <c r="C235" s="3" t="s">
        <v>4343</v>
      </c>
      <c r="D235" s="8">
        <v>450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8314</v>
      </c>
      <c r="R235" t="s">
        <v>8318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0" t="s">
        <v>236</v>
      </c>
      <c r="C236" s="3" t="s">
        <v>4344</v>
      </c>
      <c r="D236" s="8">
        <v>1200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33</v>
      </c>
      <c r="P236">
        <f t="shared" si="16"/>
        <v>80.2</v>
      </c>
      <c r="Q236" s="14" t="s">
        <v>8314</v>
      </c>
      <c r="R236" t="s">
        <v>8318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0" t="s">
        <v>237</v>
      </c>
      <c r="C237" s="3" t="s">
        <v>4345</v>
      </c>
      <c r="D237" s="8">
        <v>4000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8314</v>
      </c>
      <c r="R237" t="s">
        <v>8318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0" t="s">
        <v>238</v>
      </c>
      <c r="C238" s="3" t="s">
        <v>4346</v>
      </c>
      <c r="D238" s="8">
        <v>515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8314</v>
      </c>
      <c r="R238" t="s">
        <v>8318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0" t="s">
        <v>239</v>
      </c>
      <c r="C239" s="3" t="s">
        <v>4347</v>
      </c>
      <c r="D239" s="8">
        <v>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1</v>
      </c>
      <c r="P239">
        <f t="shared" si="16"/>
        <v>50</v>
      </c>
      <c r="Q239" s="14" t="s">
        <v>8314</v>
      </c>
      <c r="R239" t="s">
        <v>8318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0" t="s">
        <v>240</v>
      </c>
      <c r="C240" s="3" t="s">
        <v>4348</v>
      </c>
      <c r="D240" s="8">
        <v>2000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8314</v>
      </c>
      <c r="R240" t="s">
        <v>8318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0" t="s">
        <v>241</v>
      </c>
      <c r="C241" s="3" t="s">
        <v>4349</v>
      </c>
      <c r="D241" s="8">
        <v>29000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1</v>
      </c>
      <c r="P241">
        <f t="shared" si="16"/>
        <v>50</v>
      </c>
      <c r="Q241" s="14" t="s">
        <v>8314</v>
      </c>
      <c r="R241" t="s">
        <v>8318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0" t="s">
        <v>242</v>
      </c>
      <c r="C242" s="3" t="s">
        <v>4350</v>
      </c>
      <c r="D242" s="8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8314</v>
      </c>
      <c r="R242" t="s">
        <v>8319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0" t="s">
        <v>243</v>
      </c>
      <c r="C243" s="3" t="s">
        <v>4351</v>
      </c>
      <c r="D243" s="8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8314</v>
      </c>
      <c r="R243" t="s">
        <v>8319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0" t="s">
        <v>244</v>
      </c>
      <c r="C244" s="3" t="s">
        <v>4352</v>
      </c>
      <c r="D244" s="8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8314</v>
      </c>
      <c r="R244" t="s">
        <v>8319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8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8314</v>
      </c>
      <c r="R245" t="s">
        <v>8319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0">
        <v>39756</v>
      </c>
      <c r="C246" s="3" t="s">
        <v>4354</v>
      </c>
      <c r="D246" s="8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8314</v>
      </c>
      <c r="R246" t="s">
        <v>8319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0" t="s">
        <v>246</v>
      </c>
      <c r="C247" s="3" t="s">
        <v>4355</v>
      </c>
      <c r="D247" s="8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8314</v>
      </c>
      <c r="R247" t="s">
        <v>8319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0" t="s">
        <v>247</v>
      </c>
      <c r="C248" s="3" t="s">
        <v>4356</v>
      </c>
      <c r="D248" s="8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8314</v>
      </c>
      <c r="R248" t="s">
        <v>8319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0" t="s">
        <v>248</v>
      </c>
      <c r="C249" s="3" t="s">
        <v>4357</v>
      </c>
      <c r="D249" s="8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8314</v>
      </c>
      <c r="R249" t="s">
        <v>8319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0" t="s">
        <v>249</v>
      </c>
      <c r="C250" s="3" t="s">
        <v>4358</v>
      </c>
      <c r="D250" s="8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8314</v>
      </c>
      <c r="R250" t="s">
        <v>8319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0" t="s">
        <v>250</v>
      </c>
      <c r="C251" s="3" t="s">
        <v>4359</v>
      </c>
      <c r="D251" s="8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8314</v>
      </c>
      <c r="R251" t="s">
        <v>8319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0" t="s">
        <v>251</v>
      </c>
      <c r="C252" s="3" t="s">
        <v>4360</v>
      </c>
      <c r="D252" s="8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8314</v>
      </c>
      <c r="R252" t="s">
        <v>8319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8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8314</v>
      </c>
      <c r="R253" t="s">
        <v>8319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0" t="s">
        <v>253</v>
      </c>
      <c r="C254" s="3" t="s">
        <v>4362</v>
      </c>
      <c r="D254" s="8">
        <v>9072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102</v>
      </c>
      <c r="P254">
        <f t="shared" si="16"/>
        <v>85.44</v>
      </c>
      <c r="Q254" s="14" t="s">
        <v>8314</v>
      </c>
      <c r="R254" t="s">
        <v>8319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0" t="s">
        <v>254</v>
      </c>
      <c r="C255" s="3" t="s">
        <v>4363</v>
      </c>
      <c r="D255" s="8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8314</v>
      </c>
      <c r="R255" t="s">
        <v>8319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0" t="s">
        <v>255</v>
      </c>
      <c r="C256" s="3" t="s">
        <v>4364</v>
      </c>
      <c r="D256" s="8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8314</v>
      </c>
      <c r="R256" t="s">
        <v>8319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8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8314</v>
      </c>
      <c r="R257" t="s">
        <v>8319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0" t="s">
        <v>257</v>
      </c>
      <c r="C258" s="3" t="s">
        <v>4366</v>
      </c>
      <c r="D258" s="8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4" t="s">
        <v>8314</v>
      </c>
      <c r="R258" t="s">
        <v>8319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0" t="s">
        <v>258</v>
      </c>
      <c r="C259" s="3" t="s">
        <v>4367</v>
      </c>
      <c r="D259" s="8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4" t="s">
        <v>8314</v>
      </c>
      <c r="R259" t="s">
        <v>8319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0" t="s">
        <v>259</v>
      </c>
      <c r="C260" s="3" t="s">
        <v>4368</v>
      </c>
      <c r="D260" s="8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8314</v>
      </c>
      <c r="R260" t="s">
        <v>8319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0" t="s">
        <v>260</v>
      </c>
      <c r="C261" s="3" t="s">
        <v>4369</v>
      </c>
      <c r="D261" s="8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8314</v>
      </c>
      <c r="R261" t="s">
        <v>8319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0" t="s">
        <v>261</v>
      </c>
      <c r="C262" s="3" t="s">
        <v>4370</v>
      </c>
      <c r="D262" s="8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8314</v>
      </c>
      <c r="R262" t="s">
        <v>8319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0" t="s">
        <v>262</v>
      </c>
      <c r="C263" s="3" t="s">
        <v>4371</v>
      </c>
      <c r="D263" s="8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8314</v>
      </c>
      <c r="R263" t="s">
        <v>8319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8">
        <v>6000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100</v>
      </c>
      <c r="P264">
        <f t="shared" si="21"/>
        <v>41.38</v>
      </c>
      <c r="Q264" s="14" t="s">
        <v>8314</v>
      </c>
      <c r="R264" t="s">
        <v>8319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8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8314</v>
      </c>
      <c r="R265" t="s">
        <v>8319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8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8314</v>
      </c>
      <c r="R266" t="s">
        <v>8319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0" t="s">
        <v>266</v>
      </c>
      <c r="C267" s="3" t="s">
        <v>4375</v>
      </c>
      <c r="D267" s="8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8314</v>
      </c>
      <c r="R267" t="s">
        <v>8319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0" t="s">
        <v>267</v>
      </c>
      <c r="C268" s="3" t="s">
        <v>4376</v>
      </c>
      <c r="D268" s="8">
        <v>18000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8</v>
      </c>
      <c r="P268">
        <f t="shared" si="21"/>
        <v>40.42</v>
      </c>
      <c r="Q268" s="14" t="s">
        <v>8314</v>
      </c>
      <c r="R268" t="s">
        <v>8319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0" t="s">
        <v>268</v>
      </c>
      <c r="C269" s="3" t="s">
        <v>4377</v>
      </c>
      <c r="D269" s="8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8314</v>
      </c>
      <c r="R269" t="s">
        <v>8319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0" t="s">
        <v>269</v>
      </c>
      <c r="C270" s="3" t="s">
        <v>4378</v>
      </c>
      <c r="D270" s="8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8314</v>
      </c>
      <c r="R270" t="s">
        <v>8319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0" t="s">
        <v>270</v>
      </c>
      <c r="C271" s="3" t="s">
        <v>4379</v>
      </c>
      <c r="D271" s="8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8314</v>
      </c>
      <c r="R271" t="s">
        <v>8319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0" t="s">
        <v>271</v>
      </c>
      <c r="C272" s="3" t="s">
        <v>4380</v>
      </c>
      <c r="D272" s="8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8314</v>
      </c>
      <c r="R272" t="s">
        <v>8319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0" t="s">
        <v>272</v>
      </c>
      <c r="C273" s="3" t="s">
        <v>4381</v>
      </c>
      <c r="D273" s="8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8314</v>
      </c>
      <c r="R273" t="s">
        <v>8319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0" t="s">
        <v>273</v>
      </c>
      <c r="C274" s="3" t="s">
        <v>4382</v>
      </c>
      <c r="D274" s="8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8314</v>
      </c>
      <c r="R274" t="s">
        <v>8319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0" t="s">
        <v>274</v>
      </c>
      <c r="C275" s="3" t="s">
        <v>4383</v>
      </c>
      <c r="D275" s="8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8314</v>
      </c>
      <c r="R275" t="s">
        <v>8319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0" t="s">
        <v>275</v>
      </c>
      <c r="C276" s="3" t="s">
        <v>4384</v>
      </c>
      <c r="D276" s="8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8314</v>
      </c>
      <c r="R276" t="s">
        <v>8319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0" t="s">
        <v>276</v>
      </c>
      <c r="C277" s="3" t="s">
        <v>4385</v>
      </c>
      <c r="D277" s="8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8314</v>
      </c>
      <c r="R277" t="s">
        <v>8319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0" t="s">
        <v>277</v>
      </c>
      <c r="C278" s="3" t="s">
        <v>4386</v>
      </c>
      <c r="D278" s="8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8314</v>
      </c>
      <c r="R278" t="s">
        <v>8319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0" t="s">
        <v>278</v>
      </c>
      <c r="C279" s="3" t="s">
        <v>4387</v>
      </c>
      <c r="D279" s="8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8314</v>
      </c>
      <c r="R279" t="s">
        <v>8319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0" t="s">
        <v>279</v>
      </c>
      <c r="C280" s="3" t="s">
        <v>4388</v>
      </c>
      <c r="D280" s="8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8314</v>
      </c>
      <c r="R280" t="s">
        <v>8319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0" t="s">
        <v>280</v>
      </c>
      <c r="C281" s="3" t="s">
        <v>4389</v>
      </c>
      <c r="D281" s="8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8314</v>
      </c>
      <c r="R281" t="s">
        <v>8319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0" t="s">
        <v>281</v>
      </c>
      <c r="C282" s="3" t="s">
        <v>4390</v>
      </c>
      <c r="D282" s="8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8314</v>
      </c>
      <c r="R282" t="s">
        <v>8319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0" t="s">
        <v>282</v>
      </c>
      <c r="C283" s="3" t="s">
        <v>4391</v>
      </c>
      <c r="D283" s="8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8314</v>
      </c>
      <c r="R283" t="s">
        <v>8319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0" t="s">
        <v>283</v>
      </c>
      <c r="C284" s="3" t="s">
        <v>4392</v>
      </c>
      <c r="D284" s="8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8314</v>
      </c>
      <c r="R284" t="s">
        <v>8319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0" t="s">
        <v>284</v>
      </c>
      <c r="C285" s="3" t="s">
        <v>4393</v>
      </c>
      <c r="D285" s="8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8314</v>
      </c>
      <c r="R285" t="s">
        <v>8319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0" t="s">
        <v>285</v>
      </c>
      <c r="C286" s="3" t="s">
        <v>4394</v>
      </c>
      <c r="D286" s="8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8314</v>
      </c>
      <c r="R286" t="s">
        <v>8319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0" t="s">
        <v>286</v>
      </c>
      <c r="C287" s="3" t="s">
        <v>4395</v>
      </c>
      <c r="D287" s="8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8314</v>
      </c>
      <c r="R287" t="s">
        <v>8319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0" t="s">
        <v>287</v>
      </c>
      <c r="C288" s="3" t="s">
        <v>4396</v>
      </c>
      <c r="D288" s="8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8314</v>
      </c>
      <c r="R288" t="s">
        <v>8319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8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8314</v>
      </c>
      <c r="R289" t="s">
        <v>8319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0" t="s">
        <v>289</v>
      </c>
      <c r="C290" s="3" t="s">
        <v>4398</v>
      </c>
      <c r="D290" s="8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8314</v>
      </c>
      <c r="R290" t="s">
        <v>8319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0" t="s">
        <v>290</v>
      </c>
      <c r="C291" s="3" t="s">
        <v>4399</v>
      </c>
      <c r="D291" s="8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8314</v>
      </c>
      <c r="R291" t="s">
        <v>8319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0" t="s">
        <v>291</v>
      </c>
      <c r="C292" s="3" t="s">
        <v>4400</v>
      </c>
      <c r="D292" s="8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8314</v>
      </c>
      <c r="R292" t="s">
        <v>8319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0" t="s">
        <v>292</v>
      </c>
      <c r="C293" s="3" t="s">
        <v>4401</v>
      </c>
      <c r="D293" s="8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8314</v>
      </c>
      <c r="R293" t="s">
        <v>8319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0" t="s">
        <v>293</v>
      </c>
      <c r="C294" s="3" t="s">
        <v>4402</v>
      </c>
      <c r="D294" s="8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8314</v>
      </c>
      <c r="R294" t="s">
        <v>8319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0" t="s">
        <v>294</v>
      </c>
      <c r="C295" s="3" t="s">
        <v>4403</v>
      </c>
      <c r="D295" s="8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8314</v>
      </c>
      <c r="R295" t="s">
        <v>8319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0" t="s">
        <v>295</v>
      </c>
      <c r="C296" s="3" t="s">
        <v>4404</v>
      </c>
      <c r="D296" s="8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8314</v>
      </c>
      <c r="R296" t="s">
        <v>8319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0" t="s">
        <v>296</v>
      </c>
      <c r="C297" s="3" t="s">
        <v>4405</v>
      </c>
      <c r="D297" s="8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8314</v>
      </c>
      <c r="R297" t="s">
        <v>8319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0" t="s">
        <v>297</v>
      </c>
      <c r="C298" s="3" t="s">
        <v>4406</v>
      </c>
      <c r="D298" s="8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8314</v>
      </c>
      <c r="R298" t="s">
        <v>8319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0" t="s">
        <v>298</v>
      </c>
      <c r="C299" s="3" t="s">
        <v>4407</v>
      </c>
      <c r="D299" s="8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8314</v>
      </c>
      <c r="R299" t="s">
        <v>8319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0" t="s">
        <v>299</v>
      </c>
      <c r="C300" s="3" t="s">
        <v>4408</v>
      </c>
      <c r="D300" s="8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8314</v>
      </c>
      <c r="R300" t="s">
        <v>8319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0" t="s">
        <v>300</v>
      </c>
      <c r="C301" s="3" t="s">
        <v>4409</v>
      </c>
      <c r="D301" s="8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8314</v>
      </c>
      <c r="R301" t="s">
        <v>8319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0" t="s">
        <v>301</v>
      </c>
      <c r="C302" s="3" t="s">
        <v>4410</v>
      </c>
      <c r="D302" s="8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8314</v>
      </c>
      <c r="R302" t="s">
        <v>8319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0" t="s">
        <v>302</v>
      </c>
      <c r="C303" s="3" t="s">
        <v>4411</v>
      </c>
      <c r="D303" s="8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8314</v>
      </c>
      <c r="R303" t="s">
        <v>8319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0" t="s">
        <v>303</v>
      </c>
      <c r="C304" s="3" t="s">
        <v>4412</v>
      </c>
      <c r="D304" s="8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8314</v>
      </c>
      <c r="R304" t="s">
        <v>8319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8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8314</v>
      </c>
      <c r="R305" t="s">
        <v>8319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8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8314</v>
      </c>
      <c r="R306" t="s">
        <v>8319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0" t="s">
        <v>306</v>
      </c>
      <c r="C307" s="3" t="s">
        <v>4415</v>
      </c>
      <c r="D307" s="8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8314</v>
      </c>
      <c r="R307" t="s">
        <v>8319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8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8314</v>
      </c>
      <c r="R308" t="s">
        <v>8319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8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8314</v>
      </c>
      <c r="R309" t="s">
        <v>8319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0" t="s">
        <v>309</v>
      </c>
      <c r="C310" s="3" t="s">
        <v>4418</v>
      </c>
      <c r="D310" s="8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8314</v>
      </c>
      <c r="R310" t="s">
        <v>8319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0" t="s">
        <v>310</v>
      </c>
      <c r="C311" s="3" t="s">
        <v>4419</v>
      </c>
      <c r="D311" s="8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8314</v>
      </c>
      <c r="R311" t="s">
        <v>8319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0" t="s">
        <v>311</v>
      </c>
      <c r="C312" s="3" t="s">
        <v>4420</v>
      </c>
      <c r="D312" s="8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8314</v>
      </c>
      <c r="R312" t="s">
        <v>8319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0" t="s">
        <v>312</v>
      </c>
      <c r="C313" s="3" t="s">
        <v>4421</v>
      </c>
      <c r="D313" s="8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8314</v>
      </c>
      <c r="R313" t="s">
        <v>8319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0" t="s">
        <v>313</v>
      </c>
      <c r="C314" s="3" t="s">
        <v>4422</v>
      </c>
      <c r="D314" s="8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8314</v>
      </c>
      <c r="R314" t="s">
        <v>8319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0" t="s">
        <v>314</v>
      </c>
      <c r="C315" s="3" t="s">
        <v>4423</v>
      </c>
      <c r="D315" s="8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8314</v>
      </c>
      <c r="R315" t="s">
        <v>8319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0" t="s">
        <v>315</v>
      </c>
      <c r="C316" s="3" t="s">
        <v>4424</v>
      </c>
      <c r="D316" s="8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8314</v>
      </c>
      <c r="R316" t="s">
        <v>8319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8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8314</v>
      </c>
      <c r="R317" t="s">
        <v>8319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0" t="s">
        <v>317</v>
      </c>
      <c r="C318" s="3" t="s">
        <v>4426</v>
      </c>
      <c r="D318" s="8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8314</v>
      </c>
      <c r="R318" t="s">
        <v>8319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0" t="s">
        <v>318</v>
      </c>
      <c r="C319" s="3" t="s">
        <v>4427</v>
      </c>
      <c r="D319" s="8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8314</v>
      </c>
      <c r="R319" t="s">
        <v>8319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0" t="s">
        <v>319</v>
      </c>
      <c r="C320" s="3" t="s">
        <v>4428</v>
      </c>
      <c r="D320" s="8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8314</v>
      </c>
      <c r="R320" t="s">
        <v>8319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0" t="s">
        <v>320</v>
      </c>
      <c r="C321" s="3" t="s">
        <v>4429</v>
      </c>
      <c r="D321" s="8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8314</v>
      </c>
      <c r="R321" t="s">
        <v>8319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0" t="s">
        <v>321</v>
      </c>
      <c r="C322" s="3" t="s">
        <v>4430</v>
      </c>
      <c r="D322" s="8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4" t="s">
        <v>8314</v>
      </c>
      <c r="R322" t="s">
        <v>8319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0" t="s">
        <v>322</v>
      </c>
      <c r="C323" s="3" t="s">
        <v>4431</v>
      </c>
      <c r="D323" s="8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4" t="s">
        <v>8314</v>
      </c>
      <c r="R323" t="s">
        <v>8319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0" t="s">
        <v>323</v>
      </c>
      <c r="C324" s="3" t="s">
        <v>4432</v>
      </c>
      <c r="D324" s="8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8314</v>
      </c>
      <c r="R324" t="s">
        <v>8319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0" t="s">
        <v>324</v>
      </c>
      <c r="C325" s="3" t="s">
        <v>4433</v>
      </c>
      <c r="D325" s="8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8314</v>
      </c>
      <c r="R325" t="s">
        <v>8319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0" t="s">
        <v>325</v>
      </c>
      <c r="C326" s="3" t="s">
        <v>4434</v>
      </c>
      <c r="D326" s="8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8314</v>
      </c>
      <c r="R326" t="s">
        <v>8319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8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8314</v>
      </c>
      <c r="R327" t="s">
        <v>8319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0" t="s">
        <v>327</v>
      </c>
      <c r="C328" s="3" t="s">
        <v>4436</v>
      </c>
      <c r="D328" s="8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8314</v>
      </c>
      <c r="R328" t="s">
        <v>8319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0" t="s">
        <v>328</v>
      </c>
      <c r="C329" s="3" t="s">
        <v>4437</v>
      </c>
      <c r="D329" s="8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8314</v>
      </c>
      <c r="R329" t="s">
        <v>8319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8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8314</v>
      </c>
      <c r="R330" t="s">
        <v>8319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0" t="s">
        <v>330</v>
      </c>
      <c r="C331" s="3" t="s">
        <v>4439</v>
      </c>
      <c r="D331" s="8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8314</v>
      </c>
      <c r="R331" t="s">
        <v>8319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0" t="s">
        <v>331</v>
      </c>
      <c r="C332" s="3" t="s">
        <v>4440</v>
      </c>
      <c r="D332" s="8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8314</v>
      </c>
      <c r="R332" t="s">
        <v>8319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8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8314</v>
      </c>
      <c r="R333" t="s">
        <v>8319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0" t="s">
        <v>333</v>
      </c>
      <c r="C334" s="3" t="s">
        <v>4442</v>
      </c>
      <c r="D334" s="8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8314</v>
      </c>
      <c r="R334" t="s">
        <v>8319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0" t="s">
        <v>334</v>
      </c>
      <c r="C335" s="3" t="s">
        <v>4443</v>
      </c>
      <c r="D335" s="8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8314</v>
      </c>
      <c r="R335" t="s">
        <v>8319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0" t="s">
        <v>335</v>
      </c>
      <c r="C336" s="3" t="s">
        <v>4444</v>
      </c>
      <c r="D336" s="8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8314</v>
      </c>
      <c r="R336" t="s">
        <v>8319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0" t="s">
        <v>336</v>
      </c>
      <c r="C337" s="3" t="s">
        <v>4445</v>
      </c>
      <c r="D337" s="8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8314</v>
      </c>
      <c r="R337" t="s">
        <v>8319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8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8314</v>
      </c>
      <c r="R338" t="s">
        <v>8319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0" t="s">
        <v>338</v>
      </c>
      <c r="C339" s="3" t="s">
        <v>4447</v>
      </c>
      <c r="D339" s="8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8314</v>
      </c>
      <c r="R339" t="s">
        <v>8319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0" t="s">
        <v>339</v>
      </c>
      <c r="C340" s="3" t="s">
        <v>4448</v>
      </c>
      <c r="D340" s="8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8314</v>
      </c>
      <c r="R340" t="s">
        <v>8319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8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8314</v>
      </c>
      <c r="R341" t="s">
        <v>8319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0" t="s">
        <v>341</v>
      </c>
      <c r="C342" s="3" t="s">
        <v>4450</v>
      </c>
      <c r="D342" s="8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8314</v>
      </c>
      <c r="R342" t="s">
        <v>8319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0" t="s">
        <v>342</v>
      </c>
      <c r="C343" s="3" t="s">
        <v>4451</v>
      </c>
      <c r="D343" s="8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8314</v>
      </c>
      <c r="R343" t="s">
        <v>8319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8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8314</v>
      </c>
      <c r="R344" t="s">
        <v>8319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0" t="s">
        <v>344</v>
      </c>
      <c r="C345" s="3" t="s">
        <v>4453</v>
      </c>
      <c r="D345" s="8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8314</v>
      </c>
      <c r="R345" t="s">
        <v>8319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0" t="s">
        <v>345</v>
      </c>
      <c r="C346" s="3" t="s">
        <v>4454</v>
      </c>
      <c r="D346" s="8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8314</v>
      </c>
      <c r="R346" t="s">
        <v>8319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0" t="s">
        <v>346</v>
      </c>
      <c r="C347" s="3" t="s">
        <v>4455</v>
      </c>
      <c r="D347" s="8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8314</v>
      </c>
      <c r="R347" t="s">
        <v>8319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0" t="s">
        <v>347</v>
      </c>
      <c r="C348" s="3" t="s">
        <v>4456</v>
      </c>
      <c r="D348" s="8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8314</v>
      </c>
      <c r="R348" t="s">
        <v>8319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0" t="s">
        <v>348</v>
      </c>
      <c r="C349" s="3" t="s">
        <v>4457</v>
      </c>
      <c r="D349" s="8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8314</v>
      </c>
      <c r="R349" t="s">
        <v>8319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0" t="s">
        <v>349</v>
      </c>
      <c r="C350" s="3" t="s">
        <v>4458</v>
      </c>
      <c r="D350" s="8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8314</v>
      </c>
      <c r="R350" t="s">
        <v>8319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0" t="s">
        <v>350</v>
      </c>
      <c r="C351" s="3" t="s">
        <v>4459</v>
      </c>
      <c r="D351" s="8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8314</v>
      </c>
      <c r="R351" t="s">
        <v>8319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0" t="s">
        <v>351</v>
      </c>
      <c r="C352" s="3" t="s">
        <v>4460</v>
      </c>
      <c r="D352" s="8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8314</v>
      </c>
      <c r="R352" t="s">
        <v>8319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0" t="s">
        <v>352</v>
      </c>
      <c r="C353" s="3" t="s">
        <v>4461</v>
      </c>
      <c r="D353" s="8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8314</v>
      </c>
      <c r="R353" t="s">
        <v>8319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0" t="s">
        <v>353</v>
      </c>
      <c r="C354" s="3" t="s">
        <v>4462</v>
      </c>
      <c r="D354" s="8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8314</v>
      </c>
      <c r="R354" t="s">
        <v>8319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0" t="s">
        <v>354</v>
      </c>
      <c r="C355" s="3" t="s">
        <v>4463</v>
      </c>
      <c r="D355" s="8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8314</v>
      </c>
      <c r="R355" t="s">
        <v>8319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0" t="s">
        <v>355</v>
      </c>
      <c r="C356" s="3" t="s">
        <v>4464</v>
      </c>
      <c r="D356" s="8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8314</v>
      </c>
      <c r="R356" t="s">
        <v>8319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0" t="s">
        <v>356</v>
      </c>
      <c r="C357" s="3" t="s">
        <v>4465</v>
      </c>
      <c r="D357" s="8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8314</v>
      </c>
      <c r="R357" t="s">
        <v>8319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0" t="s">
        <v>357</v>
      </c>
      <c r="C358" s="3" t="s">
        <v>4466</v>
      </c>
      <c r="D358" s="8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8314</v>
      </c>
      <c r="R358" t="s">
        <v>8319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0" t="s">
        <v>358</v>
      </c>
      <c r="C359" s="3" t="s">
        <v>4467</v>
      </c>
      <c r="D359" s="8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8314</v>
      </c>
      <c r="R359" t="s">
        <v>8319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0" t="s">
        <v>359</v>
      </c>
      <c r="C360" s="3" t="s">
        <v>4468</v>
      </c>
      <c r="D360" s="8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8314</v>
      </c>
      <c r="R360" t="s">
        <v>8319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0" t="s">
        <v>360</v>
      </c>
      <c r="C361" s="3" t="s">
        <v>4469</v>
      </c>
      <c r="D361" s="8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8314</v>
      </c>
      <c r="R361" t="s">
        <v>8319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0" t="s">
        <v>361</v>
      </c>
      <c r="C362" s="3" t="s">
        <v>4470</v>
      </c>
      <c r="D362" s="8">
        <v>10000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122</v>
      </c>
      <c r="P362">
        <f t="shared" si="26"/>
        <v>139.83000000000001</v>
      </c>
      <c r="Q362" s="14" t="s">
        <v>8314</v>
      </c>
      <c r="R362" t="s">
        <v>8319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0" t="s">
        <v>362</v>
      </c>
      <c r="C363" s="3" t="s">
        <v>4471</v>
      </c>
      <c r="D363" s="8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8314</v>
      </c>
      <c r="R363" t="s">
        <v>8319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0" t="s">
        <v>363</v>
      </c>
      <c r="C364" s="3" t="s">
        <v>4472</v>
      </c>
      <c r="D364" s="8">
        <v>12000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100</v>
      </c>
      <c r="P364">
        <f t="shared" si="26"/>
        <v>139.53</v>
      </c>
      <c r="Q364" s="14" t="s">
        <v>8314</v>
      </c>
      <c r="R364" t="s">
        <v>8319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0" t="s">
        <v>364</v>
      </c>
      <c r="C365" s="3" t="s">
        <v>4473</v>
      </c>
      <c r="D365" s="8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8314</v>
      </c>
      <c r="R365" t="s">
        <v>8319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0" t="s">
        <v>365</v>
      </c>
      <c r="C366" s="3" t="s">
        <v>4474</v>
      </c>
      <c r="D366" s="8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8314</v>
      </c>
      <c r="R366" t="s">
        <v>8319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0" t="s">
        <v>366</v>
      </c>
      <c r="C367" s="3" t="s">
        <v>4475</v>
      </c>
      <c r="D367" s="8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8314</v>
      </c>
      <c r="R367" t="s">
        <v>8319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0" t="s">
        <v>367</v>
      </c>
      <c r="C368" s="3" t="s">
        <v>4476</v>
      </c>
      <c r="D368" s="8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8314</v>
      </c>
      <c r="R368" t="s">
        <v>8319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0" t="s">
        <v>368</v>
      </c>
      <c r="C369" s="3" t="s">
        <v>4477</v>
      </c>
      <c r="D369" s="8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8314</v>
      </c>
      <c r="R369" t="s">
        <v>8319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0" t="s">
        <v>369</v>
      </c>
      <c r="C370" s="3" t="s">
        <v>4478</v>
      </c>
      <c r="D370" s="8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8314</v>
      </c>
      <c r="R370" t="s">
        <v>8319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0" t="s">
        <v>370</v>
      </c>
      <c r="C371" s="3" t="s">
        <v>4479</v>
      </c>
      <c r="D371" s="8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8314</v>
      </c>
      <c r="R371" t="s">
        <v>8319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0" t="s">
        <v>371</v>
      </c>
      <c r="C372" s="3" t="s">
        <v>4480</v>
      </c>
      <c r="D372" s="8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8314</v>
      </c>
      <c r="R372" t="s">
        <v>8319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0" t="s">
        <v>372</v>
      </c>
      <c r="C373" s="3" t="s">
        <v>4481</v>
      </c>
      <c r="D373" s="8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8314</v>
      </c>
      <c r="R373" t="s">
        <v>8319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8">
        <v>2000000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0</v>
      </c>
      <c r="P374">
        <f t="shared" si="26"/>
        <v>41.78</v>
      </c>
      <c r="Q374" s="14" t="s">
        <v>8314</v>
      </c>
      <c r="R374" t="s">
        <v>8319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0" t="s">
        <v>374</v>
      </c>
      <c r="C375" s="3" t="s">
        <v>4483</v>
      </c>
      <c r="D375" s="8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8314</v>
      </c>
      <c r="R375" t="s">
        <v>8319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0" t="s">
        <v>375</v>
      </c>
      <c r="C376" s="3" t="s">
        <v>4484</v>
      </c>
      <c r="D376" s="8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8314</v>
      </c>
      <c r="R376" t="s">
        <v>8319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0" t="s">
        <v>376</v>
      </c>
      <c r="C377" s="3" t="s">
        <v>4485</v>
      </c>
      <c r="D377" s="8">
        <v>20000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3</v>
      </c>
      <c r="P377">
        <f t="shared" si="26"/>
        <v>42.86</v>
      </c>
      <c r="Q377" s="14" t="s">
        <v>8314</v>
      </c>
      <c r="R377" t="s">
        <v>8319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0" t="s">
        <v>377</v>
      </c>
      <c r="C378" s="3" t="s">
        <v>4486</v>
      </c>
      <c r="D378" s="8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8314</v>
      </c>
      <c r="R378" t="s">
        <v>8319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0" t="s">
        <v>378</v>
      </c>
      <c r="C379" s="3" t="s">
        <v>4487</v>
      </c>
      <c r="D379" s="8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8314</v>
      </c>
      <c r="R379" t="s">
        <v>8319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0" t="s">
        <v>379</v>
      </c>
      <c r="C380" s="3" t="s">
        <v>4488</v>
      </c>
      <c r="D380" s="8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8314</v>
      </c>
      <c r="R380" t="s">
        <v>8319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0" t="s">
        <v>380</v>
      </c>
      <c r="C381" s="3" t="s">
        <v>4489</v>
      </c>
      <c r="D381" s="8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8314</v>
      </c>
      <c r="R381" t="s">
        <v>8319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0" t="s">
        <v>381</v>
      </c>
      <c r="C382" s="3" t="s">
        <v>4490</v>
      </c>
      <c r="D382" s="8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8314</v>
      </c>
      <c r="R382" t="s">
        <v>8319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0" t="s">
        <v>382</v>
      </c>
      <c r="C383" s="3" t="s">
        <v>4491</v>
      </c>
      <c r="D383" s="8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8314</v>
      </c>
      <c r="R383" t="s">
        <v>8319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0" t="s">
        <v>383</v>
      </c>
      <c r="C384" s="3" t="s">
        <v>4492</v>
      </c>
      <c r="D384" s="8">
        <v>1500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102</v>
      </c>
      <c r="P384">
        <f t="shared" si="26"/>
        <v>69.77</v>
      </c>
      <c r="Q384" s="14" t="s">
        <v>8314</v>
      </c>
      <c r="R384" t="s">
        <v>8319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0" t="s">
        <v>384</v>
      </c>
      <c r="C385" s="3" t="s">
        <v>4493</v>
      </c>
      <c r="D385" s="8">
        <v>2000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103</v>
      </c>
      <c r="P385">
        <f t="shared" si="26"/>
        <v>43.02</v>
      </c>
      <c r="Q385" s="14" t="s">
        <v>8314</v>
      </c>
      <c r="R385" t="s">
        <v>8319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0" t="s">
        <v>385</v>
      </c>
      <c r="C386" s="3" t="s">
        <v>4494</v>
      </c>
      <c r="D386" s="8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4" t="s">
        <v>8314</v>
      </c>
      <c r="R386" t="s">
        <v>8319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0" t="s">
        <v>386</v>
      </c>
      <c r="C387" s="3" t="s">
        <v>4495</v>
      </c>
      <c r="D387" s="8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4" t="s">
        <v>8314</v>
      </c>
      <c r="R387" t="s">
        <v>8319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0" t="s">
        <v>387</v>
      </c>
      <c r="C388" s="3" t="s">
        <v>4496</v>
      </c>
      <c r="D388" s="8">
        <v>10500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6</v>
      </c>
      <c r="P388">
        <f t="shared" si="31"/>
        <v>46.23</v>
      </c>
      <c r="Q388" s="14" t="s">
        <v>8314</v>
      </c>
      <c r="R388" t="s">
        <v>8319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0" t="s">
        <v>388</v>
      </c>
      <c r="C389" s="3" t="s">
        <v>4497</v>
      </c>
      <c r="D389" s="8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8314</v>
      </c>
      <c r="R389" t="s">
        <v>8319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8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8314</v>
      </c>
      <c r="R390" t="s">
        <v>8319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0" t="s">
        <v>390</v>
      </c>
      <c r="C391" s="3" t="s">
        <v>4499</v>
      </c>
      <c r="D391" s="8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8314</v>
      </c>
      <c r="R391" t="s">
        <v>8319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0" t="s">
        <v>391</v>
      </c>
      <c r="C392" s="3" t="s">
        <v>4500</v>
      </c>
      <c r="D392" s="8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8314</v>
      </c>
      <c r="R392" t="s">
        <v>8319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0" t="s">
        <v>392</v>
      </c>
      <c r="C393" s="3" t="s">
        <v>4501</v>
      </c>
      <c r="D393" s="8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8314</v>
      </c>
      <c r="R393" t="s">
        <v>8319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0" t="s">
        <v>393</v>
      </c>
      <c r="C394" s="3" t="s">
        <v>4502</v>
      </c>
      <c r="D394" s="8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8314</v>
      </c>
      <c r="R394" t="s">
        <v>8319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0" t="s">
        <v>394</v>
      </c>
      <c r="C395" s="3" t="s">
        <v>4503</v>
      </c>
      <c r="D395" s="8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8314</v>
      </c>
      <c r="R395" t="s">
        <v>8319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0" t="s">
        <v>395</v>
      </c>
      <c r="C396" s="3" t="s">
        <v>4504</v>
      </c>
      <c r="D396" s="8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8314</v>
      </c>
      <c r="R396" t="s">
        <v>8319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8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8314</v>
      </c>
      <c r="R397" t="s">
        <v>8319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8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8314</v>
      </c>
      <c r="R398" t="s">
        <v>8319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0" t="s">
        <v>398</v>
      </c>
      <c r="C399" s="3" t="s">
        <v>4507</v>
      </c>
      <c r="D399" s="8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8314</v>
      </c>
      <c r="R399" t="s">
        <v>8319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0" t="s">
        <v>399</v>
      </c>
      <c r="C400" s="3" t="s">
        <v>4508</v>
      </c>
      <c r="D400" s="8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8314</v>
      </c>
      <c r="R400" t="s">
        <v>8319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0" t="s">
        <v>400</v>
      </c>
      <c r="C401" s="3" t="s">
        <v>4509</v>
      </c>
      <c r="D401" s="8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8314</v>
      </c>
      <c r="R401" t="s">
        <v>8319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0" t="s">
        <v>401</v>
      </c>
      <c r="C402" s="3" t="s">
        <v>4510</v>
      </c>
      <c r="D402" s="8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8314</v>
      </c>
      <c r="R402" t="s">
        <v>8319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0" t="s">
        <v>402</v>
      </c>
      <c r="C403" s="3" t="s">
        <v>4511</v>
      </c>
      <c r="D403" s="8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8314</v>
      </c>
      <c r="R403" t="s">
        <v>8319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0" t="s">
        <v>403</v>
      </c>
      <c r="C404" s="3" t="s">
        <v>4512</v>
      </c>
      <c r="D404" s="8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8314</v>
      </c>
      <c r="R404" t="s">
        <v>8319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0" t="s">
        <v>404</v>
      </c>
      <c r="C405" s="3" t="s">
        <v>4513</v>
      </c>
      <c r="D405" s="8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8314</v>
      </c>
      <c r="R405" t="s">
        <v>8319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0" t="s">
        <v>405</v>
      </c>
      <c r="C406" s="3" t="s">
        <v>4514</v>
      </c>
      <c r="D406" s="8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8314</v>
      </c>
      <c r="R406" t="s">
        <v>8319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0" t="s">
        <v>406</v>
      </c>
      <c r="C407" s="3" t="s">
        <v>4515</v>
      </c>
      <c r="D407" s="8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8314</v>
      </c>
      <c r="R407" t="s">
        <v>8319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0" t="s">
        <v>407</v>
      </c>
      <c r="C408" s="3" t="s">
        <v>4516</v>
      </c>
      <c r="D408" s="8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8314</v>
      </c>
      <c r="R408" t="s">
        <v>8319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0" t="s">
        <v>408</v>
      </c>
      <c r="C409" s="3" t="s">
        <v>4517</v>
      </c>
      <c r="D409" s="8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8314</v>
      </c>
      <c r="R409" t="s">
        <v>8319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0" t="s">
        <v>409</v>
      </c>
      <c r="C410" s="3" t="s">
        <v>4518</v>
      </c>
      <c r="D410" s="8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8314</v>
      </c>
      <c r="R410" t="s">
        <v>8319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8">
        <v>15000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5</v>
      </c>
      <c r="P411">
        <f t="shared" si="31"/>
        <v>45.6</v>
      </c>
      <c r="Q411" s="14" t="s">
        <v>8314</v>
      </c>
      <c r="R411" t="s">
        <v>8319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8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8314</v>
      </c>
      <c r="R412" t="s">
        <v>8319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0" t="s">
        <v>412</v>
      </c>
      <c r="C413" s="3" t="s">
        <v>4521</v>
      </c>
      <c r="D413" s="8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8314</v>
      </c>
      <c r="R413" t="s">
        <v>8319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0" t="s">
        <v>413</v>
      </c>
      <c r="C414" s="3" t="s">
        <v>4522</v>
      </c>
      <c r="D414" s="8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8314</v>
      </c>
      <c r="R414" t="s">
        <v>8319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8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8314</v>
      </c>
      <c r="R415" t="s">
        <v>8319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0" t="s">
        <v>415</v>
      </c>
      <c r="C416" s="3" t="s">
        <v>4524</v>
      </c>
      <c r="D416" s="8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8314</v>
      </c>
      <c r="R416" t="s">
        <v>8319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0" t="s">
        <v>416</v>
      </c>
      <c r="C417" s="3" t="s">
        <v>4525</v>
      </c>
      <c r="D417" s="8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8314</v>
      </c>
      <c r="R417" t="s">
        <v>8319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0" t="s">
        <v>417</v>
      </c>
      <c r="C418" s="3" t="s">
        <v>4526</v>
      </c>
      <c r="D418" s="8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8314</v>
      </c>
      <c r="R418" t="s">
        <v>8319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0" t="s">
        <v>418</v>
      </c>
      <c r="C419" s="3" t="s">
        <v>4527</v>
      </c>
      <c r="D419" s="8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8314</v>
      </c>
      <c r="R419" t="s">
        <v>8319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0" t="s">
        <v>419</v>
      </c>
      <c r="C420" s="3" t="s">
        <v>4528</v>
      </c>
      <c r="D420" s="8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8314</v>
      </c>
      <c r="R420" t="s">
        <v>8319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0" t="s">
        <v>420</v>
      </c>
      <c r="C421" s="3" t="s">
        <v>4529</v>
      </c>
      <c r="D421" s="8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8314</v>
      </c>
      <c r="R421" t="s">
        <v>8319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0" t="s">
        <v>421</v>
      </c>
      <c r="C422" s="3" t="s">
        <v>4530</v>
      </c>
      <c r="D422" s="8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8314</v>
      </c>
      <c r="R422" t="s">
        <v>8320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0" t="s">
        <v>422</v>
      </c>
      <c r="C423" s="3" t="s">
        <v>4531</v>
      </c>
      <c r="D423" s="8">
        <v>125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241</v>
      </c>
      <c r="P423">
        <f t="shared" si="31"/>
        <v>50.17</v>
      </c>
      <c r="Q423" s="14" t="s">
        <v>8314</v>
      </c>
      <c r="R423" t="s">
        <v>8320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0" t="s">
        <v>423</v>
      </c>
      <c r="C424" s="3" t="s">
        <v>4532</v>
      </c>
      <c r="D424" s="8">
        <v>300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143</v>
      </c>
      <c r="P424">
        <f t="shared" si="31"/>
        <v>35.83</v>
      </c>
      <c r="Q424" s="14" t="s">
        <v>8314</v>
      </c>
      <c r="R424" t="s">
        <v>8320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8">
        <v>153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100</v>
      </c>
      <c r="P425">
        <f t="shared" si="31"/>
        <v>11.77</v>
      </c>
      <c r="Q425" s="14" t="s">
        <v>8314</v>
      </c>
      <c r="R425" t="s">
        <v>8320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8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8314</v>
      </c>
      <c r="R426" t="s">
        <v>8320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0" t="s">
        <v>426</v>
      </c>
      <c r="C427" s="3" t="s">
        <v>4535</v>
      </c>
      <c r="D427" s="8">
        <v>500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1</v>
      </c>
      <c r="P427">
        <f t="shared" si="31"/>
        <v>3</v>
      </c>
      <c r="Q427" s="14" t="s">
        <v>8314</v>
      </c>
      <c r="R427" t="s">
        <v>8320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0" t="s">
        <v>427</v>
      </c>
      <c r="C428" s="3" t="s">
        <v>4536</v>
      </c>
      <c r="D428" s="8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8314</v>
      </c>
      <c r="R428" t="s">
        <v>8320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0" t="s">
        <v>428</v>
      </c>
      <c r="C429" s="3" t="s">
        <v>4537</v>
      </c>
      <c r="D429" s="8">
        <v>8000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8314</v>
      </c>
      <c r="R429" t="s">
        <v>8320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8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8314</v>
      </c>
      <c r="R430" t="s">
        <v>8320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0" t="s">
        <v>430</v>
      </c>
      <c r="C431" s="3" t="s">
        <v>4539</v>
      </c>
      <c r="D431" s="8">
        <v>10000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8314</v>
      </c>
      <c r="R431" t="s">
        <v>8320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0" t="s">
        <v>431</v>
      </c>
      <c r="C432" s="3" t="s">
        <v>4540</v>
      </c>
      <c r="D432" s="8">
        <v>500000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0</v>
      </c>
      <c r="P432">
        <f t="shared" si="31"/>
        <v>4.8</v>
      </c>
      <c r="Q432" s="14" t="s">
        <v>8314</v>
      </c>
      <c r="R432" t="s">
        <v>8320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0" t="s">
        <v>432</v>
      </c>
      <c r="C433" s="3" t="s">
        <v>4541</v>
      </c>
      <c r="D433" s="8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8314</v>
      </c>
      <c r="R433" t="s">
        <v>8320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0" t="s">
        <v>433</v>
      </c>
      <c r="C434" s="3" t="s">
        <v>4542</v>
      </c>
      <c r="D434" s="8">
        <v>250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228</v>
      </c>
      <c r="P434">
        <f t="shared" si="31"/>
        <v>71.25</v>
      </c>
      <c r="Q434" s="14" t="s">
        <v>8314</v>
      </c>
      <c r="R434" t="s">
        <v>8320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8">
        <v>15000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8314</v>
      </c>
      <c r="R435" t="s">
        <v>8320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0" t="s">
        <v>435</v>
      </c>
      <c r="C436" s="3" t="s">
        <v>4544</v>
      </c>
      <c r="D436" s="8">
        <v>25000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1</v>
      </c>
      <c r="P436">
        <f t="shared" si="31"/>
        <v>62.5</v>
      </c>
      <c r="Q436" s="14" t="s">
        <v>8314</v>
      </c>
      <c r="R436" t="s">
        <v>8320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0" t="s">
        <v>436</v>
      </c>
      <c r="C437" s="3" t="s">
        <v>4545</v>
      </c>
      <c r="D437" s="8">
        <v>150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2</v>
      </c>
      <c r="P437">
        <f t="shared" si="31"/>
        <v>1</v>
      </c>
      <c r="Q437" s="14" t="s">
        <v>8314</v>
      </c>
      <c r="R437" t="s">
        <v>8320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8">
        <v>70000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8314</v>
      </c>
      <c r="R438" t="s">
        <v>8320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8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8314</v>
      </c>
      <c r="R439" t="s">
        <v>8320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0" t="s">
        <v>439</v>
      </c>
      <c r="C440" s="3" t="s">
        <v>4548</v>
      </c>
      <c r="D440" s="8">
        <v>1500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125</v>
      </c>
      <c r="P440">
        <f t="shared" si="31"/>
        <v>170.55</v>
      </c>
      <c r="Q440" s="14" t="s">
        <v>8314</v>
      </c>
      <c r="R440" t="s">
        <v>8320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0" t="s">
        <v>440</v>
      </c>
      <c r="C441" s="3" t="s">
        <v>4549</v>
      </c>
      <c r="D441" s="8">
        <v>350000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8314</v>
      </c>
      <c r="R441" t="s">
        <v>8320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0" t="s">
        <v>441</v>
      </c>
      <c r="C442" s="3" t="s">
        <v>4550</v>
      </c>
      <c r="D442" s="8">
        <v>2100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8314</v>
      </c>
      <c r="R442" t="s">
        <v>8320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0" t="s">
        <v>442</v>
      </c>
      <c r="C443" s="3" t="s">
        <v>4551</v>
      </c>
      <c r="D443" s="8">
        <v>375000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8314</v>
      </c>
      <c r="R443" t="s">
        <v>8320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8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8314</v>
      </c>
      <c r="R444" t="s">
        <v>8320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8">
        <v>1500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</v>
      </c>
      <c r="P445">
        <f t="shared" si="31"/>
        <v>5</v>
      </c>
      <c r="Q445" s="14" t="s">
        <v>8314</v>
      </c>
      <c r="R445" t="s">
        <v>8320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0" t="s">
        <v>445</v>
      </c>
      <c r="C446" s="3" t="s">
        <v>4554</v>
      </c>
      <c r="D446" s="8">
        <v>100000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0</v>
      </c>
      <c r="P446">
        <f t="shared" si="31"/>
        <v>50</v>
      </c>
      <c r="Q446" s="14" t="s">
        <v>8314</v>
      </c>
      <c r="R446" t="s">
        <v>8320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8">
        <v>500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8314</v>
      </c>
      <c r="R447" t="s">
        <v>8320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0" t="s">
        <v>447</v>
      </c>
      <c r="C448" s="3" t="s">
        <v>4556</v>
      </c>
      <c r="D448" s="8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8314</v>
      </c>
      <c r="R448" t="s">
        <v>8320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0" t="s">
        <v>448</v>
      </c>
      <c r="C449" s="3" t="s">
        <v>4557</v>
      </c>
      <c r="D449" s="8">
        <v>1000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1</v>
      </c>
      <c r="P449">
        <f t="shared" si="31"/>
        <v>5</v>
      </c>
      <c r="Q449" s="14" t="s">
        <v>8314</v>
      </c>
      <c r="R449" t="s">
        <v>8320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0" t="s">
        <v>449</v>
      </c>
      <c r="C450" s="3" t="s">
        <v>4558</v>
      </c>
      <c r="D450" s="8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4" t="s">
        <v>8314</v>
      </c>
      <c r="R450" t="s">
        <v>8320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0" t="s">
        <v>450</v>
      </c>
      <c r="C451" s="3" t="s">
        <v>4559</v>
      </c>
      <c r="D451" s="8">
        <v>7500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1</v>
      </c>
      <c r="P451">
        <f t="shared" si="36"/>
        <v>9</v>
      </c>
      <c r="Q451" s="14" t="s">
        <v>8314</v>
      </c>
      <c r="R451" t="s">
        <v>8320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0" t="s">
        <v>451</v>
      </c>
      <c r="C452" s="3" t="s">
        <v>4560</v>
      </c>
      <c r="D452" s="8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8314</v>
      </c>
      <c r="R452" t="s">
        <v>8320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0" t="s">
        <v>452</v>
      </c>
      <c r="C453" s="3" t="s">
        <v>4561</v>
      </c>
      <c r="D453" s="8">
        <v>2500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8314</v>
      </c>
      <c r="R453" t="s">
        <v>8320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0" t="s">
        <v>453</v>
      </c>
      <c r="C454" s="3" t="s">
        <v>4562</v>
      </c>
      <c r="D454" s="8">
        <v>4000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12</v>
      </c>
      <c r="P454">
        <f t="shared" si="36"/>
        <v>40</v>
      </c>
      <c r="Q454" s="14" t="s">
        <v>8314</v>
      </c>
      <c r="R454" t="s">
        <v>8320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0" t="s">
        <v>454</v>
      </c>
      <c r="C455" s="3" t="s">
        <v>4563</v>
      </c>
      <c r="D455" s="8">
        <v>20000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8314</v>
      </c>
      <c r="R455" t="s">
        <v>8320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0" t="s">
        <v>455</v>
      </c>
      <c r="C456" s="3" t="s">
        <v>4564</v>
      </c>
      <c r="D456" s="8">
        <v>25000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0</v>
      </c>
      <c r="P456">
        <f t="shared" si="36"/>
        <v>16.399999999999999</v>
      </c>
      <c r="Q456" s="14" t="s">
        <v>8314</v>
      </c>
      <c r="R456" t="s">
        <v>8320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0" t="s">
        <v>456</v>
      </c>
      <c r="C457" s="3" t="s">
        <v>4565</v>
      </c>
      <c r="D457" s="8">
        <v>1000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5</v>
      </c>
      <c r="P457">
        <f t="shared" si="36"/>
        <v>22.5</v>
      </c>
      <c r="Q457" s="14" t="s">
        <v>8314</v>
      </c>
      <c r="R457" t="s">
        <v>8320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0" t="s">
        <v>457</v>
      </c>
      <c r="C458" s="3" t="s">
        <v>4566</v>
      </c>
      <c r="D458" s="8">
        <v>15000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0</v>
      </c>
      <c r="P458">
        <f t="shared" si="36"/>
        <v>20.329999999999998</v>
      </c>
      <c r="Q458" s="14" t="s">
        <v>8314</v>
      </c>
      <c r="R458" t="s">
        <v>8320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0" t="s">
        <v>458</v>
      </c>
      <c r="C459" s="3" t="s">
        <v>4567</v>
      </c>
      <c r="D459" s="8">
        <v>2500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8314</v>
      </c>
      <c r="R459" t="s">
        <v>8320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0" t="s">
        <v>459</v>
      </c>
      <c r="C460" s="3" t="s">
        <v>4568</v>
      </c>
      <c r="D460" s="8">
        <v>5000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16</v>
      </c>
      <c r="P460">
        <f t="shared" si="36"/>
        <v>16.760000000000002</v>
      </c>
      <c r="Q460" s="14" t="s">
        <v>8314</v>
      </c>
      <c r="R460" t="s">
        <v>8320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0" t="s">
        <v>460</v>
      </c>
      <c r="C461" s="3" t="s">
        <v>4569</v>
      </c>
      <c r="D461" s="8">
        <v>500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5</v>
      </c>
      <c r="P461">
        <f t="shared" si="36"/>
        <v>25</v>
      </c>
      <c r="Q461" s="14" t="s">
        <v>8314</v>
      </c>
      <c r="R461" t="s">
        <v>8320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8">
        <v>2750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1</v>
      </c>
      <c r="P462">
        <f t="shared" si="36"/>
        <v>12.5</v>
      </c>
      <c r="Q462" s="14" t="s">
        <v>8314</v>
      </c>
      <c r="R462" t="s">
        <v>8320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0" t="s">
        <v>462</v>
      </c>
      <c r="C463" s="3" t="s">
        <v>4571</v>
      </c>
      <c r="D463" s="8">
        <v>130000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8314</v>
      </c>
      <c r="R463" t="s">
        <v>8320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0" t="s">
        <v>463</v>
      </c>
      <c r="C464" s="3" t="s">
        <v>4572</v>
      </c>
      <c r="D464" s="8">
        <v>620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8314</v>
      </c>
      <c r="R464" t="s">
        <v>8320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8">
        <v>1200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104</v>
      </c>
      <c r="P465">
        <f t="shared" si="36"/>
        <v>113.64</v>
      </c>
      <c r="Q465" s="14" t="s">
        <v>8314</v>
      </c>
      <c r="R465" t="s">
        <v>8320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0" t="s">
        <v>465</v>
      </c>
      <c r="C466" s="3" t="s">
        <v>4574</v>
      </c>
      <c r="D466" s="8">
        <v>60000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8314</v>
      </c>
      <c r="R466" t="s">
        <v>8320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0" t="s">
        <v>466</v>
      </c>
      <c r="C467" s="3" t="s">
        <v>4575</v>
      </c>
      <c r="D467" s="8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8314</v>
      </c>
      <c r="R467" t="s">
        <v>8320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8">
        <v>5500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8314</v>
      </c>
      <c r="R468" t="s">
        <v>8320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0" t="s">
        <v>468</v>
      </c>
      <c r="C469" s="3" t="s">
        <v>4577</v>
      </c>
      <c r="D469" s="8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8314</v>
      </c>
      <c r="R469" t="s">
        <v>8320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0" t="s">
        <v>469</v>
      </c>
      <c r="C470" s="3" t="s">
        <v>4578</v>
      </c>
      <c r="D470" s="8">
        <v>6750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8314</v>
      </c>
      <c r="R470" t="s">
        <v>8320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8">
        <v>8000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8314</v>
      </c>
      <c r="R471" t="s">
        <v>8320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0" t="s">
        <v>471</v>
      </c>
      <c r="C472" s="3" t="s">
        <v>4580</v>
      </c>
      <c r="D472" s="8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8314</v>
      </c>
      <c r="R472" t="s">
        <v>8320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0" t="s">
        <v>472</v>
      </c>
      <c r="C473" s="3" t="s">
        <v>4581</v>
      </c>
      <c r="D473" s="8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8314</v>
      </c>
      <c r="R473" t="s">
        <v>8320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0" t="s">
        <v>473</v>
      </c>
      <c r="C474" s="3" t="s">
        <v>4582</v>
      </c>
      <c r="D474" s="8">
        <v>1000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14</v>
      </c>
      <c r="P474">
        <f t="shared" si="36"/>
        <v>28.2</v>
      </c>
      <c r="Q474" s="14" t="s">
        <v>8314</v>
      </c>
      <c r="R474" t="s">
        <v>8320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0" t="s">
        <v>474</v>
      </c>
      <c r="C475" s="3" t="s">
        <v>4583</v>
      </c>
      <c r="D475" s="8">
        <v>50000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2</v>
      </c>
      <c r="P475">
        <f t="shared" si="36"/>
        <v>61.5</v>
      </c>
      <c r="Q475" s="14" t="s">
        <v>8314</v>
      </c>
      <c r="R475" t="s">
        <v>8320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8">
        <v>18000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8314</v>
      </c>
      <c r="R476" t="s">
        <v>8320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0" t="s">
        <v>476</v>
      </c>
      <c r="C477" s="3" t="s">
        <v>4585</v>
      </c>
      <c r="D477" s="8">
        <v>25000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8314</v>
      </c>
      <c r="R477" t="s">
        <v>8320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0" t="s">
        <v>477</v>
      </c>
      <c r="C478" s="3" t="s">
        <v>4586</v>
      </c>
      <c r="D478" s="8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8314</v>
      </c>
      <c r="R478" t="s">
        <v>8320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0" t="s">
        <v>478</v>
      </c>
      <c r="C479" s="3" t="s">
        <v>4587</v>
      </c>
      <c r="D479" s="8">
        <v>30000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8314</v>
      </c>
      <c r="R479" t="s">
        <v>8320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0" t="s">
        <v>479</v>
      </c>
      <c r="C480" s="3" t="s">
        <v>4588</v>
      </c>
      <c r="D480" s="8">
        <v>4000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8314</v>
      </c>
      <c r="R480" t="s">
        <v>8320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0" t="s">
        <v>480</v>
      </c>
      <c r="C481" s="3" t="s">
        <v>4589</v>
      </c>
      <c r="D481" s="8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8314</v>
      </c>
      <c r="R481" t="s">
        <v>8320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0" t="s">
        <v>481</v>
      </c>
      <c r="C482" s="3" t="s">
        <v>4590</v>
      </c>
      <c r="D482" s="8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8314</v>
      </c>
      <c r="R482" t="s">
        <v>8320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0" t="s">
        <v>482</v>
      </c>
      <c r="C483" s="3" t="s">
        <v>4591</v>
      </c>
      <c r="D483" s="8">
        <v>1800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102</v>
      </c>
      <c r="P483">
        <f t="shared" si="36"/>
        <v>87.14</v>
      </c>
      <c r="Q483" s="14" t="s">
        <v>8314</v>
      </c>
      <c r="R483" t="s">
        <v>8320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0" t="s">
        <v>483</v>
      </c>
      <c r="C484" s="3" t="s">
        <v>4592</v>
      </c>
      <c r="D484" s="8">
        <v>2000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</v>
      </c>
      <c r="P484">
        <f t="shared" si="36"/>
        <v>10</v>
      </c>
      <c r="Q484" s="14" t="s">
        <v>8314</v>
      </c>
      <c r="R484" t="s">
        <v>8320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0" t="s">
        <v>484</v>
      </c>
      <c r="C485" s="3" t="s">
        <v>4593</v>
      </c>
      <c r="D485" s="8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8314</v>
      </c>
      <c r="R485" t="s">
        <v>8320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0" t="s">
        <v>485</v>
      </c>
      <c r="C486" s="3" t="s">
        <v>4594</v>
      </c>
      <c r="D486" s="8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8314</v>
      </c>
      <c r="R486" t="s">
        <v>8320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0" t="s">
        <v>486</v>
      </c>
      <c r="C487" s="3" t="s">
        <v>4595</v>
      </c>
      <c r="D487" s="8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8314</v>
      </c>
      <c r="R487" t="s">
        <v>8320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0" t="s">
        <v>487</v>
      </c>
      <c r="C488" s="3" t="s">
        <v>4596</v>
      </c>
      <c r="D488" s="8">
        <v>1000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5</v>
      </c>
      <c r="P488">
        <f t="shared" si="36"/>
        <v>50</v>
      </c>
      <c r="Q488" s="14" t="s">
        <v>8314</v>
      </c>
      <c r="R488" t="s">
        <v>8320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0" t="s">
        <v>488</v>
      </c>
      <c r="C489" s="3" t="s">
        <v>4597</v>
      </c>
      <c r="D489" s="8">
        <v>1100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8314</v>
      </c>
      <c r="R489" t="s">
        <v>8320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0" t="s">
        <v>489</v>
      </c>
      <c r="C490" s="3" t="s">
        <v>4598</v>
      </c>
      <c r="D490" s="8">
        <v>4000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8314</v>
      </c>
      <c r="R490" t="s">
        <v>8320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8">
        <v>3000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7</v>
      </c>
      <c r="P491">
        <f t="shared" si="36"/>
        <v>71.67</v>
      </c>
      <c r="Q491" s="14" t="s">
        <v>8314</v>
      </c>
      <c r="R491" t="s">
        <v>8320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8">
        <v>71764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8314</v>
      </c>
      <c r="R492" t="s">
        <v>8320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0" t="s">
        <v>492</v>
      </c>
      <c r="C493" s="3" t="s">
        <v>4601</v>
      </c>
      <c r="D493" s="8">
        <v>4200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8314</v>
      </c>
      <c r="R493" t="s">
        <v>8320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0" t="s">
        <v>493</v>
      </c>
      <c r="C494" s="3" t="s">
        <v>4602</v>
      </c>
      <c r="D494" s="8">
        <v>50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8314</v>
      </c>
      <c r="R494" t="s">
        <v>8320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0" t="s">
        <v>494</v>
      </c>
      <c r="C495" s="3" t="s">
        <v>4603</v>
      </c>
      <c r="D495" s="8">
        <v>1500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8314</v>
      </c>
      <c r="R495" t="s">
        <v>8320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0" t="s">
        <v>495</v>
      </c>
      <c r="C496" s="3" t="s">
        <v>4604</v>
      </c>
      <c r="D496" s="8">
        <v>50000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8314</v>
      </c>
      <c r="R496" t="s">
        <v>8320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8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8314</v>
      </c>
      <c r="R497" t="s">
        <v>8320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0" t="s">
        <v>497</v>
      </c>
      <c r="C498" s="3" t="s">
        <v>4606</v>
      </c>
      <c r="D498" s="8">
        <v>1010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8314</v>
      </c>
      <c r="R498" t="s">
        <v>8320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8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8314</v>
      </c>
      <c r="R499" t="s">
        <v>8320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8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8314</v>
      </c>
      <c r="R500" t="s">
        <v>8320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8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8314</v>
      </c>
      <c r="R501" t="s">
        <v>8320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0" t="s">
        <v>501</v>
      </c>
      <c r="C502" s="3" t="s">
        <v>4610</v>
      </c>
      <c r="D502" s="8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8314</v>
      </c>
      <c r="R502" t="s">
        <v>8320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0" t="s">
        <v>502</v>
      </c>
      <c r="C503" s="3" t="s">
        <v>4611</v>
      </c>
      <c r="D503" s="8">
        <v>4336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8314</v>
      </c>
      <c r="R503" t="s">
        <v>8320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0" t="s">
        <v>503</v>
      </c>
      <c r="C504" s="3" t="s">
        <v>4612</v>
      </c>
      <c r="D504" s="8">
        <v>150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153</v>
      </c>
      <c r="P504">
        <f t="shared" si="36"/>
        <v>57.5</v>
      </c>
      <c r="Q504" s="14" t="s">
        <v>8314</v>
      </c>
      <c r="R504" t="s">
        <v>8320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0" t="s">
        <v>504</v>
      </c>
      <c r="C505" s="3" t="s">
        <v>4613</v>
      </c>
      <c r="D505" s="8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8314</v>
      </c>
      <c r="R505" t="s">
        <v>8320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0" t="s">
        <v>505</v>
      </c>
      <c r="C506" s="3" t="s">
        <v>4614</v>
      </c>
      <c r="D506" s="8">
        <v>60000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8314</v>
      </c>
      <c r="R506" t="s">
        <v>8320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8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8314</v>
      </c>
      <c r="R507" t="s">
        <v>8320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0" t="s">
        <v>507</v>
      </c>
      <c r="C508" s="3" t="s">
        <v>4616</v>
      </c>
      <c r="D508" s="8">
        <v>250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100</v>
      </c>
      <c r="P508">
        <f t="shared" si="36"/>
        <v>250</v>
      </c>
      <c r="Q508" s="14" t="s">
        <v>8314</v>
      </c>
      <c r="R508" t="s">
        <v>8320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0" t="s">
        <v>508</v>
      </c>
      <c r="C509" s="3" t="s">
        <v>4617</v>
      </c>
      <c r="D509" s="8">
        <v>3500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18</v>
      </c>
      <c r="P509">
        <f t="shared" si="36"/>
        <v>64</v>
      </c>
      <c r="Q509" s="14" t="s">
        <v>8314</v>
      </c>
      <c r="R509" t="s">
        <v>8320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0" t="s">
        <v>509</v>
      </c>
      <c r="C510" s="3" t="s">
        <v>4618</v>
      </c>
      <c r="D510" s="8">
        <v>400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100</v>
      </c>
      <c r="P510">
        <f t="shared" si="36"/>
        <v>133.33000000000001</v>
      </c>
      <c r="Q510" s="14" t="s">
        <v>8314</v>
      </c>
      <c r="R510" t="s">
        <v>8320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0" t="s">
        <v>510</v>
      </c>
      <c r="C511" s="3" t="s">
        <v>4619</v>
      </c>
      <c r="D511" s="8">
        <v>3000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8314</v>
      </c>
      <c r="R511" t="s">
        <v>8320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8">
        <v>3500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8314</v>
      </c>
      <c r="R512" t="s">
        <v>8320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0" t="s">
        <v>512</v>
      </c>
      <c r="C513" s="3" t="s">
        <v>4621</v>
      </c>
      <c r="D513" s="8">
        <v>2000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8</v>
      </c>
      <c r="P513">
        <f t="shared" si="36"/>
        <v>30</v>
      </c>
      <c r="Q513" s="14" t="s">
        <v>8314</v>
      </c>
      <c r="R513" t="s">
        <v>8320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0" t="s">
        <v>513</v>
      </c>
      <c r="C514" s="3" t="s">
        <v>4622</v>
      </c>
      <c r="D514" s="8">
        <v>5000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4" t="s">
        <v>8314</v>
      </c>
      <c r="R514" t="s">
        <v>8320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0" t="s">
        <v>514</v>
      </c>
      <c r="C515" s="3" t="s">
        <v>4623</v>
      </c>
      <c r="D515" s="8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4" t="s">
        <v>8314</v>
      </c>
      <c r="R515" t="s">
        <v>8320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0" t="s">
        <v>515</v>
      </c>
      <c r="C516" s="3" t="s">
        <v>4624</v>
      </c>
      <c r="D516" s="8">
        <v>30000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0</v>
      </c>
      <c r="P516">
        <f t="shared" si="41"/>
        <v>16.670000000000002</v>
      </c>
      <c r="Q516" s="14" t="s">
        <v>8314</v>
      </c>
      <c r="R516" t="s">
        <v>8320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0" t="s">
        <v>516</v>
      </c>
      <c r="C517" s="3" t="s">
        <v>4625</v>
      </c>
      <c r="D517" s="8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8314</v>
      </c>
      <c r="R517" t="s">
        <v>8320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8">
        <v>10000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8314</v>
      </c>
      <c r="R518" t="s">
        <v>8320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0" t="s">
        <v>518</v>
      </c>
      <c r="C519" s="3" t="s">
        <v>4627</v>
      </c>
      <c r="D519" s="8">
        <v>500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41</v>
      </c>
      <c r="P519">
        <f t="shared" si="41"/>
        <v>68.33</v>
      </c>
      <c r="Q519" s="14" t="s">
        <v>8314</v>
      </c>
      <c r="R519" t="s">
        <v>8320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0" t="s">
        <v>519</v>
      </c>
      <c r="C520" s="3" t="s">
        <v>4628</v>
      </c>
      <c r="D520" s="8">
        <v>7000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8314</v>
      </c>
      <c r="R520" t="s">
        <v>8320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8">
        <v>2500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110</v>
      </c>
      <c r="P521">
        <f t="shared" si="41"/>
        <v>39.229999999999997</v>
      </c>
      <c r="Q521" s="14" t="s">
        <v>8314</v>
      </c>
      <c r="R521" t="s">
        <v>8320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0" t="s">
        <v>521</v>
      </c>
      <c r="C522" s="3" t="s">
        <v>4630</v>
      </c>
      <c r="D522" s="8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8308</v>
      </c>
      <c r="R522" t="s">
        <v>8309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0" t="s">
        <v>522</v>
      </c>
      <c r="C523" s="3" t="s">
        <v>4631</v>
      </c>
      <c r="D523" s="8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8308</v>
      </c>
      <c r="R523" t="s">
        <v>8309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0" t="s">
        <v>523</v>
      </c>
      <c r="C524" s="3" t="s">
        <v>4632</v>
      </c>
      <c r="D524" s="8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8308</v>
      </c>
      <c r="R524" t="s">
        <v>8309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0" t="s">
        <v>524</v>
      </c>
      <c r="C525" s="3" t="s">
        <v>4633</v>
      </c>
      <c r="D525" s="8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8308</v>
      </c>
      <c r="R525" t="s">
        <v>8309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0" t="s">
        <v>525</v>
      </c>
      <c r="C526" s="3" t="s">
        <v>4634</v>
      </c>
      <c r="D526" s="8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8308</v>
      </c>
      <c r="R526" t="s">
        <v>8309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0" t="s">
        <v>526</v>
      </c>
      <c r="C527" s="3" t="s">
        <v>4635</v>
      </c>
      <c r="D527" s="8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8308</v>
      </c>
      <c r="R527" t="s">
        <v>8309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8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8308</v>
      </c>
      <c r="R528" t="s">
        <v>8309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0" t="s">
        <v>528</v>
      </c>
      <c r="C529" s="3" t="s">
        <v>4637</v>
      </c>
      <c r="D529" s="8">
        <v>5000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202</v>
      </c>
      <c r="P529">
        <f t="shared" si="41"/>
        <v>63.83</v>
      </c>
      <c r="Q529" s="14" t="s">
        <v>8308</v>
      </c>
      <c r="R529" t="s">
        <v>8309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0" t="s">
        <v>529</v>
      </c>
      <c r="C530" s="3" t="s">
        <v>4638</v>
      </c>
      <c r="D530" s="8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8308</v>
      </c>
      <c r="R530" t="s">
        <v>8309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0" t="s">
        <v>530</v>
      </c>
      <c r="C531" s="3" t="s">
        <v>4639</v>
      </c>
      <c r="D531" s="8">
        <v>1500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104</v>
      </c>
      <c r="P531">
        <f t="shared" si="41"/>
        <v>86.94</v>
      </c>
      <c r="Q531" s="14" t="s">
        <v>8308</v>
      </c>
      <c r="R531" t="s">
        <v>8309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0" t="s">
        <v>531</v>
      </c>
      <c r="C532" s="3" t="s">
        <v>4640</v>
      </c>
      <c r="D532" s="8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8308</v>
      </c>
      <c r="R532" t="s">
        <v>8309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0" t="s">
        <v>532</v>
      </c>
      <c r="C533" s="3" t="s">
        <v>4641</v>
      </c>
      <c r="D533" s="8">
        <v>3750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107</v>
      </c>
      <c r="P533">
        <f t="shared" si="41"/>
        <v>129.03</v>
      </c>
      <c r="Q533" s="14" t="s">
        <v>8308</v>
      </c>
      <c r="R533" t="s">
        <v>8309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0" t="s">
        <v>533</v>
      </c>
      <c r="C534" s="3" t="s">
        <v>4642</v>
      </c>
      <c r="D534" s="8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8308</v>
      </c>
      <c r="R534" t="s">
        <v>8309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0" t="s">
        <v>534</v>
      </c>
      <c r="C535" s="3" t="s">
        <v>4643</v>
      </c>
      <c r="D535" s="8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8308</v>
      </c>
      <c r="R535" t="s">
        <v>8309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0" t="s">
        <v>535</v>
      </c>
      <c r="C536" s="3" t="s">
        <v>4644</v>
      </c>
      <c r="D536" s="8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8308</v>
      </c>
      <c r="R536" t="s">
        <v>8309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0" t="s">
        <v>536</v>
      </c>
      <c r="C537" s="3" t="s">
        <v>4645</v>
      </c>
      <c r="D537" s="8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8308</v>
      </c>
      <c r="R537" t="s">
        <v>8309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0" t="s">
        <v>537</v>
      </c>
      <c r="C538" s="3" t="s">
        <v>4646</v>
      </c>
      <c r="D538" s="8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8308</v>
      </c>
      <c r="R538" t="s">
        <v>8309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0" t="s">
        <v>538</v>
      </c>
      <c r="C539" s="3" t="s">
        <v>4647</v>
      </c>
      <c r="D539" s="8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8308</v>
      </c>
      <c r="R539" t="s">
        <v>8309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0" t="s">
        <v>539</v>
      </c>
      <c r="C540" s="3" t="s">
        <v>4648</v>
      </c>
      <c r="D540" s="8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8308</v>
      </c>
      <c r="R540" t="s">
        <v>8309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0" t="s">
        <v>540</v>
      </c>
      <c r="C541" s="3" t="s">
        <v>4649</v>
      </c>
      <c r="D541" s="8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8308</v>
      </c>
      <c r="R541" t="s">
        <v>8309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8">
        <v>4500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8321</v>
      </c>
      <c r="R542" t="s">
        <v>8322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0" t="s">
        <v>542</v>
      </c>
      <c r="C543" s="3" t="s">
        <v>4651</v>
      </c>
      <c r="D543" s="8">
        <v>4000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8321</v>
      </c>
      <c r="R543" t="s">
        <v>8322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8">
        <v>500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8321</v>
      </c>
      <c r="R544" t="s">
        <v>8322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0" t="s">
        <v>544</v>
      </c>
      <c r="C545" s="3" t="s">
        <v>4653</v>
      </c>
      <c r="D545" s="8">
        <v>200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35</v>
      </c>
      <c r="P545">
        <f t="shared" si="41"/>
        <v>35</v>
      </c>
      <c r="Q545" s="14" t="s">
        <v>8321</v>
      </c>
      <c r="R545" t="s">
        <v>8322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0" t="s">
        <v>545</v>
      </c>
      <c r="C546" s="3" t="s">
        <v>4654</v>
      </c>
      <c r="D546" s="8">
        <v>50000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</v>
      </c>
      <c r="Q546" s="14" t="s">
        <v>8321</v>
      </c>
      <c r="R546" t="s">
        <v>8322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0" t="s">
        <v>546</v>
      </c>
      <c r="C547" s="3" t="s">
        <v>4655</v>
      </c>
      <c r="D547" s="8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8321</v>
      </c>
      <c r="R547" t="s">
        <v>8322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0" t="s">
        <v>547</v>
      </c>
      <c r="C548" s="3" t="s">
        <v>4656</v>
      </c>
      <c r="D548" s="8">
        <v>12000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8321</v>
      </c>
      <c r="R548" t="s">
        <v>8322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0" t="s">
        <v>548</v>
      </c>
      <c r="C549" s="3" t="s">
        <v>4657</v>
      </c>
      <c r="D549" s="8">
        <v>7000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8321</v>
      </c>
      <c r="R549" t="s">
        <v>8322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8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8321</v>
      </c>
      <c r="R550" t="s">
        <v>8322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0" t="s">
        <v>550</v>
      </c>
      <c r="C551" s="3" t="s">
        <v>4659</v>
      </c>
      <c r="D551" s="8">
        <v>75000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0</v>
      </c>
      <c r="P551">
        <f t="shared" si="41"/>
        <v>8.5</v>
      </c>
      <c r="Q551" s="14" t="s">
        <v>8321</v>
      </c>
      <c r="R551" t="s">
        <v>8322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0" t="s">
        <v>551</v>
      </c>
      <c r="C552" s="3" t="s">
        <v>4660</v>
      </c>
      <c r="D552" s="8">
        <v>7500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0</v>
      </c>
      <c r="P552">
        <f t="shared" si="41"/>
        <v>8.75</v>
      </c>
      <c r="Q552" s="14" t="s">
        <v>8321</v>
      </c>
      <c r="R552" t="s">
        <v>8322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0" t="s">
        <v>552</v>
      </c>
      <c r="C553" s="3" t="s">
        <v>4661</v>
      </c>
      <c r="D553" s="8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8321</v>
      </c>
      <c r="R553" t="s">
        <v>8322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0" t="s">
        <v>553</v>
      </c>
      <c r="C554" s="3" t="s">
        <v>4662</v>
      </c>
      <c r="D554" s="8">
        <v>1200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8321</v>
      </c>
      <c r="R554" t="s">
        <v>8322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0" t="s">
        <v>554</v>
      </c>
      <c r="C555" s="3" t="s">
        <v>4663</v>
      </c>
      <c r="D555" s="8">
        <v>550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22</v>
      </c>
      <c r="P555">
        <f t="shared" si="41"/>
        <v>20.5</v>
      </c>
      <c r="Q555" s="14" t="s">
        <v>8321</v>
      </c>
      <c r="R555" t="s">
        <v>8322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0" t="s">
        <v>555</v>
      </c>
      <c r="C556" s="3" t="s">
        <v>4664</v>
      </c>
      <c r="D556" s="8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8321</v>
      </c>
      <c r="R556" t="s">
        <v>8322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0" t="s">
        <v>556</v>
      </c>
      <c r="C557" s="3" t="s">
        <v>4665</v>
      </c>
      <c r="D557" s="8">
        <v>7000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8321</v>
      </c>
      <c r="R557" t="s">
        <v>8322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8">
        <v>1000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20</v>
      </c>
      <c r="P558">
        <f t="shared" si="41"/>
        <v>200</v>
      </c>
      <c r="Q558" s="14" t="s">
        <v>8321</v>
      </c>
      <c r="R558" t="s">
        <v>8322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0" t="s">
        <v>558</v>
      </c>
      <c r="C559" s="3" t="s">
        <v>4667</v>
      </c>
      <c r="D559" s="8">
        <v>1328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103</v>
      </c>
      <c r="P559">
        <f t="shared" si="41"/>
        <v>68.3</v>
      </c>
      <c r="Q559" s="14" t="s">
        <v>8321</v>
      </c>
      <c r="R559" t="s">
        <v>8322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0" t="s">
        <v>559</v>
      </c>
      <c r="C560" s="3" t="s">
        <v>4668</v>
      </c>
      <c r="D560" s="8">
        <v>100000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8321</v>
      </c>
      <c r="R560" t="s">
        <v>8322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0" t="s">
        <v>560</v>
      </c>
      <c r="C561" s="3" t="s">
        <v>4669</v>
      </c>
      <c r="D561" s="8">
        <v>1000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5</v>
      </c>
      <c r="P561">
        <f t="shared" si="41"/>
        <v>50</v>
      </c>
      <c r="Q561" s="14" t="s">
        <v>8321</v>
      </c>
      <c r="R561" t="s">
        <v>8322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8">
        <v>1000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</v>
      </c>
      <c r="P562">
        <f t="shared" si="41"/>
        <v>4</v>
      </c>
      <c r="Q562" s="14" t="s">
        <v>8321</v>
      </c>
      <c r="R562" t="s">
        <v>8322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0" t="s">
        <v>562</v>
      </c>
      <c r="C563" s="3" t="s">
        <v>4671</v>
      </c>
      <c r="D563" s="8">
        <v>1000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6</v>
      </c>
      <c r="P563">
        <f t="shared" si="41"/>
        <v>27.5</v>
      </c>
      <c r="Q563" s="14" t="s">
        <v>8321</v>
      </c>
      <c r="R563" t="s">
        <v>8322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0" t="s">
        <v>563</v>
      </c>
      <c r="C564" s="3" t="s">
        <v>4672</v>
      </c>
      <c r="D564" s="8">
        <v>1110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8321</v>
      </c>
      <c r="R564" t="s">
        <v>8322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0" t="s">
        <v>564</v>
      </c>
      <c r="C565" s="3" t="s">
        <v>4673</v>
      </c>
      <c r="D565" s="8">
        <v>2500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3</v>
      </c>
      <c r="P565">
        <f t="shared" si="41"/>
        <v>34</v>
      </c>
      <c r="Q565" s="14" t="s">
        <v>8321</v>
      </c>
      <c r="R565" t="s">
        <v>8322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0" t="s">
        <v>565</v>
      </c>
      <c r="C566" s="3" t="s">
        <v>4674</v>
      </c>
      <c r="D566" s="8">
        <v>3300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8321</v>
      </c>
      <c r="R566" t="s">
        <v>8322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0" t="s">
        <v>566</v>
      </c>
      <c r="C567" s="3" t="s">
        <v>4675</v>
      </c>
      <c r="D567" s="8">
        <v>2000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8321</v>
      </c>
      <c r="R567" t="s">
        <v>8322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0" t="s">
        <v>567</v>
      </c>
      <c r="C568" s="3" t="s">
        <v>4676</v>
      </c>
      <c r="D568" s="8">
        <v>12000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8321</v>
      </c>
      <c r="R568" t="s">
        <v>8322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0" t="s">
        <v>568</v>
      </c>
      <c r="C569" s="3" t="s">
        <v>4677</v>
      </c>
      <c r="D569" s="8">
        <v>4500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8321</v>
      </c>
      <c r="R569" t="s">
        <v>8322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0" t="s">
        <v>569</v>
      </c>
      <c r="C570" s="3" t="s">
        <v>4678</v>
      </c>
      <c r="D570" s="8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8321</v>
      </c>
      <c r="R570" t="s">
        <v>8322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8">
        <v>50000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0</v>
      </c>
      <c r="P571">
        <f t="shared" si="41"/>
        <v>20</v>
      </c>
      <c r="Q571" s="14" t="s">
        <v>8321</v>
      </c>
      <c r="R571" t="s">
        <v>8322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8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8321</v>
      </c>
      <c r="R572" t="s">
        <v>8322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0" t="s">
        <v>572</v>
      </c>
      <c r="C573" s="3" t="s">
        <v>4681</v>
      </c>
      <c r="D573" s="8">
        <v>8000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1</v>
      </c>
      <c r="P573">
        <f t="shared" si="41"/>
        <v>53</v>
      </c>
      <c r="Q573" s="14" t="s">
        <v>8321</v>
      </c>
      <c r="R573" t="s">
        <v>8322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0" t="s">
        <v>573</v>
      </c>
      <c r="C574" s="3" t="s">
        <v>4682</v>
      </c>
      <c r="D574" s="8">
        <v>20000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8321</v>
      </c>
      <c r="R574" t="s">
        <v>8322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0" t="s">
        <v>574</v>
      </c>
      <c r="C575" s="3" t="s">
        <v>4683</v>
      </c>
      <c r="D575" s="8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8321</v>
      </c>
      <c r="R575" t="s">
        <v>8322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0" t="s">
        <v>575</v>
      </c>
      <c r="C576" s="3" t="s">
        <v>4684</v>
      </c>
      <c r="D576" s="8">
        <v>700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</v>
      </c>
      <c r="P576">
        <f t="shared" si="41"/>
        <v>20</v>
      </c>
      <c r="Q576" s="14" t="s">
        <v>8321</v>
      </c>
      <c r="R576" t="s">
        <v>8322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0" t="s">
        <v>576</v>
      </c>
      <c r="C577" s="3" t="s">
        <v>4685</v>
      </c>
      <c r="D577" s="8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8321</v>
      </c>
      <c r="R577" t="s">
        <v>8322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8">
        <v>1000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4" t="s">
        <v>8321</v>
      </c>
      <c r="R578" t="s">
        <v>8322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0" t="s">
        <v>578</v>
      </c>
      <c r="C579" s="3" t="s">
        <v>4687</v>
      </c>
      <c r="D579" s="8">
        <v>3500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4" t="s">
        <v>8321</v>
      </c>
      <c r="R579" t="s">
        <v>8322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0" t="s">
        <v>579</v>
      </c>
      <c r="C580" s="3" t="s">
        <v>4688</v>
      </c>
      <c r="D580" s="8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8321</v>
      </c>
      <c r="R580" t="s">
        <v>8322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0" t="s">
        <v>580</v>
      </c>
      <c r="C581" s="3" t="s">
        <v>4689</v>
      </c>
      <c r="D581" s="8">
        <v>250000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0</v>
      </c>
      <c r="P581">
        <f t="shared" si="46"/>
        <v>35</v>
      </c>
      <c r="Q581" s="14" t="s">
        <v>8321</v>
      </c>
      <c r="R581" t="s">
        <v>8322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0" t="s">
        <v>581</v>
      </c>
      <c r="C582" s="3" t="s">
        <v>4690</v>
      </c>
      <c r="D582" s="8">
        <v>22500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8321</v>
      </c>
      <c r="R582" t="s">
        <v>8322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0" t="s">
        <v>582</v>
      </c>
      <c r="C583" s="3" t="s">
        <v>4691</v>
      </c>
      <c r="D583" s="8">
        <v>474900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8321</v>
      </c>
      <c r="R583" t="s">
        <v>8322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0" t="s">
        <v>583</v>
      </c>
      <c r="C584" s="3" t="s">
        <v>4692</v>
      </c>
      <c r="D584" s="8">
        <v>678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8321</v>
      </c>
      <c r="R584" t="s">
        <v>8322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0" t="s">
        <v>584</v>
      </c>
      <c r="C585" s="3" t="s">
        <v>4693</v>
      </c>
      <c r="D585" s="8">
        <v>6000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8321</v>
      </c>
      <c r="R585" t="s">
        <v>8322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0" t="s">
        <v>585</v>
      </c>
      <c r="C586" s="3" t="s">
        <v>4694</v>
      </c>
      <c r="D586" s="8">
        <v>20000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0</v>
      </c>
      <c r="P586">
        <f t="shared" si="46"/>
        <v>5</v>
      </c>
      <c r="Q586" s="14" t="s">
        <v>8321</v>
      </c>
      <c r="R586" t="s">
        <v>8322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8">
        <v>5500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8321</v>
      </c>
      <c r="R587" t="s">
        <v>8322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0" t="s">
        <v>587</v>
      </c>
      <c r="C588" s="3" t="s">
        <v>4696</v>
      </c>
      <c r="D588" s="8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8321</v>
      </c>
      <c r="R588" t="s">
        <v>8322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0" t="s">
        <v>588</v>
      </c>
      <c r="C589" s="3" t="s">
        <v>4697</v>
      </c>
      <c r="D589" s="8">
        <v>2500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109</v>
      </c>
      <c r="P589">
        <f t="shared" si="46"/>
        <v>389.29</v>
      </c>
      <c r="Q589" s="14" t="s">
        <v>8321</v>
      </c>
      <c r="R589" t="s">
        <v>8322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0" t="s">
        <v>589</v>
      </c>
      <c r="C590" s="3" t="s">
        <v>4698</v>
      </c>
      <c r="D590" s="8">
        <v>300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100</v>
      </c>
      <c r="P590">
        <f t="shared" si="46"/>
        <v>150.5</v>
      </c>
      <c r="Q590" s="14" t="s">
        <v>8321</v>
      </c>
      <c r="R590" t="s">
        <v>8322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8">
        <v>6000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8321</v>
      </c>
      <c r="R591" t="s">
        <v>8322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0" t="s">
        <v>591</v>
      </c>
      <c r="C592" s="3" t="s">
        <v>4700</v>
      </c>
      <c r="D592" s="8">
        <v>9000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</v>
      </c>
      <c r="P592">
        <f t="shared" si="46"/>
        <v>24.78</v>
      </c>
      <c r="Q592" s="14" t="s">
        <v>8321</v>
      </c>
      <c r="R592" t="s">
        <v>8322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8">
        <v>750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8</v>
      </c>
      <c r="P593">
        <f t="shared" si="46"/>
        <v>30.5</v>
      </c>
      <c r="Q593" s="14" t="s">
        <v>8321</v>
      </c>
      <c r="R593" t="s">
        <v>8322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0" t="s">
        <v>593</v>
      </c>
      <c r="C594" s="3" t="s">
        <v>4702</v>
      </c>
      <c r="D594" s="8">
        <v>5000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5</v>
      </c>
      <c r="P594">
        <f t="shared" si="46"/>
        <v>250</v>
      </c>
      <c r="Q594" s="14" t="s">
        <v>8321</v>
      </c>
      <c r="R594" t="s">
        <v>8322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0" t="s">
        <v>594</v>
      </c>
      <c r="C595" s="3" t="s">
        <v>4703</v>
      </c>
      <c r="D595" s="8">
        <v>20000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1</v>
      </c>
      <c r="P595">
        <f t="shared" si="46"/>
        <v>16.43</v>
      </c>
      <c r="Q595" s="14" t="s">
        <v>8321</v>
      </c>
      <c r="R595" t="s">
        <v>8322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8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8321</v>
      </c>
      <c r="R596" t="s">
        <v>8322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0" t="s">
        <v>596</v>
      </c>
      <c r="C597" s="3" t="s">
        <v>4705</v>
      </c>
      <c r="D597" s="8">
        <v>5000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9</v>
      </c>
      <c r="P597">
        <f t="shared" si="46"/>
        <v>53.25</v>
      </c>
      <c r="Q597" s="14" t="s">
        <v>8321</v>
      </c>
      <c r="R597" t="s">
        <v>8322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0" t="s">
        <v>597</v>
      </c>
      <c r="C598" s="3" t="s">
        <v>4706</v>
      </c>
      <c r="D598" s="8">
        <v>750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1</v>
      </c>
      <c r="P598">
        <f t="shared" si="46"/>
        <v>3</v>
      </c>
      <c r="Q598" s="14" t="s">
        <v>8321</v>
      </c>
      <c r="R598" t="s">
        <v>8322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0" t="s">
        <v>598</v>
      </c>
      <c r="C599" s="3" t="s">
        <v>4707</v>
      </c>
      <c r="D599" s="8">
        <v>5000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8321</v>
      </c>
      <c r="R599" t="s">
        <v>8322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8">
        <v>850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100</v>
      </c>
      <c r="P600">
        <f t="shared" si="46"/>
        <v>121.43</v>
      </c>
      <c r="Q600" s="14" t="s">
        <v>8321</v>
      </c>
      <c r="R600" t="s">
        <v>8322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0" t="s">
        <v>600</v>
      </c>
      <c r="C601" s="3" t="s">
        <v>4709</v>
      </c>
      <c r="D601" s="8">
        <v>20000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8321</v>
      </c>
      <c r="R601" t="s">
        <v>8322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8">
        <v>2500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4</v>
      </c>
      <c r="P602">
        <f t="shared" si="46"/>
        <v>100</v>
      </c>
      <c r="Q602" s="14" t="s">
        <v>8321</v>
      </c>
      <c r="R602" t="s">
        <v>8322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0" t="s">
        <v>602</v>
      </c>
      <c r="C603" s="3" t="s">
        <v>4711</v>
      </c>
      <c r="D603" s="8">
        <v>2000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7</v>
      </c>
      <c r="P603">
        <f t="shared" si="46"/>
        <v>23.33</v>
      </c>
      <c r="Q603" s="14" t="s">
        <v>8321</v>
      </c>
      <c r="R603" t="s">
        <v>8322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8">
        <v>1000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8321</v>
      </c>
      <c r="R604" t="s">
        <v>8322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0" t="s">
        <v>604</v>
      </c>
      <c r="C605" s="3" t="s">
        <v>4713</v>
      </c>
      <c r="D605" s="8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8321</v>
      </c>
      <c r="R605" t="s">
        <v>8322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0" t="s">
        <v>605</v>
      </c>
      <c r="C606" s="3" t="s">
        <v>4714</v>
      </c>
      <c r="D606" s="8">
        <v>30000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8321</v>
      </c>
      <c r="R606" t="s">
        <v>8322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0" t="s">
        <v>606</v>
      </c>
      <c r="C607" s="3" t="s">
        <v>4715</v>
      </c>
      <c r="D607" s="8">
        <v>850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15</v>
      </c>
      <c r="P607">
        <f t="shared" si="46"/>
        <v>16.38</v>
      </c>
      <c r="Q607" s="14" t="s">
        <v>8321</v>
      </c>
      <c r="R607" t="s">
        <v>8322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0" t="s">
        <v>607</v>
      </c>
      <c r="C608" s="3" t="s">
        <v>4716</v>
      </c>
      <c r="D608" s="8">
        <v>3500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8321</v>
      </c>
      <c r="R608" t="s">
        <v>8322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0" t="s">
        <v>608</v>
      </c>
      <c r="C609" s="3" t="s">
        <v>4717</v>
      </c>
      <c r="D609" s="8">
        <v>1000000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8321</v>
      </c>
      <c r="R609" t="s">
        <v>8322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0" t="s">
        <v>609</v>
      </c>
      <c r="C610" s="3" t="s">
        <v>4718</v>
      </c>
      <c r="D610" s="8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8321</v>
      </c>
      <c r="R610" t="s">
        <v>8322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0" t="s">
        <v>610</v>
      </c>
      <c r="C611" s="3" t="s">
        <v>4719</v>
      </c>
      <c r="D611" s="8">
        <v>50000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0</v>
      </c>
      <c r="P611">
        <f t="shared" si="46"/>
        <v>5</v>
      </c>
      <c r="Q611" s="14" t="s">
        <v>8321</v>
      </c>
      <c r="R611" t="s">
        <v>8322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0" t="s">
        <v>611</v>
      </c>
      <c r="C612" s="3" t="s">
        <v>4720</v>
      </c>
      <c r="D612" s="8">
        <v>3500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8321</v>
      </c>
      <c r="R612" t="s">
        <v>8322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0" t="s">
        <v>612</v>
      </c>
      <c r="C613" s="3" t="s">
        <v>4721</v>
      </c>
      <c r="D613" s="8">
        <v>1000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8321</v>
      </c>
      <c r="R613" t="s">
        <v>8322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8">
        <v>4950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8321</v>
      </c>
      <c r="R614" t="s">
        <v>8322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0" t="s">
        <v>614</v>
      </c>
      <c r="C615" s="3" t="s">
        <v>4723</v>
      </c>
      <c r="D615" s="8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8321</v>
      </c>
      <c r="R615" t="s">
        <v>8322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0" t="s">
        <v>615</v>
      </c>
      <c r="C616" s="3" t="s">
        <v>4724</v>
      </c>
      <c r="D616" s="8">
        <v>5000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8321</v>
      </c>
      <c r="R616" t="s">
        <v>8322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0" t="s">
        <v>616</v>
      </c>
      <c r="C617" s="3" t="s">
        <v>4725</v>
      </c>
      <c r="D617" s="8">
        <v>150000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8321</v>
      </c>
      <c r="R617" t="s">
        <v>8322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0" t="s">
        <v>617</v>
      </c>
      <c r="C618" s="3" t="s">
        <v>4726</v>
      </c>
      <c r="D618" s="8">
        <v>10000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8321</v>
      </c>
      <c r="R618" t="s">
        <v>8322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0" t="s">
        <v>618</v>
      </c>
      <c r="C619" s="3" t="s">
        <v>4727</v>
      </c>
      <c r="D619" s="8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8321</v>
      </c>
      <c r="R619" t="s">
        <v>8322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0" t="s">
        <v>619</v>
      </c>
      <c r="C620" s="3" t="s">
        <v>4728</v>
      </c>
      <c r="D620" s="8">
        <v>500000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8321</v>
      </c>
      <c r="R620" t="s">
        <v>8322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8">
        <v>500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8321</v>
      </c>
      <c r="R621" t="s">
        <v>8322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0" t="s">
        <v>621</v>
      </c>
      <c r="C622" s="3" t="s">
        <v>4730</v>
      </c>
      <c r="D622" s="8">
        <v>300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100</v>
      </c>
      <c r="P622">
        <f t="shared" si="46"/>
        <v>300</v>
      </c>
      <c r="Q622" s="14" t="s">
        <v>8321</v>
      </c>
      <c r="R622" t="s">
        <v>8322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0" t="s">
        <v>622</v>
      </c>
      <c r="C623" s="3" t="s">
        <v>4731</v>
      </c>
      <c r="D623" s="8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8321</v>
      </c>
      <c r="R623" t="s">
        <v>8322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0" t="s">
        <v>623</v>
      </c>
      <c r="C624" s="3" t="s">
        <v>4732</v>
      </c>
      <c r="D624" s="8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8321</v>
      </c>
      <c r="R624" t="s">
        <v>8322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0" t="s">
        <v>624</v>
      </c>
      <c r="C625" s="3" t="s">
        <v>4733</v>
      </c>
      <c r="D625" s="8">
        <v>1000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8321</v>
      </c>
      <c r="R625" t="s">
        <v>8322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0" t="s">
        <v>625</v>
      </c>
      <c r="C626" s="3" t="s">
        <v>4734</v>
      </c>
      <c r="D626" s="8">
        <v>10000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8321</v>
      </c>
      <c r="R626" t="s">
        <v>8322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0" t="s">
        <v>626</v>
      </c>
      <c r="C627" s="3" t="s">
        <v>4735</v>
      </c>
      <c r="D627" s="8">
        <v>2000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8321</v>
      </c>
      <c r="R627" t="s">
        <v>8322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0" t="s">
        <v>627</v>
      </c>
      <c r="C628" s="3" t="s">
        <v>4736</v>
      </c>
      <c r="D628" s="8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8321</v>
      </c>
      <c r="R628" t="s">
        <v>8322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0" t="s">
        <v>628</v>
      </c>
      <c r="C629" s="3" t="s">
        <v>4737</v>
      </c>
      <c r="D629" s="8">
        <v>2000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5</v>
      </c>
      <c r="P629">
        <f t="shared" si="46"/>
        <v>90</v>
      </c>
      <c r="Q629" s="14" t="s">
        <v>8321</v>
      </c>
      <c r="R629" t="s">
        <v>8322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0" t="s">
        <v>629</v>
      </c>
      <c r="C630" s="3" t="s">
        <v>4738</v>
      </c>
      <c r="D630" s="8">
        <v>10000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8321</v>
      </c>
      <c r="R630" t="s">
        <v>8322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0" t="s">
        <v>630</v>
      </c>
      <c r="C631" s="3" t="s">
        <v>4739</v>
      </c>
      <c r="D631" s="8">
        <v>250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140</v>
      </c>
      <c r="P631">
        <f t="shared" si="46"/>
        <v>116.67</v>
      </c>
      <c r="Q631" s="14" t="s">
        <v>8321</v>
      </c>
      <c r="R631" t="s">
        <v>8322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0" t="s">
        <v>631</v>
      </c>
      <c r="C632" s="3" t="s">
        <v>4740</v>
      </c>
      <c r="D632" s="8">
        <v>1500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1</v>
      </c>
      <c r="P632">
        <f t="shared" si="46"/>
        <v>10</v>
      </c>
      <c r="Q632" s="14" t="s">
        <v>8321</v>
      </c>
      <c r="R632" t="s">
        <v>8322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0" t="s">
        <v>632</v>
      </c>
      <c r="C633" s="3" t="s">
        <v>4741</v>
      </c>
      <c r="D633" s="8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8321</v>
      </c>
      <c r="R633" t="s">
        <v>8322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0" t="s">
        <v>633</v>
      </c>
      <c r="C634" s="3" t="s">
        <v>4742</v>
      </c>
      <c r="D634" s="8">
        <v>2500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8321</v>
      </c>
      <c r="R634" t="s">
        <v>8322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8">
        <v>1200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104</v>
      </c>
      <c r="P635">
        <f t="shared" si="46"/>
        <v>49.8</v>
      </c>
      <c r="Q635" s="14" t="s">
        <v>8321</v>
      </c>
      <c r="R635" t="s">
        <v>8322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0" t="s">
        <v>635</v>
      </c>
      <c r="C636" s="3" t="s">
        <v>4744</v>
      </c>
      <c r="D636" s="8">
        <v>12500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8321</v>
      </c>
      <c r="R636" t="s">
        <v>8322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8">
        <v>1500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8321</v>
      </c>
      <c r="R637" t="s">
        <v>8322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0" t="s">
        <v>637</v>
      </c>
      <c r="C638" s="3" t="s">
        <v>4746</v>
      </c>
      <c r="D638" s="8">
        <v>50000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8321</v>
      </c>
      <c r="R638" t="s">
        <v>8322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0" t="s">
        <v>638</v>
      </c>
      <c r="C639" s="3" t="s">
        <v>4747</v>
      </c>
      <c r="D639" s="8">
        <v>700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8321</v>
      </c>
      <c r="R639" t="s">
        <v>8322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8">
        <v>5000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8321</v>
      </c>
      <c r="R640" t="s">
        <v>8322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8">
        <v>500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8321</v>
      </c>
      <c r="R641" t="s">
        <v>8322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0" t="s">
        <v>641</v>
      </c>
      <c r="C642" s="3" t="s">
        <v>4750</v>
      </c>
      <c r="D642" s="8">
        <v>4500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2</v>
      </c>
      <c r="P642">
        <f t="shared" ref="P642:P705" si="51">IFERROR(ROUND(E642/L642,2),0)</f>
        <v>50.5</v>
      </c>
      <c r="Q642" s="14" t="s">
        <v>8321</v>
      </c>
      <c r="R642" t="s">
        <v>8323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0" t="s">
        <v>642</v>
      </c>
      <c r="C643" s="3" t="s">
        <v>4751</v>
      </c>
      <c r="D643" s="8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4" t="s">
        <v>8321</v>
      </c>
      <c r="R643" t="s">
        <v>8323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0" t="s">
        <v>643</v>
      </c>
      <c r="C644" s="3" t="s">
        <v>4752</v>
      </c>
      <c r="D644" s="8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8321</v>
      </c>
      <c r="R644" t="s">
        <v>8323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0" t="s">
        <v>644</v>
      </c>
      <c r="C645" s="3" t="s">
        <v>4753</v>
      </c>
      <c r="D645" s="8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8321</v>
      </c>
      <c r="R645" t="s">
        <v>8323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0" t="s">
        <v>645</v>
      </c>
      <c r="C646" s="3" t="s">
        <v>4754</v>
      </c>
      <c r="D646" s="8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8321</v>
      </c>
      <c r="R646" t="s">
        <v>8323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8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8321</v>
      </c>
      <c r="R647" t="s">
        <v>8323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0" t="s">
        <v>647</v>
      </c>
      <c r="C648" s="3" t="s">
        <v>4756</v>
      </c>
      <c r="D648" s="8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8321</v>
      </c>
      <c r="R648" t="s">
        <v>8323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0" t="s">
        <v>648</v>
      </c>
      <c r="C649" s="3" t="s">
        <v>4757</v>
      </c>
      <c r="D649" s="8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8321</v>
      </c>
      <c r="R649" t="s">
        <v>8323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0" t="s">
        <v>649</v>
      </c>
      <c r="C650" s="3" t="s">
        <v>4758</v>
      </c>
      <c r="D650" s="8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8321</v>
      </c>
      <c r="R650" t="s">
        <v>8323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0" t="s">
        <v>650</v>
      </c>
      <c r="C651" s="3" t="s">
        <v>4759</v>
      </c>
      <c r="D651" s="8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8321</v>
      </c>
      <c r="R651" t="s">
        <v>8323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0" t="s">
        <v>651</v>
      </c>
      <c r="C652" s="3" t="s">
        <v>4760</v>
      </c>
      <c r="D652" s="8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8321</v>
      </c>
      <c r="R652" t="s">
        <v>8323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0" t="s">
        <v>652</v>
      </c>
      <c r="C653" s="3" t="s">
        <v>4761</v>
      </c>
      <c r="D653" s="8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8321</v>
      </c>
      <c r="R653" t="s">
        <v>8323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0" t="s">
        <v>653</v>
      </c>
      <c r="C654" s="3" t="s">
        <v>4762</v>
      </c>
      <c r="D654" s="8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8321</v>
      </c>
      <c r="R654" t="s">
        <v>8323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0" t="s">
        <v>654</v>
      </c>
      <c r="C655" s="3" t="s">
        <v>4763</v>
      </c>
      <c r="D655" s="8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8321</v>
      </c>
      <c r="R655" t="s">
        <v>8323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0" t="s">
        <v>655</v>
      </c>
      <c r="C656" s="3" t="s">
        <v>4764</v>
      </c>
      <c r="D656" s="8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8321</v>
      </c>
      <c r="R656" t="s">
        <v>8323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0" t="s">
        <v>656</v>
      </c>
      <c r="C657" s="3" t="s">
        <v>4765</v>
      </c>
      <c r="D657" s="8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8321</v>
      </c>
      <c r="R657" t="s">
        <v>8323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0" t="s">
        <v>657</v>
      </c>
      <c r="C658" s="3" t="s">
        <v>4766</v>
      </c>
      <c r="D658" s="8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8321</v>
      </c>
      <c r="R658" t="s">
        <v>8323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0" t="s">
        <v>658</v>
      </c>
      <c r="C659" s="3" t="s">
        <v>4767</v>
      </c>
      <c r="D659" s="8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8321</v>
      </c>
      <c r="R659" t="s">
        <v>8323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0" t="s">
        <v>659</v>
      </c>
      <c r="C660" s="3" t="s">
        <v>4768</v>
      </c>
      <c r="D660" s="8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8321</v>
      </c>
      <c r="R660" t="s">
        <v>8323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8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8321</v>
      </c>
      <c r="R661" t="s">
        <v>8323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0" t="s">
        <v>661</v>
      </c>
      <c r="C662" s="3" t="s">
        <v>4770</v>
      </c>
      <c r="D662" s="8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8321</v>
      </c>
      <c r="R662" t="s">
        <v>8323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0" t="s">
        <v>662</v>
      </c>
      <c r="C663" s="3" t="s">
        <v>4771</v>
      </c>
      <c r="D663" s="8">
        <v>1500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6</v>
      </c>
      <c r="P663">
        <f t="shared" si="51"/>
        <v>10.56</v>
      </c>
      <c r="Q663" s="14" t="s">
        <v>8321</v>
      </c>
      <c r="R663" t="s">
        <v>8323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0" t="s">
        <v>663</v>
      </c>
      <c r="C664" s="3" t="s">
        <v>4772</v>
      </c>
      <c r="D664" s="8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8321</v>
      </c>
      <c r="R664" t="s">
        <v>8323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0" t="s">
        <v>664</v>
      </c>
      <c r="C665" s="3" t="s">
        <v>4773</v>
      </c>
      <c r="D665" s="8">
        <v>700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100</v>
      </c>
      <c r="P665">
        <f t="shared" si="51"/>
        <v>100</v>
      </c>
      <c r="Q665" s="14" t="s">
        <v>8321</v>
      </c>
      <c r="R665" t="s">
        <v>8323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0" t="s">
        <v>665</v>
      </c>
      <c r="C666" s="3" t="s">
        <v>4774</v>
      </c>
      <c r="D666" s="8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8321</v>
      </c>
      <c r="R666" t="s">
        <v>8323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0" t="s">
        <v>666</v>
      </c>
      <c r="C667" s="3" t="s">
        <v>4775</v>
      </c>
      <c r="D667" s="8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8321</v>
      </c>
      <c r="R667" t="s">
        <v>8323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0" t="s">
        <v>667</v>
      </c>
      <c r="C668" s="3" t="s">
        <v>4776</v>
      </c>
      <c r="D668" s="8">
        <v>500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2</v>
      </c>
      <c r="P668">
        <f t="shared" si="51"/>
        <v>2</v>
      </c>
      <c r="Q668" s="14" t="s">
        <v>8321</v>
      </c>
      <c r="R668" t="s">
        <v>8323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0" t="s">
        <v>668</v>
      </c>
      <c r="C669" s="3" t="s">
        <v>4777</v>
      </c>
      <c r="D669" s="8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8321</v>
      </c>
      <c r="R669" t="s">
        <v>8323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0" t="s">
        <v>669</v>
      </c>
      <c r="C670" s="3" t="s">
        <v>4778</v>
      </c>
      <c r="D670" s="8">
        <v>500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137</v>
      </c>
      <c r="P670">
        <f t="shared" si="51"/>
        <v>27.36</v>
      </c>
      <c r="Q670" s="14" t="s">
        <v>8321</v>
      </c>
      <c r="R670" t="s">
        <v>8323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0" t="s">
        <v>670</v>
      </c>
      <c r="C671" s="3" t="s">
        <v>4779</v>
      </c>
      <c r="D671" s="8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8321</v>
      </c>
      <c r="R671" t="s">
        <v>8323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0" t="s">
        <v>671</v>
      </c>
      <c r="C672" s="3" t="s">
        <v>4780</v>
      </c>
      <c r="D672" s="8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8321</v>
      </c>
      <c r="R672" t="s">
        <v>8323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0" t="s">
        <v>672</v>
      </c>
      <c r="C673" s="3" t="s">
        <v>4781</v>
      </c>
      <c r="D673" s="8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8321</v>
      </c>
      <c r="R673" t="s">
        <v>8323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0" t="s">
        <v>673</v>
      </c>
      <c r="C674" s="3" t="s">
        <v>4782</v>
      </c>
      <c r="D674" s="8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8321</v>
      </c>
      <c r="R674" t="s">
        <v>8323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0" t="s">
        <v>674</v>
      </c>
      <c r="C675" s="3" t="s">
        <v>4783</v>
      </c>
      <c r="D675" s="8">
        <v>200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103</v>
      </c>
      <c r="P675">
        <f t="shared" si="51"/>
        <v>68.33</v>
      </c>
      <c r="Q675" s="14" t="s">
        <v>8321</v>
      </c>
      <c r="R675" t="s">
        <v>8323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8">
        <v>150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10</v>
      </c>
      <c r="P676">
        <f t="shared" si="51"/>
        <v>7.5</v>
      </c>
      <c r="Q676" s="14" t="s">
        <v>8321</v>
      </c>
      <c r="R676" t="s">
        <v>8323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0" t="s">
        <v>676</v>
      </c>
      <c r="C677" s="3" t="s">
        <v>4785</v>
      </c>
      <c r="D677" s="8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8321</v>
      </c>
      <c r="R677" t="s">
        <v>8323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8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8321</v>
      </c>
      <c r="R678" t="s">
        <v>8323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0" t="s">
        <v>678</v>
      </c>
      <c r="C679" s="3" t="s">
        <v>4787</v>
      </c>
      <c r="D679" s="8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8321</v>
      </c>
      <c r="R679" t="s">
        <v>8323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0" t="s">
        <v>679</v>
      </c>
      <c r="C680" s="3" t="s">
        <v>4788</v>
      </c>
      <c r="D680" s="8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8321</v>
      </c>
      <c r="R680" t="s">
        <v>8323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0" t="s">
        <v>680</v>
      </c>
      <c r="C681" s="3" t="s">
        <v>4789</v>
      </c>
      <c r="D681" s="8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8321</v>
      </c>
      <c r="R681" t="s">
        <v>8323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0" t="s">
        <v>681</v>
      </c>
      <c r="C682" s="3" t="s">
        <v>4790</v>
      </c>
      <c r="D682" s="8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8321</v>
      </c>
      <c r="R682" t="s">
        <v>8323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0" t="s">
        <v>682</v>
      </c>
      <c r="C683" s="3" t="s">
        <v>4791</v>
      </c>
      <c r="D683" s="8">
        <v>30000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8321</v>
      </c>
      <c r="R683" t="s">
        <v>8323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0" t="s">
        <v>683</v>
      </c>
      <c r="C684" s="3" t="s">
        <v>4792</v>
      </c>
      <c r="D684" s="8">
        <v>2500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</v>
      </c>
      <c r="P684">
        <f t="shared" si="51"/>
        <v>13.25</v>
      </c>
      <c r="Q684" s="14" t="s">
        <v>8321</v>
      </c>
      <c r="R684" t="s">
        <v>8323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0" t="s">
        <v>684</v>
      </c>
      <c r="C685" s="3" t="s">
        <v>4793</v>
      </c>
      <c r="D685" s="8">
        <v>25000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8321</v>
      </c>
      <c r="R685" t="s">
        <v>8323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0" t="s">
        <v>685</v>
      </c>
      <c r="C686" s="3" t="s">
        <v>4794</v>
      </c>
      <c r="D686" s="8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8321</v>
      </c>
      <c r="R686" t="s">
        <v>8323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0" t="s">
        <v>686</v>
      </c>
      <c r="C687" s="3" t="s">
        <v>4795</v>
      </c>
      <c r="D687" s="8">
        <v>5000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11</v>
      </c>
      <c r="P687">
        <f t="shared" si="51"/>
        <v>55.3</v>
      </c>
      <c r="Q687" s="14" t="s">
        <v>8321</v>
      </c>
      <c r="R687" t="s">
        <v>8323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0" t="s">
        <v>687</v>
      </c>
      <c r="C688" s="3" t="s">
        <v>4796</v>
      </c>
      <c r="D688" s="8">
        <v>300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8321</v>
      </c>
      <c r="R688" t="s">
        <v>8323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0" t="s">
        <v>688</v>
      </c>
      <c r="C689" s="3" t="s">
        <v>4797</v>
      </c>
      <c r="D689" s="8">
        <v>3000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118</v>
      </c>
      <c r="P689">
        <f t="shared" si="51"/>
        <v>591.66999999999996</v>
      </c>
      <c r="Q689" s="14" t="s">
        <v>8321</v>
      </c>
      <c r="R689" t="s">
        <v>8323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0" t="s">
        <v>689</v>
      </c>
      <c r="C690" s="3" t="s">
        <v>4798</v>
      </c>
      <c r="D690" s="8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8321</v>
      </c>
      <c r="R690" t="s">
        <v>8323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0" t="s">
        <v>690</v>
      </c>
      <c r="C691" s="3" t="s">
        <v>4799</v>
      </c>
      <c r="D691" s="8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8321</v>
      </c>
      <c r="R691" t="s">
        <v>8323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8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8321</v>
      </c>
      <c r="R692" t="s">
        <v>8323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8">
        <v>250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104</v>
      </c>
      <c r="P693">
        <f t="shared" si="51"/>
        <v>26</v>
      </c>
      <c r="Q693" s="14" t="s">
        <v>8321</v>
      </c>
      <c r="R693" t="s">
        <v>8323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0" t="s">
        <v>693</v>
      </c>
      <c r="C694" s="3" t="s">
        <v>4802</v>
      </c>
      <c r="D694" s="8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8321</v>
      </c>
      <c r="R694" t="s">
        <v>8323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0" t="s">
        <v>694</v>
      </c>
      <c r="C695" s="3" t="s">
        <v>4803</v>
      </c>
      <c r="D695" s="8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8321</v>
      </c>
      <c r="R695" t="s">
        <v>8323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0" t="s">
        <v>695</v>
      </c>
      <c r="C696" s="3" t="s">
        <v>4804</v>
      </c>
      <c r="D696" s="8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8321</v>
      </c>
      <c r="R696" t="s">
        <v>8323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0" t="s">
        <v>696</v>
      </c>
      <c r="C697" s="3" t="s">
        <v>4805</v>
      </c>
      <c r="D697" s="8">
        <v>500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127</v>
      </c>
      <c r="P697">
        <f t="shared" si="51"/>
        <v>90.86</v>
      </c>
      <c r="Q697" s="14" t="s">
        <v>8321</v>
      </c>
      <c r="R697" t="s">
        <v>8323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8">
        <v>800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8321</v>
      </c>
      <c r="R698" t="s">
        <v>8323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0" t="s">
        <v>698</v>
      </c>
      <c r="C699" s="3" t="s">
        <v>4807</v>
      </c>
      <c r="D699" s="8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8321</v>
      </c>
      <c r="R699" t="s">
        <v>8323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0" t="s">
        <v>699</v>
      </c>
      <c r="C700" s="3" t="s">
        <v>4808</v>
      </c>
      <c r="D700" s="8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8321</v>
      </c>
      <c r="R700" t="s">
        <v>8323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0" t="s">
        <v>700</v>
      </c>
      <c r="C701" s="3" t="s">
        <v>4809</v>
      </c>
      <c r="D701" s="8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8321</v>
      </c>
      <c r="R701" t="s">
        <v>8323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0" t="s">
        <v>701</v>
      </c>
      <c r="C702" s="3" t="s">
        <v>4810</v>
      </c>
      <c r="D702" s="8">
        <v>3000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13</v>
      </c>
      <c r="P702">
        <f t="shared" si="51"/>
        <v>13</v>
      </c>
      <c r="Q702" s="14" t="s">
        <v>8321</v>
      </c>
      <c r="R702" t="s">
        <v>8323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0" t="s">
        <v>702</v>
      </c>
      <c r="C703" s="3" t="s">
        <v>4811</v>
      </c>
      <c r="D703" s="8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8321</v>
      </c>
      <c r="R703" t="s">
        <v>8323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0" t="s">
        <v>703</v>
      </c>
      <c r="C704" s="3" t="s">
        <v>4812</v>
      </c>
      <c r="D704" s="8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8321</v>
      </c>
      <c r="R704" t="s">
        <v>8323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8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8321</v>
      </c>
      <c r="R705" t="s">
        <v>8323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0" t="s">
        <v>705</v>
      </c>
      <c r="C706" s="3" t="s">
        <v>4814</v>
      </c>
      <c r="D706" s="8">
        <v>10000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5</v>
      </c>
      <c r="P706">
        <f t="shared" ref="P706:P769" si="56">IFERROR(ROUND(E706/L706,2),0)</f>
        <v>120.25</v>
      </c>
      <c r="Q706" s="14" t="s">
        <v>8321</v>
      </c>
      <c r="R706" t="s">
        <v>8323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8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4" t="s">
        <v>8321</v>
      </c>
      <c r="R707" t="s">
        <v>8323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0" t="s">
        <v>707</v>
      </c>
      <c r="C708" s="3" t="s">
        <v>4816</v>
      </c>
      <c r="D708" s="8">
        <v>700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8321</v>
      </c>
      <c r="R708" t="s">
        <v>8323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0" t="s">
        <v>708</v>
      </c>
      <c r="C709" s="3" t="s">
        <v>4817</v>
      </c>
      <c r="D709" s="8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8321</v>
      </c>
      <c r="R709" t="s">
        <v>8323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0" t="s">
        <v>709</v>
      </c>
      <c r="C710" s="3" t="s">
        <v>4818</v>
      </c>
      <c r="D710" s="8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8321</v>
      </c>
      <c r="R710" t="s">
        <v>8323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8">
        <v>8888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1</v>
      </c>
      <c r="P711">
        <f t="shared" si="56"/>
        <v>30.5</v>
      </c>
      <c r="Q711" s="14" t="s">
        <v>8321</v>
      </c>
      <c r="R711" t="s">
        <v>8323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0" t="s">
        <v>711</v>
      </c>
      <c r="C712" s="3" t="s">
        <v>4820</v>
      </c>
      <c r="D712" s="8">
        <v>50000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8321</v>
      </c>
      <c r="R712" t="s">
        <v>8323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0" t="s">
        <v>712</v>
      </c>
      <c r="C713" s="3" t="s">
        <v>4821</v>
      </c>
      <c r="D713" s="8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8321</v>
      </c>
      <c r="R713" t="s">
        <v>8323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0" t="s">
        <v>713</v>
      </c>
      <c r="C714" s="3" t="s">
        <v>4822</v>
      </c>
      <c r="D714" s="8">
        <v>1000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11</v>
      </c>
      <c r="P714">
        <f t="shared" si="56"/>
        <v>26.25</v>
      </c>
      <c r="Q714" s="14" t="s">
        <v>8321</v>
      </c>
      <c r="R714" t="s">
        <v>8323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0" t="s">
        <v>714</v>
      </c>
      <c r="C715" s="3" t="s">
        <v>4823</v>
      </c>
      <c r="D715" s="8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8321</v>
      </c>
      <c r="R715" t="s">
        <v>8323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0" t="s">
        <v>715</v>
      </c>
      <c r="C716" s="3" t="s">
        <v>4824</v>
      </c>
      <c r="D716" s="8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8321</v>
      </c>
      <c r="R716" t="s">
        <v>8323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0" t="s">
        <v>716</v>
      </c>
      <c r="C717" s="3" t="s">
        <v>4825</v>
      </c>
      <c r="D717" s="8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8321</v>
      </c>
      <c r="R717" t="s">
        <v>8323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0" t="s">
        <v>717</v>
      </c>
      <c r="C718" s="3" t="s">
        <v>4826</v>
      </c>
      <c r="D718" s="8">
        <v>600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119</v>
      </c>
      <c r="P718">
        <f t="shared" si="56"/>
        <v>44.69</v>
      </c>
      <c r="Q718" s="14" t="s">
        <v>8321</v>
      </c>
      <c r="R718" t="s">
        <v>8323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0" t="s">
        <v>718</v>
      </c>
      <c r="C719" s="3" t="s">
        <v>4827</v>
      </c>
      <c r="D719" s="8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8321</v>
      </c>
      <c r="R719" t="s">
        <v>8323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0" t="s">
        <v>719</v>
      </c>
      <c r="C720" s="3" t="s">
        <v>4828</v>
      </c>
      <c r="D720" s="8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8321</v>
      </c>
      <c r="R720" t="s">
        <v>8323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0" t="s">
        <v>720</v>
      </c>
      <c r="C721" s="3" t="s">
        <v>4829</v>
      </c>
      <c r="D721" s="8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8321</v>
      </c>
      <c r="R721" t="s">
        <v>8323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0" t="s">
        <v>721</v>
      </c>
      <c r="C722" s="3" t="s">
        <v>4830</v>
      </c>
      <c r="D722" s="8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8324</v>
      </c>
      <c r="R722" t="s">
        <v>8325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0" t="s">
        <v>722</v>
      </c>
      <c r="C723" s="3" t="s">
        <v>4831</v>
      </c>
      <c r="D723" s="8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8324</v>
      </c>
      <c r="R723" t="s">
        <v>8325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0" t="s">
        <v>723</v>
      </c>
      <c r="C724" s="3" t="s">
        <v>4832</v>
      </c>
      <c r="D724" s="8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8324</v>
      </c>
      <c r="R724" t="s">
        <v>8325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0" t="s">
        <v>724</v>
      </c>
      <c r="C725" s="3" t="s">
        <v>4833</v>
      </c>
      <c r="D725" s="8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8324</v>
      </c>
      <c r="R725" t="s">
        <v>8325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0" t="s">
        <v>725</v>
      </c>
      <c r="C726" s="3" t="s">
        <v>4834</v>
      </c>
      <c r="D726" s="8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8324</v>
      </c>
      <c r="R726" t="s">
        <v>8325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8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8324</v>
      </c>
      <c r="R727" t="s">
        <v>8325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0" t="s">
        <v>727</v>
      </c>
      <c r="C728" s="3" t="s">
        <v>4836</v>
      </c>
      <c r="D728" s="8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8324</v>
      </c>
      <c r="R728" t="s">
        <v>8325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0" t="s">
        <v>728</v>
      </c>
      <c r="C729" s="3" t="s">
        <v>4837</v>
      </c>
      <c r="D729" s="8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8324</v>
      </c>
      <c r="R729" t="s">
        <v>8325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0" t="s">
        <v>729</v>
      </c>
      <c r="C730" s="3" t="s">
        <v>4838</v>
      </c>
      <c r="D730" s="8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8324</v>
      </c>
      <c r="R730" t="s">
        <v>8325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0" t="s">
        <v>730</v>
      </c>
      <c r="C731" s="3" t="s">
        <v>4839</v>
      </c>
      <c r="D731" s="8">
        <v>5000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105</v>
      </c>
      <c r="P731">
        <f t="shared" si="56"/>
        <v>43.55</v>
      </c>
      <c r="Q731" s="14" t="s">
        <v>8324</v>
      </c>
      <c r="R731" t="s">
        <v>8325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0" t="s">
        <v>731</v>
      </c>
      <c r="C732" s="3" t="s">
        <v>4840</v>
      </c>
      <c r="D732" s="8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8324</v>
      </c>
      <c r="R732" t="s">
        <v>8325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0" t="s">
        <v>732</v>
      </c>
      <c r="C733" s="3" t="s">
        <v>4841</v>
      </c>
      <c r="D733" s="8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8324</v>
      </c>
      <c r="R733" t="s">
        <v>8325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0" t="s">
        <v>733</v>
      </c>
      <c r="C734" s="3" t="s">
        <v>4842</v>
      </c>
      <c r="D734" s="8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8324</v>
      </c>
      <c r="R734" t="s">
        <v>8325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0" t="s">
        <v>734</v>
      </c>
      <c r="C735" s="3" t="s">
        <v>4843</v>
      </c>
      <c r="D735" s="8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8324</v>
      </c>
      <c r="R735" t="s">
        <v>8325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0" t="s">
        <v>735</v>
      </c>
      <c r="C736" s="3" t="s">
        <v>4844</v>
      </c>
      <c r="D736" s="8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8324</v>
      </c>
      <c r="R736" t="s">
        <v>8325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8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8324</v>
      </c>
      <c r="R737" t="s">
        <v>8325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0" t="s">
        <v>737</v>
      </c>
      <c r="C738" s="3" t="s">
        <v>4846</v>
      </c>
      <c r="D738" s="8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8324</v>
      </c>
      <c r="R738" t="s">
        <v>8325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0" t="s">
        <v>738</v>
      </c>
      <c r="C739" s="3" t="s">
        <v>4847</v>
      </c>
      <c r="D739" s="8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8324</v>
      </c>
      <c r="R739" t="s">
        <v>8325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8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8324</v>
      </c>
      <c r="R740" t="s">
        <v>8325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0" t="s">
        <v>740</v>
      </c>
      <c r="C741" s="3" t="s">
        <v>4849</v>
      </c>
      <c r="D741" s="8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8324</v>
      </c>
      <c r="R741" t="s">
        <v>8325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0" t="s">
        <v>741</v>
      </c>
      <c r="C742" s="3" t="s">
        <v>4850</v>
      </c>
      <c r="D742" s="8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8324</v>
      </c>
      <c r="R742" t="s">
        <v>8325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0" t="s">
        <v>742</v>
      </c>
      <c r="C743" s="3" t="s">
        <v>4851</v>
      </c>
      <c r="D743" s="8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8324</v>
      </c>
      <c r="R743" t="s">
        <v>8325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0" t="s">
        <v>743</v>
      </c>
      <c r="C744" s="3" t="s">
        <v>4852</v>
      </c>
      <c r="D744" s="8">
        <v>500000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0</v>
      </c>
      <c r="P744">
        <f t="shared" si="56"/>
        <v>67.39</v>
      </c>
      <c r="Q744" s="14" t="s">
        <v>8324</v>
      </c>
      <c r="R744" t="s">
        <v>8325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0" t="s">
        <v>744</v>
      </c>
      <c r="C745" s="3" t="s">
        <v>4853</v>
      </c>
      <c r="D745" s="8">
        <v>2500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33</v>
      </c>
      <c r="P745">
        <f t="shared" si="56"/>
        <v>54.27</v>
      </c>
      <c r="Q745" s="14" t="s">
        <v>8324</v>
      </c>
      <c r="R745" t="s">
        <v>8325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0" t="s">
        <v>745</v>
      </c>
      <c r="C746" s="3" t="s">
        <v>4854</v>
      </c>
      <c r="D746" s="8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8324</v>
      </c>
      <c r="R746" t="s">
        <v>8325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0" t="s">
        <v>746</v>
      </c>
      <c r="C747" s="3" t="s">
        <v>4855</v>
      </c>
      <c r="D747" s="8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8324</v>
      </c>
      <c r="R747" t="s">
        <v>8325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0" t="s">
        <v>747</v>
      </c>
      <c r="C748" s="3" t="s">
        <v>4856</v>
      </c>
      <c r="D748" s="8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8324</v>
      </c>
      <c r="R748" t="s">
        <v>8325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0" t="s">
        <v>748</v>
      </c>
      <c r="C749" s="3" t="s">
        <v>4857</v>
      </c>
      <c r="D749" s="8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8324</v>
      </c>
      <c r="R749" t="s">
        <v>8325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8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8324</v>
      </c>
      <c r="R750" t="s">
        <v>8325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0" t="s">
        <v>750</v>
      </c>
      <c r="C751" s="3" t="s">
        <v>4859</v>
      </c>
      <c r="D751" s="8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8324</v>
      </c>
      <c r="R751" t="s">
        <v>8325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0" t="s">
        <v>751</v>
      </c>
      <c r="C752" s="3" t="s">
        <v>4860</v>
      </c>
      <c r="D752" s="8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8324</v>
      </c>
      <c r="R752" t="s">
        <v>8325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0" t="s">
        <v>752</v>
      </c>
      <c r="C753" s="3" t="s">
        <v>4861</v>
      </c>
      <c r="D753" s="8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8324</v>
      </c>
      <c r="R753" t="s">
        <v>8325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0" t="s">
        <v>753</v>
      </c>
      <c r="C754" s="3" t="s">
        <v>4862</v>
      </c>
      <c r="D754" s="8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8324</v>
      </c>
      <c r="R754" t="s">
        <v>8325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0" t="s">
        <v>754</v>
      </c>
      <c r="C755" s="3" t="s">
        <v>4863</v>
      </c>
      <c r="D755" s="8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8324</v>
      </c>
      <c r="R755" t="s">
        <v>8325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0" t="s">
        <v>755</v>
      </c>
      <c r="C756" s="3" t="s">
        <v>4864</v>
      </c>
      <c r="D756" s="8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8324</v>
      </c>
      <c r="R756" t="s">
        <v>8325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8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8324</v>
      </c>
      <c r="R757" t="s">
        <v>8325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8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8324</v>
      </c>
      <c r="R758" t="s">
        <v>8325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0" t="s">
        <v>758</v>
      </c>
      <c r="C759" s="3" t="s">
        <v>4867</v>
      </c>
      <c r="D759" s="8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8324</v>
      </c>
      <c r="R759" t="s">
        <v>8325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0" t="s">
        <v>759</v>
      </c>
      <c r="C760" s="3" t="s">
        <v>4868</v>
      </c>
      <c r="D760" s="8">
        <v>20000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13</v>
      </c>
      <c r="P760">
        <f t="shared" si="56"/>
        <v>134.21</v>
      </c>
      <c r="Q760" s="14" t="s">
        <v>8324</v>
      </c>
      <c r="R760" t="s">
        <v>8325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0" t="s">
        <v>760</v>
      </c>
      <c r="C761" s="3" t="s">
        <v>4869</v>
      </c>
      <c r="D761" s="8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8324</v>
      </c>
      <c r="R761" t="s">
        <v>8325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0" t="s">
        <v>761</v>
      </c>
      <c r="C762" s="3" t="s">
        <v>4870</v>
      </c>
      <c r="D762" s="8">
        <v>25000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8324</v>
      </c>
      <c r="R762" t="s">
        <v>8326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0" t="s">
        <v>762</v>
      </c>
      <c r="C763" s="3" t="s">
        <v>4871</v>
      </c>
      <c r="D763" s="8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8324</v>
      </c>
      <c r="R763" t="s">
        <v>8326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0" t="s">
        <v>763</v>
      </c>
      <c r="C764" s="3" t="s">
        <v>4872</v>
      </c>
      <c r="D764" s="8">
        <v>13803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8324</v>
      </c>
      <c r="R764" t="s">
        <v>8326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0" t="s">
        <v>764</v>
      </c>
      <c r="C765" s="3" t="s">
        <v>4873</v>
      </c>
      <c r="D765" s="8">
        <v>3000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8324</v>
      </c>
      <c r="R765" t="s">
        <v>8326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0" t="s">
        <v>765</v>
      </c>
      <c r="C766" s="3" t="s">
        <v>4874</v>
      </c>
      <c r="D766" s="8">
        <v>10000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8324</v>
      </c>
      <c r="R766" t="s">
        <v>8326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0" t="s">
        <v>766</v>
      </c>
      <c r="C767" s="3" t="s">
        <v>4875</v>
      </c>
      <c r="D767" s="8">
        <v>2400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105</v>
      </c>
      <c r="P767">
        <f t="shared" si="56"/>
        <v>57.3</v>
      </c>
      <c r="Q767" s="14" t="s">
        <v>8324</v>
      </c>
      <c r="R767" t="s">
        <v>8326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0" t="s">
        <v>767</v>
      </c>
      <c r="C768" s="3" t="s">
        <v>4876</v>
      </c>
      <c r="D768" s="8">
        <v>10000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8324</v>
      </c>
      <c r="R768" t="s">
        <v>8326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0" t="s">
        <v>768</v>
      </c>
      <c r="C769" s="3" t="s">
        <v>4877</v>
      </c>
      <c r="D769" s="8">
        <v>20000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</v>
      </c>
      <c r="P769">
        <f t="shared" si="56"/>
        <v>59</v>
      </c>
      <c r="Q769" s="14" t="s">
        <v>8324</v>
      </c>
      <c r="R769" t="s">
        <v>8326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0" t="s">
        <v>769</v>
      </c>
      <c r="C770" s="3" t="s">
        <v>4878</v>
      </c>
      <c r="D770" s="8">
        <v>20000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4" t="s">
        <v>8324</v>
      </c>
      <c r="R770" t="s">
        <v>8326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0" t="s">
        <v>770</v>
      </c>
      <c r="C771" s="3" t="s">
        <v>4879</v>
      </c>
      <c r="D771" s="8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4" t="s">
        <v>8324</v>
      </c>
      <c r="R771" t="s">
        <v>8326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0" t="s">
        <v>771</v>
      </c>
      <c r="C772" s="3" t="s">
        <v>4880</v>
      </c>
      <c r="D772" s="8">
        <v>3000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8324</v>
      </c>
      <c r="R772" t="s">
        <v>8326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0" t="s">
        <v>772</v>
      </c>
      <c r="C773" s="3" t="s">
        <v>4881</v>
      </c>
      <c r="D773" s="8">
        <v>600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</v>
      </c>
      <c r="P773">
        <f t="shared" si="61"/>
        <v>10</v>
      </c>
      <c r="Q773" s="14" t="s">
        <v>8324</v>
      </c>
      <c r="R773" t="s">
        <v>8326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0" t="s">
        <v>773</v>
      </c>
      <c r="C774" s="3" t="s">
        <v>4882</v>
      </c>
      <c r="D774" s="8">
        <v>45000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50</v>
      </c>
      <c r="Q774" s="14" t="s">
        <v>8324</v>
      </c>
      <c r="R774" t="s">
        <v>8326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0" t="s">
        <v>774</v>
      </c>
      <c r="C775" s="3" t="s">
        <v>4883</v>
      </c>
      <c r="D775" s="8">
        <v>1000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3</v>
      </c>
      <c r="P775">
        <f t="shared" si="61"/>
        <v>16</v>
      </c>
      <c r="Q775" s="14" t="s">
        <v>8324</v>
      </c>
      <c r="R775" t="s">
        <v>8326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0" t="s">
        <v>775</v>
      </c>
      <c r="C776" s="3" t="s">
        <v>4884</v>
      </c>
      <c r="D776" s="8">
        <v>350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100</v>
      </c>
      <c r="P776">
        <f t="shared" si="61"/>
        <v>39</v>
      </c>
      <c r="Q776" s="14" t="s">
        <v>8324</v>
      </c>
      <c r="R776" t="s">
        <v>8326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0" t="s">
        <v>776</v>
      </c>
      <c r="C777" s="3" t="s">
        <v>4885</v>
      </c>
      <c r="D777" s="8">
        <v>850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20</v>
      </c>
      <c r="P777">
        <f t="shared" si="61"/>
        <v>34</v>
      </c>
      <c r="Q777" s="14" t="s">
        <v>8324</v>
      </c>
      <c r="R777" t="s">
        <v>8326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0" t="s">
        <v>777</v>
      </c>
      <c r="C778" s="3" t="s">
        <v>4886</v>
      </c>
      <c r="D778" s="8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8324</v>
      </c>
      <c r="R778" t="s">
        <v>8326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0" t="s">
        <v>778</v>
      </c>
      <c r="C779" s="3" t="s">
        <v>4887</v>
      </c>
      <c r="D779" s="8">
        <v>5000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0</v>
      </c>
      <c r="P779">
        <f t="shared" si="61"/>
        <v>7</v>
      </c>
      <c r="Q779" s="14" t="s">
        <v>8324</v>
      </c>
      <c r="R779" t="s">
        <v>8326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0" t="s">
        <v>779</v>
      </c>
      <c r="C780" s="3" t="s">
        <v>4888</v>
      </c>
      <c r="D780" s="8">
        <v>60000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8324</v>
      </c>
      <c r="R780" t="s">
        <v>8326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0" t="s">
        <v>780</v>
      </c>
      <c r="C781" s="3" t="s">
        <v>4889</v>
      </c>
      <c r="D781" s="8">
        <v>2500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16</v>
      </c>
      <c r="P781">
        <f t="shared" si="61"/>
        <v>66.67</v>
      </c>
      <c r="Q781" s="14" t="s">
        <v>8324</v>
      </c>
      <c r="R781" t="s">
        <v>8326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0" t="s">
        <v>781</v>
      </c>
      <c r="C782" s="3" t="s">
        <v>4890</v>
      </c>
      <c r="D782" s="8">
        <v>8800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12</v>
      </c>
      <c r="P782">
        <f t="shared" si="61"/>
        <v>38.520000000000003</v>
      </c>
      <c r="Q782" s="14" t="s">
        <v>8327</v>
      </c>
      <c r="R782" t="s">
        <v>8328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0" t="s">
        <v>782</v>
      </c>
      <c r="C783" s="3" t="s">
        <v>4891</v>
      </c>
      <c r="D783" s="8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8327</v>
      </c>
      <c r="R783" t="s">
        <v>8328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0" t="s">
        <v>783</v>
      </c>
      <c r="C784" s="3" t="s">
        <v>4892</v>
      </c>
      <c r="D784" s="8">
        <v>200000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0</v>
      </c>
      <c r="P784">
        <f t="shared" si="61"/>
        <v>50</v>
      </c>
      <c r="Q784" s="14" t="s">
        <v>8327</v>
      </c>
      <c r="R784" t="s">
        <v>8328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0" t="s">
        <v>784</v>
      </c>
      <c r="C785" s="3" t="s">
        <v>4893</v>
      </c>
      <c r="D785" s="8">
        <v>2000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111</v>
      </c>
      <c r="P785">
        <f t="shared" si="61"/>
        <v>63.49</v>
      </c>
      <c r="Q785" s="14" t="s">
        <v>8327</v>
      </c>
      <c r="R785" t="s">
        <v>8328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0" t="s">
        <v>785</v>
      </c>
      <c r="C786" s="3" t="s">
        <v>4894</v>
      </c>
      <c r="D786" s="8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8327</v>
      </c>
      <c r="R786" t="s">
        <v>8328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0" t="s">
        <v>786</v>
      </c>
      <c r="C787" s="3" t="s">
        <v>4895</v>
      </c>
      <c r="D787" s="8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8327</v>
      </c>
      <c r="R787" t="s">
        <v>8328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0" t="s">
        <v>787</v>
      </c>
      <c r="C788" s="3" t="s">
        <v>4896</v>
      </c>
      <c r="D788" s="8">
        <v>6000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119</v>
      </c>
      <c r="P788">
        <f t="shared" si="61"/>
        <v>162.27000000000001</v>
      </c>
      <c r="Q788" s="14" t="s">
        <v>8327</v>
      </c>
      <c r="R788" t="s">
        <v>8328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0" t="s">
        <v>788</v>
      </c>
      <c r="C789" s="3" t="s">
        <v>4897</v>
      </c>
      <c r="D789" s="8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8327</v>
      </c>
      <c r="R789" t="s">
        <v>8328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0" t="s">
        <v>789</v>
      </c>
      <c r="C790" s="3" t="s">
        <v>4898</v>
      </c>
      <c r="D790" s="8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8327</v>
      </c>
      <c r="R790" t="s">
        <v>8328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8">
        <v>1000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186</v>
      </c>
      <c r="P791">
        <f t="shared" si="61"/>
        <v>132.86000000000001</v>
      </c>
      <c r="Q791" s="14" t="s">
        <v>8327</v>
      </c>
      <c r="R791" t="s">
        <v>8328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0" t="s">
        <v>791</v>
      </c>
      <c r="C792" s="3" t="s">
        <v>4900</v>
      </c>
      <c r="D792" s="8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8327</v>
      </c>
      <c r="R792" t="s">
        <v>8328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0" t="s">
        <v>792</v>
      </c>
      <c r="C793" s="3" t="s">
        <v>4901</v>
      </c>
      <c r="D793" s="8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8327</v>
      </c>
      <c r="R793" t="s">
        <v>8328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8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8327</v>
      </c>
      <c r="R794" t="s">
        <v>8328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0" t="s">
        <v>794</v>
      </c>
      <c r="C795" s="3" t="s">
        <v>4903</v>
      </c>
      <c r="D795" s="8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8327</v>
      </c>
      <c r="R795" t="s">
        <v>8328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0" t="s">
        <v>795</v>
      </c>
      <c r="C796" s="3" t="s">
        <v>4904</v>
      </c>
      <c r="D796" s="8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8327</v>
      </c>
      <c r="R796" t="s">
        <v>8328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0" t="s">
        <v>796</v>
      </c>
      <c r="C797" s="3" t="s">
        <v>4905</v>
      </c>
      <c r="D797" s="8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8327</v>
      </c>
      <c r="R797" t="s">
        <v>8328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8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8327</v>
      </c>
      <c r="R798" t="s">
        <v>8328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0" t="s">
        <v>798</v>
      </c>
      <c r="C799" s="3" t="s">
        <v>4907</v>
      </c>
      <c r="D799" s="8">
        <v>2500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129</v>
      </c>
      <c r="P799">
        <f t="shared" si="61"/>
        <v>45.44</v>
      </c>
      <c r="Q799" s="14" t="s">
        <v>8327</v>
      </c>
      <c r="R799" t="s">
        <v>8328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0" t="s">
        <v>799</v>
      </c>
      <c r="C800" s="3" t="s">
        <v>4908</v>
      </c>
      <c r="D800" s="8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8327</v>
      </c>
      <c r="R800" t="s">
        <v>8328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0" t="s">
        <v>800</v>
      </c>
      <c r="C801" s="3" t="s">
        <v>4909</v>
      </c>
      <c r="D801" s="8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8327</v>
      </c>
      <c r="R801" t="s">
        <v>8328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0" t="s">
        <v>801</v>
      </c>
      <c r="C802" s="3" t="s">
        <v>4910</v>
      </c>
      <c r="D802" s="8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8327</v>
      </c>
      <c r="R802" t="s">
        <v>8328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0" t="s">
        <v>802</v>
      </c>
      <c r="C803" s="3" t="s">
        <v>4911</v>
      </c>
      <c r="D803" s="8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8327</v>
      </c>
      <c r="R803" t="s">
        <v>8328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0" t="s">
        <v>803</v>
      </c>
      <c r="C804" s="3" t="s">
        <v>4912</v>
      </c>
      <c r="D804" s="8">
        <v>5000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122</v>
      </c>
      <c r="P804">
        <f t="shared" si="61"/>
        <v>81.069999999999993</v>
      </c>
      <c r="Q804" s="14" t="s">
        <v>8327</v>
      </c>
      <c r="R804" t="s">
        <v>8328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0" t="s">
        <v>804</v>
      </c>
      <c r="C805" s="3" t="s">
        <v>4913</v>
      </c>
      <c r="D805" s="8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8327</v>
      </c>
      <c r="R805" t="s">
        <v>8328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0" t="s">
        <v>805</v>
      </c>
      <c r="C806" s="3" t="s">
        <v>4914</v>
      </c>
      <c r="D806" s="8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8327</v>
      </c>
      <c r="R806" t="s">
        <v>8328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8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8327</v>
      </c>
      <c r="R807" t="s">
        <v>8328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0" t="s">
        <v>807</v>
      </c>
      <c r="C808" s="3" t="s">
        <v>4916</v>
      </c>
      <c r="D808" s="8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8327</v>
      </c>
      <c r="R808" t="s">
        <v>8328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8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8327</v>
      </c>
      <c r="R809" t="s">
        <v>8328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0" t="s">
        <v>809</v>
      </c>
      <c r="C810" s="3" t="s">
        <v>4918</v>
      </c>
      <c r="D810" s="8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8327</v>
      </c>
      <c r="R810" t="s">
        <v>8328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0" t="s">
        <v>810</v>
      </c>
      <c r="C811" s="3" t="s">
        <v>4919</v>
      </c>
      <c r="D811" s="8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8327</v>
      </c>
      <c r="R811" t="s">
        <v>8328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0" t="s">
        <v>811</v>
      </c>
      <c r="C812" s="3" t="s">
        <v>4920</v>
      </c>
      <c r="D812" s="8">
        <v>14500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11</v>
      </c>
      <c r="P812">
        <f t="shared" si="61"/>
        <v>58.33</v>
      </c>
      <c r="Q812" s="14" t="s">
        <v>8327</v>
      </c>
      <c r="R812" t="s">
        <v>8328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0" t="s">
        <v>812</v>
      </c>
      <c r="C813" s="3" t="s">
        <v>4921</v>
      </c>
      <c r="D813" s="8">
        <v>25000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4</v>
      </c>
      <c r="P813">
        <f t="shared" si="61"/>
        <v>86.67</v>
      </c>
      <c r="Q813" s="14" t="s">
        <v>8327</v>
      </c>
      <c r="R813" t="s">
        <v>8328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0" t="s">
        <v>813</v>
      </c>
      <c r="C814" s="3" t="s">
        <v>4922</v>
      </c>
      <c r="D814" s="8">
        <v>16000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6</v>
      </c>
      <c r="P814">
        <f t="shared" si="61"/>
        <v>27.61</v>
      </c>
      <c r="Q814" s="14" t="s">
        <v>8327</v>
      </c>
      <c r="R814" t="s">
        <v>8328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8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8327</v>
      </c>
      <c r="R815" t="s">
        <v>8328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0" t="s">
        <v>815</v>
      </c>
      <c r="C816" s="3" t="s">
        <v>4924</v>
      </c>
      <c r="D816" s="8">
        <v>600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212</v>
      </c>
      <c r="P816">
        <f t="shared" si="61"/>
        <v>45.46</v>
      </c>
      <c r="Q816" s="14" t="s">
        <v>8327</v>
      </c>
      <c r="R816" t="s">
        <v>8328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8">
        <v>3500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122</v>
      </c>
      <c r="P817">
        <f t="shared" si="61"/>
        <v>99.53</v>
      </c>
      <c r="Q817" s="14" t="s">
        <v>8327</v>
      </c>
      <c r="R817" t="s">
        <v>8328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0" t="s">
        <v>817</v>
      </c>
      <c r="C818" s="3" t="s">
        <v>4926</v>
      </c>
      <c r="D818" s="8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8327</v>
      </c>
      <c r="R818" t="s">
        <v>8328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0" t="s">
        <v>818</v>
      </c>
      <c r="C819" s="3" t="s">
        <v>4927</v>
      </c>
      <c r="D819" s="8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8327</v>
      </c>
      <c r="R819" t="s">
        <v>8328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0" t="s">
        <v>819</v>
      </c>
      <c r="C820" s="3" t="s">
        <v>4928</v>
      </c>
      <c r="D820" s="8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8327</v>
      </c>
      <c r="R820" t="s">
        <v>8328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0" t="s">
        <v>820</v>
      </c>
      <c r="C821" s="3" t="s">
        <v>4929</v>
      </c>
      <c r="D821" s="8">
        <v>10000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4</v>
      </c>
      <c r="P821">
        <f t="shared" si="61"/>
        <v>31.07</v>
      </c>
      <c r="Q821" s="14" t="s">
        <v>8327</v>
      </c>
      <c r="R821" t="s">
        <v>8328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0" t="s">
        <v>821</v>
      </c>
      <c r="C822" s="3" t="s">
        <v>4930</v>
      </c>
      <c r="D822" s="8">
        <v>2500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107</v>
      </c>
      <c r="P822">
        <f t="shared" si="61"/>
        <v>70.55</v>
      </c>
      <c r="Q822" s="14" t="s">
        <v>8327</v>
      </c>
      <c r="R822" t="s">
        <v>8328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0" t="s">
        <v>822</v>
      </c>
      <c r="C823" s="3" t="s">
        <v>4931</v>
      </c>
      <c r="D823" s="8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8327</v>
      </c>
      <c r="R823" t="s">
        <v>8328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0" t="s">
        <v>823</v>
      </c>
      <c r="C824" s="3" t="s">
        <v>4932</v>
      </c>
      <c r="D824" s="8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8327</v>
      </c>
      <c r="R824" t="s">
        <v>8328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0" t="s">
        <v>824</v>
      </c>
      <c r="C825" s="3" t="s">
        <v>4933</v>
      </c>
      <c r="D825" s="8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8327</v>
      </c>
      <c r="R825" t="s">
        <v>8328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0" t="s">
        <v>825</v>
      </c>
      <c r="C826" s="3" t="s">
        <v>4934</v>
      </c>
      <c r="D826" s="8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8327</v>
      </c>
      <c r="R826" t="s">
        <v>8328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0" t="s">
        <v>826</v>
      </c>
      <c r="C827" s="3" t="s">
        <v>4935</v>
      </c>
      <c r="D827" s="8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8327</v>
      </c>
      <c r="R827" t="s">
        <v>8328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0" t="s">
        <v>827</v>
      </c>
      <c r="C828" s="3" t="s">
        <v>4936</v>
      </c>
      <c r="D828" s="8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8327</v>
      </c>
      <c r="R828" t="s">
        <v>8328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0" t="s">
        <v>828</v>
      </c>
      <c r="C829" s="3" t="s">
        <v>4937</v>
      </c>
      <c r="D829" s="8">
        <v>25000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</v>
      </c>
      <c r="P829">
        <f t="shared" si="61"/>
        <v>28.18</v>
      </c>
      <c r="Q829" s="14" t="s">
        <v>8327</v>
      </c>
      <c r="R829" t="s">
        <v>8328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0" t="s">
        <v>829</v>
      </c>
      <c r="C830" s="3" t="s">
        <v>4938</v>
      </c>
      <c r="D830" s="8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8327</v>
      </c>
      <c r="R830" t="s">
        <v>8328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0" t="s">
        <v>830</v>
      </c>
      <c r="C831" s="3" t="s">
        <v>4939</v>
      </c>
      <c r="D831" s="8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8327</v>
      </c>
      <c r="R831" t="s">
        <v>8328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8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8327</v>
      </c>
      <c r="R832" t="s">
        <v>8328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0" t="s">
        <v>832</v>
      </c>
      <c r="C833" s="3" t="s">
        <v>4941</v>
      </c>
      <c r="D833" s="8">
        <v>3500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100</v>
      </c>
      <c r="P833">
        <f t="shared" si="61"/>
        <v>175</v>
      </c>
      <c r="Q833" s="14" t="s">
        <v>8327</v>
      </c>
      <c r="R833" t="s">
        <v>8328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0" t="s">
        <v>833</v>
      </c>
      <c r="C834" s="3" t="s">
        <v>4942</v>
      </c>
      <c r="D834" s="8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4" t="s">
        <v>8327</v>
      </c>
      <c r="R834" t="s">
        <v>8328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8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4" t="s">
        <v>8327</v>
      </c>
      <c r="R835" t="s">
        <v>8328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0" t="s">
        <v>835</v>
      </c>
      <c r="C836" s="3" t="s">
        <v>4944</v>
      </c>
      <c r="D836" s="8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8327</v>
      </c>
      <c r="R836" t="s">
        <v>8328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0" t="s">
        <v>836</v>
      </c>
      <c r="C837" s="3" t="s">
        <v>4945</v>
      </c>
      <c r="D837" s="8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8327</v>
      </c>
      <c r="R837" t="s">
        <v>8328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8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8327</v>
      </c>
      <c r="R838" t="s">
        <v>8328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0" t="s">
        <v>838</v>
      </c>
      <c r="C839" s="3" t="s">
        <v>4947</v>
      </c>
      <c r="D839" s="8">
        <v>5000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61</v>
      </c>
      <c r="P839">
        <f t="shared" si="66"/>
        <v>49.11</v>
      </c>
      <c r="Q839" s="14" t="s">
        <v>8327</v>
      </c>
      <c r="R839" t="s">
        <v>8328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0" t="s">
        <v>839</v>
      </c>
      <c r="C840" s="3" t="s">
        <v>4948</v>
      </c>
      <c r="D840" s="8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8327</v>
      </c>
      <c r="R840" t="s">
        <v>8328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0" t="s">
        <v>840</v>
      </c>
      <c r="C841" s="3" t="s">
        <v>4949</v>
      </c>
      <c r="D841" s="8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8327</v>
      </c>
      <c r="R841" t="s">
        <v>8328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0" t="s">
        <v>841</v>
      </c>
      <c r="C842" s="3" t="s">
        <v>4950</v>
      </c>
      <c r="D842" s="8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8327</v>
      </c>
      <c r="R842" t="s">
        <v>8329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0" t="s">
        <v>842</v>
      </c>
      <c r="C843" s="3" t="s">
        <v>4951</v>
      </c>
      <c r="D843" s="8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8327</v>
      </c>
      <c r="R843" t="s">
        <v>8329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8">
        <v>5000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52</v>
      </c>
      <c r="P844">
        <f t="shared" si="66"/>
        <v>66.87</v>
      </c>
      <c r="Q844" s="14" t="s">
        <v>8327</v>
      </c>
      <c r="R844" t="s">
        <v>8329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0" t="s">
        <v>844</v>
      </c>
      <c r="C845" s="3" t="s">
        <v>4953</v>
      </c>
      <c r="D845" s="8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8327</v>
      </c>
      <c r="R845" t="s">
        <v>8329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0" t="s">
        <v>845</v>
      </c>
      <c r="C846" s="3" t="s">
        <v>4954</v>
      </c>
      <c r="D846" s="8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8327</v>
      </c>
      <c r="R846" t="s">
        <v>8329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0" t="s">
        <v>846</v>
      </c>
      <c r="C847" s="3" t="s">
        <v>4955</v>
      </c>
      <c r="D847" s="8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8327</v>
      </c>
      <c r="R847" t="s">
        <v>8329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0" t="s">
        <v>847</v>
      </c>
      <c r="C848" s="3" t="s">
        <v>4956</v>
      </c>
      <c r="D848" s="8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8327</v>
      </c>
      <c r="R848" t="s">
        <v>8329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0" t="s">
        <v>848</v>
      </c>
      <c r="C849" s="3" t="s">
        <v>4957</v>
      </c>
      <c r="D849" s="8">
        <v>175000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0</v>
      </c>
      <c r="P849">
        <f t="shared" si="66"/>
        <v>10</v>
      </c>
      <c r="Q849" s="14" t="s">
        <v>8327</v>
      </c>
      <c r="R849" t="s">
        <v>8329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8">
        <v>600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50</v>
      </c>
      <c r="P850">
        <f t="shared" si="66"/>
        <v>18.75</v>
      </c>
      <c r="Q850" s="14" t="s">
        <v>8327</v>
      </c>
      <c r="R850" t="s">
        <v>8329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0" t="s">
        <v>850</v>
      </c>
      <c r="C851" s="3" t="s">
        <v>4959</v>
      </c>
      <c r="D851" s="8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8327</v>
      </c>
      <c r="R851" t="s">
        <v>8329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0" t="s">
        <v>851</v>
      </c>
      <c r="C852" s="3" t="s">
        <v>4960</v>
      </c>
      <c r="D852" s="8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8327</v>
      </c>
      <c r="R852" t="s">
        <v>8329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0" t="s">
        <v>852</v>
      </c>
      <c r="C853" s="3" t="s">
        <v>4961</v>
      </c>
      <c r="D853" s="8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8327</v>
      </c>
      <c r="R853" t="s">
        <v>8329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8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8327</v>
      </c>
      <c r="R854" t="s">
        <v>8329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0" t="s">
        <v>854</v>
      </c>
      <c r="C855" s="3" t="s">
        <v>4963</v>
      </c>
      <c r="D855" s="8">
        <v>2500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12</v>
      </c>
      <c r="P855">
        <f t="shared" si="66"/>
        <v>30</v>
      </c>
      <c r="Q855" s="14" t="s">
        <v>8327</v>
      </c>
      <c r="R855" t="s">
        <v>8329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0" t="s">
        <v>855</v>
      </c>
      <c r="C856" s="3" t="s">
        <v>4964</v>
      </c>
      <c r="D856" s="8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8327</v>
      </c>
      <c r="R856" t="s">
        <v>8329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0" t="s">
        <v>856</v>
      </c>
      <c r="C857" s="3" t="s">
        <v>4965</v>
      </c>
      <c r="D857" s="8">
        <v>1500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100</v>
      </c>
      <c r="P857">
        <f t="shared" si="66"/>
        <v>31.91</v>
      </c>
      <c r="Q857" s="14" t="s">
        <v>8327</v>
      </c>
      <c r="R857" t="s">
        <v>8329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0" t="s">
        <v>857</v>
      </c>
      <c r="C858" s="3" t="s">
        <v>4966</v>
      </c>
      <c r="D858" s="8">
        <v>500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109</v>
      </c>
      <c r="P858">
        <f t="shared" si="66"/>
        <v>19.46</v>
      </c>
      <c r="Q858" s="14" t="s">
        <v>8327</v>
      </c>
      <c r="R858" t="s">
        <v>8329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0" t="s">
        <v>858</v>
      </c>
      <c r="C859" s="3" t="s">
        <v>4967</v>
      </c>
      <c r="D859" s="8">
        <v>700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171</v>
      </c>
      <c r="P859">
        <f t="shared" si="66"/>
        <v>50</v>
      </c>
      <c r="Q859" s="14" t="s">
        <v>8327</v>
      </c>
      <c r="R859" t="s">
        <v>8329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0" t="s">
        <v>859</v>
      </c>
      <c r="C860" s="3" t="s">
        <v>4968</v>
      </c>
      <c r="D860" s="8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8327</v>
      </c>
      <c r="R860" t="s">
        <v>8329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0" t="s">
        <v>860</v>
      </c>
      <c r="C861" s="3" t="s">
        <v>4969</v>
      </c>
      <c r="D861" s="8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8327</v>
      </c>
      <c r="R861" t="s">
        <v>8329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0" t="s">
        <v>861</v>
      </c>
      <c r="C862" s="3" t="s">
        <v>4970</v>
      </c>
      <c r="D862" s="8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8327</v>
      </c>
      <c r="R862" t="s">
        <v>8330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8">
        <v>70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144</v>
      </c>
      <c r="P863">
        <f t="shared" si="66"/>
        <v>50.5</v>
      </c>
      <c r="Q863" s="14" t="s">
        <v>8327</v>
      </c>
      <c r="R863" t="s">
        <v>8330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0" t="s">
        <v>863</v>
      </c>
      <c r="C864" s="3" t="s">
        <v>4972</v>
      </c>
      <c r="D864" s="8">
        <v>500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34</v>
      </c>
      <c r="P864">
        <f t="shared" si="66"/>
        <v>42.5</v>
      </c>
      <c r="Q864" s="14" t="s">
        <v>8327</v>
      </c>
      <c r="R864" t="s">
        <v>8330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0" t="s">
        <v>864</v>
      </c>
      <c r="C865" s="3" t="s">
        <v>4973</v>
      </c>
      <c r="D865" s="8">
        <v>450000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0</v>
      </c>
      <c r="P865">
        <f t="shared" si="66"/>
        <v>18</v>
      </c>
      <c r="Q865" s="14" t="s">
        <v>8327</v>
      </c>
      <c r="R865" t="s">
        <v>8330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8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8327</v>
      </c>
      <c r="R866" t="s">
        <v>8330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0" t="s">
        <v>866</v>
      </c>
      <c r="C867" s="3" t="s">
        <v>4975</v>
      </c>
      <c r="D867" s="8">
        <v>5000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1</v>
      </c>
      <c r="P867">
        <f t="shared" si="66"/>
        <v>22.5</v>
      </c>
      <c r="Q867" s="14" t="s">
        <v>8327</v>
      </c>
      <c r="R867" t="s">
        <v>8330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0" t="s">
        <v>867</v>
      </c>
      <c r="C868" s="3" t="s">
        <v>4976</v>
      </c>
      <c r="D868" s="8">
        <v>20000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3</v>
      </c>
      <c r="P868">
        <f t="shared" si="66"/>
        <v>58.18</v>
      </c>
      <c r="Q868" s="14" t="s">
        <v>8327</v>
      </c>
      <c r="R868" t="s">
        <v>8330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0" t="s">
        <v>868</v>
      </c>
      <c r="C869" s="3" t="s">
        <v>4977</v>
      </c>
      <c r="D869" s="8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8327</v>
      </c>
      <c r="R869" t="s">
        <v>8330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0" t="s">
        <v>869</v>
      </c>
      <c r="C870" s="3" t="s">
        <v>4978</v>
      </c>
      <c r="D870" s="8">
        <v>1500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3</v>
      </c>
      <c r="P870">
        <f t="shared" si="66"/>
        <v>50</v>
      </c>
      <c r="Q870" s="14" t="s">
        <v>8327</v>
      </c>
      <c r="R870" t="s">
        <v>8330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0" t="s">
        <v>870</v>
      </c>
      <c r="C871" s="3" t="s">
        <v>4979</v>
      </c>
      <c r="D871" s="8">
        <v>1000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104</v>
      </c>
      <c r="P871">
        <f t="shared" si="66"/>
        <v>346.67</v>
      </c>
      <c r="Q871" s="14" t="s">
        <v>8327</v>
      </c>
      <c r="R871" t="s">
        <v>8330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0" t="s">
        <v>871</v>
      </c>
      <c r="C872" s="3" t="s">
        <v>4980</v>
      </c>
      <c r="D872" s="8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8327</v>
      </c>
      <c r="R872" t="s">
        <v>8330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0" t="s">
        <v>872</v>
      </c>
      <c r="C873" s="3" t="s">
        <v>4981</v>
      </c>
      <c r="D873" s="8">
        <v>8000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4</v>
      </c>
      <c r="P873">
        <f t="shared" si="66"/>
        <v>27.08</v>
      </c>
      <c r="Q873" s="14" t="s">
        <v>8327</v>
      </c>
      <c r="R873" t="s">
        <v>8330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0" t="s">
        <v>873</v>
      </c>
      <c r="C874" s="3" t="s">
        <v>4982</v>
      </c>
      <c r="D874" s="8">
        <v>750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</v>
      </c>
      <c r="P874">
        <f t="shared" si="66"/>
        <v>32.5</v>
      </c>
      <c r="Q874" s="14" t="s">
        <v>8327</v>
      </c>
      <c r="R874" t="s">
        <v>8330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0" t="s">
        <v>874</v>
      </c>
      <c r="C875" s="3" t="s">
        <v>4983</v>
      </c>
      <c r="D875" s="8">
        <v>3000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</v>
      </c>
      <c r="P875">
        <f t="shared" si="66"/>
        <v>9</v>
      </c>
      <c r="Q875" s="14" t="s">
        <v>8327</v>
      </c>
      <c r="R875" t="s">
        <v>8330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0" t="s">
        <v>875</v>
      </c>
      <c r="C876" s="3" t="s">
        <v>4984</v>
      </c>
      <c r="D876" s="8">
        <v>700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104</v>
      </c>
      <c r="P876">
        <f t="shared" si="66"/>
        <v>34.76</v>
      </c>
      <c r="Q876" s="14" t="s">
        <v>8327</v>
      </c>
      <c r="R876" t="s">
        <v>8330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0" t="s">
        <v>876</v>
      </c>
      <c r="C877" s="3" t="s">
        <v>4985</v>
      </c>
      <c r="D877" s="8">
        <v>10000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8327</v>
      </c>
      <c r="R877" t="s">
        <v>8330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0" t="s">
        <v>877</v>
      </c>
      <c r="C878" s="3" t="s">
        <v>4986</v>
      </c>
      <c r="D878" s="8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8327</v>
      </c>
      <c r="R878" t="s">
        <v>8330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0" t="s">
        <v>878</v>
      </c>
      <c r="C879" s="3" t="s">
        <v>4987</v>
      </c>
      <c r="D879" s="8">
        <v>50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2702</v>
      </c>
      <c r="P879">
        <f t="shared" si="66"/>
        <v>46.59</v>
      </c>
      <c r="Q879" s="14" t="s">
        <v>8327</v>
      </c>
      <c r="R879" t="s">
        <v>8330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0" t="s">
        <v>879</v>
      </c>
      <c r="C880" s="3" t="s">
        <v>4988</v>
      </c>
      <c r="D880" s="8">
        <v>4000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2</v>
      </c>
      <c r="P880">
        <f t="shared" si="66"/>
        <v>32.5</v>
      </c>
      <c r="Q880" s="14" t="s">
        <v>8327</v>
      </c>
      <c r="R880" t="s">
        <v>8330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0" t="s">
        <v>880</v>
      </c>
      <c r="C881" s="3" t="s">
        <v>4989</v>
      </c>
      <c r="D881" s="8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8327</v>
      </c>
      <c r="R881" t="s">
        <v>8330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0" t="s">
        <v>881</v>
      </c>
      <c r="C882" s="3" t="s">
        <v>4990</v>
      </c>
      <c r="D882" s="8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8327</v>
      </c>
      <c r="R882" t="s">
        <v>8331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0" t="s">
        <v>882</v>
      </c>
      <c r="C883" s="3" t="s">
        <v>4991</v>
      </c>
      <c r="D883" s="8">
        <v>5000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8327</v>
      </c>
      <c r="R883" t="s">
        <v>8331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0" t="s">
        <v>883</v>
      </c>
      <c r="C884" s="3" t="s">
        <v>4992</v>
      </c>
      <c r="D884" s="8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8327</v>
      </c>
      <c r="R884" t="s">
        <v>8331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0" t="s">
        <v>884</v>
      </c>
      <c r="C885" s="3" t="s">
        <v>4993</v>
      </c>
      <c r="D885" s="8">
        <v>2000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100</v>
      </c>
      <c r="P885">
        <f t="shared" si="66"/>
        <v>83.38</v>
      </c>
      <c r="Q885" s="14" t="s">
        <v>8327</v>
      </c>
      <c r="R885" t="s">
        <v>8331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0" t="s">
        <v>885</v>
      </c>
      <c r="C886" s="3" t="s">
        <v>4994</v>
      </c>
      <c r="D886" s="8">
        <v>50000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0</v>
      </c>
      <c r="P886">
        <f t="shared" si="66"/>
        <v>10</v>
      </c>
      <c r="Q886" s="14" t="s">
        <v>8327</v>
      </c>
      <c r="R886" t="s">
        <v>8331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8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8327</v>
      </c>
      <c r="R887" t="s">
        <v>8331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0" t="s">
        <v>887</v>
      </c>
      <c r="C888" s="3" t="s">
        <v>4996</v>
      </c>
      <c r="D888" s="8">
        <v>15000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</v>
      </c>
      <c r="P888">
        <f t="shared" si="66"/>
        <v>29.29</v>
      </c>
      <c r="Q888" s="14" t="s">
        <v>8327</v>
      </c>
      <c r="R888" t="s">
        <v>8331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0" t="s">
        <v>888</v>
      </c>
      <c r="C889" s="3" t="s">
        <v>4997</v>
      </c>
      <c r="D889" s="8">
        <v>75000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8327</v>
      </c>
      <c r="R889" t="s">
        <v>8331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0" t="s">
        <v>889</v>
      </c>
      <c r="C890" s="3" t="s">
        <v>4998</v>
      </c>
      <c r="D890" s="8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8327</v>
      </c>
      <c r="R890" t="s">
        <v>8331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8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8327</v>
      </c>
      <c r="R891" t="s">
        <v>8331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0" t="s">
        <v>891</v>
      </c>
      <c r="C892" s="3" t="s">
        <v>5000</v>
      </c>
      <c r="D892" s="8">
        <v>20000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1</v>
      </c>
      <c r="P892">
        <f t="shared" si="66"/>
        <v>31.25</v>
      </c>
      <c r="Q892" s="14" t="s">
        <v>8327</v>
      </c>
      <c r="R892" t="s">
        <v>8331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0" t="s">
        <v>892</v>
      </c>
      <c r="C893" s="3" t="s">
        <v>5001</v>
      </c>
      <c r="D893" s="8">
        <v>800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33</v>
      </c>
      <c r="P893">
        <f t="shared" si="66"/>
        <v>28.89</v>
      </c>
      <c r="Q893" s="14" t="s">
        <v>8327</v>
      </c>
      <c r="R893" t="s">
        <v>8331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0" t="s">
        <v>893</v>
      </c>
      <c r="C894" s="3" t="s">
        <v>5002</v>
      </c>
      <c r="D894" s="8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8327</v>
      </c>
      <c r="R894" t="s">
        <v>8331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0" t="s">
        <v>894</v>
      </c>
      <c r="C895" s="3" t="s">
        <v>5003</v>
      </c>
      <c r="D895" s="8">
        <v>8000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</v>
      </c>
      <c r="P895">
        <f t="shared" si="66"/>
        <v>40</v>
      </c>
      <c r="Q895" s="14" t="s">
        <v>8327</v>
      </c>
      <c r="R895" t="s">
        <v>8331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0" t="s">
        <v>895</v>
      </c>
      <c r="C896" s="3" t="s">
        <v>5004</v>
      </c>
      <c r="D896" s="8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8327</v>
      </c>
      <c r="R896" t="s">
        <v>8331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0" t="s">
        <v>896</v>
      </c>
      <c r="C897" s="3" t="s">
        <v>5005</v>
      </c>
      <c r="D897" s="8">
        <v>150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130</v>
      </c>
      <c r="P897">
        <f t="shared" si="66"/>
        <v>27.86</v>
      </c>
      <c r="Q897" s="14" t="s">
        <v>8327</v>
      </c>
      <c r="R897" t="s">
        <v>8331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0" t="s">
        <v>897</v>
      </c>
      <c r="C898" s="3" t="s">
        <v>5006</v>
      </c>
      <c r="D898" s="8">
        <v>60000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5</v>
      </c>
      <c r="P898">
        <f t="shared" ref="P898:P961" si="71">IFERROR(ROUND(E898/L898,2),0)</f>
        <v>44.44</v>
      </c>
      <c r="Q898" s="14" t="s">
        <v>8327</v>
      </c>
      <c r="R898" t="s">
        <v>8331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0" t="s">
        <v>898</v>
      </c>
      <c r="C899" s="3" t="s">
        <v>5007</v>
      </c>
      <c r="D899" s="8">
        <v>15000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4" t="s">
        <v>8327</v>
      </c>
      <c r="R899" t="s">
        <v>8331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0" t="s">
        <v>899</v>
      </c>
      <c r="C900" s="3" t="s">
        <v>5008</v>
      </c>
      <c r="D900" s="8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8327</v>
      </c>
      <c r="R900" t="s">
        <v>8331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0" t="s">
        <v>900</v>
      </c>
      <c r="C901" s="3" t="s">
        <v>5009</v>
      </c>
      <c r="D901" s="8">
        <v>50000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1</v>
      </c>
      <c r="P901">
        <f t="shared" si="71"/>
        <v>35</v>
      </c>
      <c r="Q901" s="14" t="s">
        <v>8327</v>
      </c>
      <c r="R901" t="s">
        <v>8331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0" t="s">
        <v>901</v>
      </c>
      <c r="C902" s="3" t="s">
        <v>5010</v>
      </c>
      <c r="D902" s="8">
        <v>3000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</v>
      </c>
      <c r="P902">
        <f t="shared" si="71"/>
        <v>10.5</v>
      </c>
      <c r="Q902" s="14" t="s">
        <v>8327</v>
      </c>
      <c r="R902" t="s">
        <v>8330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0" t="s">
        <v>902</v>
      </c>
      <c r="C903" s="3" t="s">
        <v>5011</v>
      </c>
      <c r="D903" s="8">
        <v>8000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8327</v>
      </c>
      <c r="R903" t="s">
        <v>8330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0" t="s">
        <v>903</v>
      </c>
      <c r="C904" s="3" t="s">
        <v>5012</v>
      </c>
      <c r="D904" s="8">
        <v>9041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1</v>
      </c>
      <c r="P904">
        <f t="shared" si="71"/>
        <v>30</v>
      </c>
      <c r="Q904" s="14" t="s">
        <v>8327</v>
      </c>
      <c r="R904" t="s">
        <v>8330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0" t="s">
        <v>904</v>
      </c>
      <c r="C905" s="3" t="s">
        <v>5013</v>
      </c>
      <c r="D905" s="8">
        <v>6000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8327</v>
      </c>
      <c r="R905" t="s">
        <v>8330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8">
        <v>3750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4</v>
      </c>
      <c r="P906">
        <f t="shared" si="71"/>
        <v>50.33</v>
      </c>
      <c r="Q906" s="14" t="s">
        <v>8327</v>
      </c>
      <c r="R906" t="s">
        <v>8330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0" t="s">
        <v>906</v>
      </c>
      <c r="C907" s="3" t="s">
        <v>5015</v>
      </c>
      <c r="D907" s="8">
        <v>3900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5</v>
      </c>
      <c r="P907">
        <f t="shared" si="71"/>
        <v>32.67</v>
      </c>
      <c r="Q907" s="14" t="s">
        <v>8327</v>
      </c>
      <c r="R907" t="s">
        <v>8330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8">
        <v>3000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8327</v>
      </c>
      <c r="R908" t="s">
        <v>8330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0" t="s">
        <v>908</v>
      </c>
      <c r="C909" s="3" t="s">
        <v>5017</v>
      </c>
      <c r="D909" s="8">
        <v>20000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8327</v>
      </c>
      <c r="R909" t="s">
        <v>8330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0" t="s">
        <v>909</v>
      </c>
      <c r="C910" s="3" t="s">
        <v>5018</v>
      </c>
      <c r="D910" s="8">
        <v>20000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8327</v>
      </c>
      <c r="R910" t="s">
        <v>8330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0" t="s">
        <v>910</v>
      </c>
      <c r="C911" s="3" t="s">
        <v>5019</v>
      </c>
      <c r="D911" s="8">
        <v>500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104</v>
      </c>
      <c r="P911">
        <f t="shared" si="71"/>
        <v>65</v>
      </c>
      <c r="Q911" s="14" t="s">
        <v>8327</v>
      </c>
      <c r="R911" t="s">
        <v>8330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8">
        <v>25000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0</v>
      </c>
      <c r="P912">
        <f t="shared" si="71"/>
        <v>24.6</v>
      </c>
      <c r="Q912" s="14" t="s">
        <v>8327</v>
      </c>
      <c r="R912" t="s">
        <v>8330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0" t="s">
        <v>912</v>
      </c>
      <c r="C913" s="3" t="s">
        <v>5021</v>
      </c>
      <c r="D913" s="8">
        <v>750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8327</v>
      </c>
      <c r="R913" t="s">
        <v>8330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0" t="s">
        <v>913</v>
      </c>
      <c r="C914" s="3" t="s">
        <v>5022</v>
      </c>
      <c r="D914" s="8">
        <v>15000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0</v>
      </c>
      <c r="P914">
        <f t="shared" si="71"/>
        <v>15</v>
      </c>
      <c r="Q914" s="14" t="s">
        <v>8327</v>
      </c>
      <c r="R914" t="s">
        <v>8330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0" t="s">
        <v>914</v>
      </c>
      <c r="C915" s="3" t="s">
        <v>5023</v>
      </c>
      <c r="D915" s="8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8327</v>
      </c>
      <c r="R915" t="s">
        <v>8330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0" t="s">
        <v>915</v>
      </c>
      <c r="C916" s="3" t="s">
        <v>5024</v>
      </c>
      <c r="D916" s="8">
        <v>30000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8327</v>
      </c>
      <c r="R916" t="s">
        <v>8330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0" t="s">
        <v>916</v>
      </c>
      <c r="C917" s="3" t="s">
        <v>5025</v>
      </c>
      <c r="D917" s="8">
        <v>300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125</v>
      </c>
      <c r="P917">
        <f t="shared" si="71"/>
        <v>41.67</v>
      </c>
      <c r="Q917" s="14" t="s">
        <v>8327</v>
      </c>
      <c r="R917" t="s">
        <v>8330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0" t="s">
        <v>917</v>
      </c>
      <c r="C918" s="3" t="s">
        <v>5026</v>
      </c>
      <c r="D918" s="8">
        <v>15000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8327</v>
      </c>
      <c r="R918" t="s">
        <v>8330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0" t="s">
        <v>918</v>
      </c>
      <c r="C919" s="3" t="s">
        <v>5027</v>
      </c>
      <c r="D919" s="8">
        <v>3750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8327</v>
      </c>
      <c r="R919" t="s">
        <v>8330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0" t="s">
        <v>919</v>
      </c>
      <c r="C920" s="3" t="s">
        <v>5028</v>
      </c>
      <c r="D920" s="8">
        <v>6500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3</v>
      </c>
      <c r="P920">
        <f t="shared" si="71"/>
        <v>19.600000000000001</v>
      </c>
      <c r="Q920" s="14" t="s">
        <v>8327</v>
      </c>
      <c r="R920" t="s">
        <v>8330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8">
        <v>1000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10</v>
      </c>
      <c r="P921">
        <f t="shared" si="71"/>
        <v>100</v>
      </c>
      <c r="Q921" s="14" t="s">
        <v>8327</v>
      </c>
      <c r="R921" t="s">
        <v>8330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0" t="s">
        <v>921</v>
      </c>
      <c r="C922" s="3" t="s">
        <v>5030</v>
      </c>
      <c r="D922" s="8">
        <v>9000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8327</v>
      </c>
      <c r="R922" t="s">
        <v>8330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0" t="s">
        <v>922</v>
      </c>
      <c r="C923" s="3" t="s">
        <v>5031</v>
      </c>
      <c r="D923" s="8">
        <v>109225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</v>
      </c>
      <c r="P923">
        <f t="shared" si="71"/>
        <v>231.75</v>
      </c>
      <c r="Q923" s="14" t="s">
        <v>8327</v>
      </c>
      <c r="R923" t="s">
        <v>8330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0" t="s">
        <v>923</v>
      </c>
      <c r="C924" s="3" t="s">
        <v>5032</v>
      </c>
      <c r="D924" s="8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8327</v>
      </c>
      <c r="R924" t="s">
        <v>8330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0" t="s">
        <v>924</v>
      </c>
      <c r="C925" s="3" t="s">
        <v>5033</v>
      </c>
      <c r="D925" s="8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8327</v>
      </c>
      <c r="R925" t="s">
        <v>8330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0" t="s">
        <v>925</v>
      </c>
      <c r="C926" s="3" t="s">
        <v>5034</v>
      </c>
      <c r="D926" s="8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8327</v>
      </c>
      <c r="R926" t="s">
        <v>8330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0" t="s">
        <v>926</v>
      </c>
      <c r="C927" s="3" t="s">
        <v>5035</v>
      </c>
      <c r="D927" s="8">
        <v>5000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8327</v>
      </c>
      <c r="R927" t="s">
        <v>8330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0" t="s">
        <v>927</v>
      </c>
      <c r="C928" s="3" t="s">
        <v>5036</v>
      </c>
      <c r="D928" s="8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8327</v>
      </c>
      <c r="R928" t="s">
        <v>8330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8">
        <v>2500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8327</v>
      </c>
      <c r="R929" t="s">
        <v>8330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0" t="s">
        <v>929</v>
      </c>
      <c r="C930" s="3" t="s">
        <v>5038</v>
      </c>
      <c r="D930" s="8">
        <v>1500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105</v>
      </c>
      <c r="P930">
        <f t="shared" si="71"/>
        <v>56.25</v>
      </c>
      <c r="Q930" s="14" t="s">
        <v>8327</v>
      </c>
      <c r="R930" t="s">
        <v>8330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8">
        <v>175000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8327</v>
      </c>
      <c r="R931" t="s">
        <v>8330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0" t="s">
        <v>931</v>
      </c>
      <c r="C932" s="3" t="s">
        <v>5040</v>
      </c>
      <c r="D932" s="8">
        <v>500000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0</v>
      </c>
      <c r="P932">
        <f t="shared" si="71"/>
        <v>69</v>
      </c>
      <c r="Q932" s="14" t="s">
        <v>8327</v>
      </c>
      <c r="R932" t="s">
        <v>8330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8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8327</v>
      </c>
      <c r="R933" t="s">
        <v>8330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0" t="s">
        <v>933</v>
      </c>
      <c r="C934" s="3" t="s">
        <v>5042</v>
      </c>
      <c r="D934" s="8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8327</v>
      </c>
      <c r="R934" t="s">
        <v>8330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0" t="s">
        <v>934</v>
      </c>
      <c r="C935" s="3" t="s">
        <v>5043</v>
      </c>
      <c r="D935" s="8">
        <v>420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29</v>
      </c>
      <c r="P935">
        <f t="shared" si="71"/>
        <v>60</v>
      </c>
      <c r="Q935" s="14" t="s">
        <v>8327</v>
      </c>
      <c r="R935" t="s">
        <v>8330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0" t="s">
        <v>935</v>
      </c>
      <c r="C936" s="3" t="s">
        <v>5044</v>
      </c>
      <c r="D936" s="8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8327</v>
      </c>
      <c r="R936" t="s">
        <v>8330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0" t="s">
        <v>936</v>
      </c>
      <c r="C937" s="3" t="s">
        <v>5045</v>
      </c>
      <c r="D937" s="8">
        <v>30000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0</v>
      </c>
      <c r="P937">
        <f t="shared" si="71"/>
        <v>25</v>
      </c>
      <c r="Q937" s="14" t="s">
        <v>8327</v>
      </c>
      <c r="R937" t="s">
        <v>8330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0" t="s">
        <v>937</v>
      </c>
      <c r="C938" s="3" t="s">
        <v>5046</v>
      </c>
      <c r="D938" s="8">
        <v>42850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8327</v>
      </c>
      <c r="R938" t="s">
        <v>8330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8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8327</v>
      </c>
      <c r="R939" t="s">
        <v>8330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8">
        <v>3000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1</v>
      </c>
      <c r="P940">
        <f t="shared" si="71"/>
        <v>25</v>
      </c>
      <c r="Q940" s="14" t="s">
        <v>8327</v>
      </c>
      <c r="R940" t="s">
        <v>8330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0" t="s">
        <v>940</v>
      </c>
      <c r="C941" s="3" t="s">
        <v>5049</v>
      </c>
      <c r="D941" s="8">
        <v>8000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8327</v>
      </c>
      <c r="R941" t="s">
        <v>8330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0" t="s">
        <v>941</v>
      </c>
      <c r="C942" s="3" t="s">
        <v>5050</v>
      </c>
      <c r="D942" s="8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8321</v>
      </c>
      <c r="R942" t="s">
        <v>8323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0" t="s">
        <v>942</v>
      </c>
      <c r="C943" s="3" t="s">
        <v>5051</v>
      </c>
      <c r="D943" s="8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8321</v>
      </c>
      <c r="R943" t="s">
        <v>8323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0" t="s">
        <v>943</v>
      </c>
      <c r="C944" s="3" t="s">
        <v>5052</v>
      </c>
      <c r="D944" s="8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8321</v>
      </c>
      <c r="R944" t="s">
        <v>8323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8">
        <v>101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286</v>
      </c>
      <c r="P945">
        <f t="shared" si="71"/>
        <v>24.08</v>
      </c>
      <c r="Q945" s="14" t="s">
        <v>8321</v>
      </c>
      <c r="R945" t="s">
        <v>8323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8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8321</v>
      </c>
      <c r="R946" t="s">
        <v>8323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0" t="s">
        <v>946</v>
      </c>
      <c r="C947" s="3" t="s">
        <v>5055</v>
      </c>
      <c r="D947" s="8">
        <v>6000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41</v>
      </c>
      <c r="P947">
        <f t="shared" si="71"/>
        <v>155.25</v>
      </c>
      <c r="Q947" s="14" t="s">
        <v>8321</v>
      </c>
      <c r="R947" t="s">
        <v>8323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0" t="s">
        <v>947</v>
      </c>
      <c r="C948" s="3" t="s">
        <v>5056</v>
      </c>
      <c r="D948" s="8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8321</v>
      </c>
      <c r="R948" t="s">
        <v>8323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0" t="s">
        <v>948</v>
      </c>
      <c r="C949" s="3" t="s">
        <v>5057</v>
      </c>
      <c r="D949" s="8">
        <v>100000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8321</v>
      </c>
      <c r="R949" t="s">
        <v>8323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0" t="s">
        <v>949</v>
      </c>
      <c r="C950" s="3" t="s">
        <v>5058</v>
      </c>
      <c r="D950" s="8">
        <v>750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64</v>
      </c>
      <c r="P950">
        <f t="shared" si="71"/>
        <v>60</v>
      </c>
      <c r="Q950" s="14" t="s">
        <v>8321</v>
      </c>
      <c r="R950" t="s">
        <v>8323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0" t="s">
        <v>950</v>
      </c>
      <c r="C951" s="3" t="s">
        <v>5059</v>
      </c>
      <c r="D951" s="8">
        <v>8000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</v>
      </c>
      <c r="P951">
        <f t="shared" si="71"/>
        <v>39</v>
      </c>
      <c r="Q951" s="14" t="s">
        <v>8321</v>
      </c>
      <c r="R951" t="s">
        <v>8323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0" t="s">
        <v>951</v>
      </c>
      <c r="C952" s="3" t="s">
        <v>5060</v>
      </c>
      <c r="D952" s="8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8321</v>
      </c>
      <c r="R952" t="s">
        <v>8323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8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8321</v>
      </c>
      <c r="R953" t="s">
        <v>8323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8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8321</v>
      </c>
      <c r="R954" t="s">
        <v>8323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0" t="s">
        <v>954</v>
      </c>
      <c r="C955" s="3" t="s">
        <v>5063</v>
      </c>
      <c r="D955" s="8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8321</v>
      </c>
      <c r="R955" t="s">
        <v>8323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8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8321</v>
      </c>
      <c r="R956" t="s">
        <v>8323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8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8321</v>
      </c>
      <c r="R957" t="s">
        <v>8323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0" t="s">
        <v>957</v>
      </c>
      <c r="C958" s="3" t="s">
        <v>5066</v>
      </c>
      <c r="D958" s="8">
        <v>30000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3</v>
      </c>
      <c r="P958">
        <f t="shared" si="71"/>
        <v>50.65</v>
      </c>
      <c r="Q958" s="14" t="s">
        <v>8321</v>
      </c>
      <c r="R958" t="s">
        <v>8323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8">
        <v>6000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4</v>
      </c>
      <c r="P959">
        <f t="shared" si="71"/>
        <v>33.29</v>
      </c>
      <c r="Q959" s="14" t="s">
        <v>8321</v>
      </c>
      <c r="R959" t="s">
        <v>8323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0" t="s">
        <v>959</v>
      </c>
      <c r="C960" s="3" t="s">
        <v>5068</v>
      </c>
      <c r="D960" s="8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8321</v>
      </c>
      <c r="R960" t="s">
        <v>8323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0" t="s">
        <v>960</v>
      </c>
      <c r="C961" s="3" t="s">
        <v>5069</v>
      </c>
      <c r="D961" s="8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8321</v>
      </c>
      <c r="R961" t="s">
        <v>8323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0" t="s">
        <v>961</v>
      </c>
      <c r="C962" s="3" t="s">
        <v>5070</v>
      </c>
      <c r="D962" s="8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4" t="s">
        <v>8321</v>
      </c>
      <c r="R962" t="s">
        <v>8323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0" t="s">
        <v>962</v>
      </c>
      <c r="C963" s="3" t="s">
        <v>5071</v>
      </c>
      <c r="D963" s="8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4" t="s">
        <v>8321</v>
      </c>
      <c r="R963" t="s">
        <v>8323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0" t="s">
        <v>963</v>
      </c>
      <c r="C964" s="3" t="s">
        <v>5072</v>
      </c>
      <c r="D964" s="8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8321</v>
      </c>
      <c r="R964" t="s">
        <v>8323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8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8321</v>
      </c>
      <c r="R965" t="s">
        <v>8323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0" t="s">
        <v>965</v>
      </c>
      <c r="C966" s="3" t="s">
        <v>5074</v>
      </c>
      <c r="D966" s="8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8321</v>
      </c>
      <c r="R966" t="s">
        <v>8323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0" t="s">
        <v>966</v>
      </c>
      <c r="C967" s="3" t="s">
        <v>5075</v>
      </c>
      <c r="D967" s="8">
        <v>35000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8321</v>
      </c>
      <c r="R967" t="s">
        <v>8323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0" t="s">
        <v>967</v>
      </c>
      <c r="C968" s="3" t="s">
        <v>5076</v>
      </c>
      <c r="D968" s="8">
        <v>1500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118</v>
      </c>
      <c r="P968">
        <f t="shared" si="76"/>
        <v>59.2</v>
      </c>
      <c r="Q968" s="14" t="s">
        <v>8321</v>
      </c>
      <c r="R968" t="s">
        <v>8323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0" t="s">
        <v>968</v>
      </c>
      <c r="C969" s="3" t="s">
        <v>5077</v>
      </c>
      <c r="D969" s="8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8321</v>
      </c>
      <c r="R969" t="s">
        <v>8323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0" t="s">
        <v>969</v>
      </c>
      <c r="C970" s="3" t="s">
        <v>5078</v>
      </c>
      <c r="D970" s="8">
        <v>25000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0</v>
      </c>
      <c r="P970">
        <f t="shared" si="76"/>
        <v>26.5</v>
      </c>
      <c r="Q970" s="14" t="s">
        <v>8321</v>
      </c>
      <c r="R970" t="s">
        <v>8323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8">
        <v>12000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117</v>
      </c>
      <c r="P971">
        <f t="shared" si="76"/>
        <v>1272.73</v>
      </c>
      <c r="Q971" s="14" t="s">
        <v>8321</v>
      </c>
      <c r="R971" t="s">
        <v>8323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0" t="s">
        <v>971</v>
      </c>
      <c r="C972" s="3" t="s">
        <v>5080</v>
      </c>
      <c r="D972" s="8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8321</v>
      </c>
      <c r="R972" t="s">
        <v>8323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0" t="s">
        <v>972</v>
      </c>
      <c r="C973" s="3" t="s">
        <v>5081</v>
      </c>
      <c r="D973" s="8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8321</v>
      </c>
      <c r="R973" t="s">
        <v>8323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8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8321</v>
      </c>
      <c r="R974" t="s">
        <v>8323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0" t="s">
        <v>974</v>
      </c>
      <c r="C975" s="3" t="s">
        <v>5083</v>
      </c>
      <c r="D975" s="8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8321</v>
      </c>
      <c r="R975" t="s">
        <v>8323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8">
        <v>750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37</v>
      </c>
      <c r="P976">
        <f t="shared" si="76"/>
        <v>93.33</v>
      </c>
      <c r="Q976" s="14" t="s">
        <v>8321</v>
      </c>
      <c r="R976" t="s">
        <v>8323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0" t="s">
        <v>976</v>
      </c>
      <c r="C977" s="3" t="s">
        <v>5085</v>
      </c>
      <c r="D977" s="8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8321</v>
      </c>
      <c r="R977" t="s">
        <v>8323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0" t="s">
        <v>977</v>
      </c>
      <c r="C978" s="3" t="s">
        <v>5086</v>
      </c>
      <c r="D978" s="8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8321</v>
      </c>
      <c r="R978" t="s">
        <v>8323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0" t="s">
        <v>978</v>
      </c>
      <c r="C979" s="3" t="s">
        <v>5087</v>
      </c>
      <c r="D979" s="8">
        <v>2500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36</v>
      </c>
      <c r="P979">
        <f t="shared" si="76"/>
        <v>75.75</v>
      </c>
      <c r="Q979" s="14" t="s">
        <v>8321</v>
      </c>
      <c r="R979" t="s">
        <v>8323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0" t="s">
        <v>979</v>
      </c>
      <c r="C980" s="3" t="s">
        <v>5088</v>
      </c>
      <c r="D980" s="8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8321</v>
      </c>
      <c r="R980" t="s">
        <v>8323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0" t="s">
        <v>980</v>
      </c>
      <c r="C981" s="3" t="s">
        <v>5089</v>
      </c>
      <c r="D981" s="8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8321</v>
      </c>
      <c r="R981" t="s">
        <v>8323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0" t="s">
        <v>981</v>
      </c>
      <c r="C982" s="3" t="s">
        <v>5090</v>
      </c>
      <c r="D982" s="8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8321</v>
      </c>
      <c r="R982" t="s">
        <v>8323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0" t="s">
        <v>982</v>
      </c>
      <c r="C983" s="3" t="s">
        <v>5091</v>
      </c>
      <c r="D983" s="8">
        <v>4100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8321</v>
      </c>
      <c r="R983" t="s">
        <v>8323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0" t="s">
        <v>983</v>
      </c>
      <c r="C984" s="3" t="s">
        <v>5092</v>
      </c>
      <c r="D984" s="8">
        <v>10000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8321</v>
      </c>
      <c r="R984" t="s">
        <v>8323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0" t="s">
        <v>984</v>
      </c>
      <c r="C985" s="3" t="s">
        <v>5093</v>
      </c>
      <c r="D985" s="8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8321</v>
      </c>
      <c r="R985" t="s">
        <v>8323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0" t="s">
        <v>985</v>
      </c>
      <c r="C986" s="3" t="s">
        <v>5094</v>
      </c>
      <c r="D986" s="8">
        <v>12000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8321</v>
      </c>
      <c r="R986" t="s">
        <v>8323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0" t="s">
        <v>986</v>
      </c>
      <c r="C987" s="3" t="s">
        <v>5095</v>
      </c>
      <c r="D987" s="8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8321</v>
      </c>
      <c r="R987" t="s">
        <v>8323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0" t="s">
        <v>987</v>
      </c>
      <c r="C988" s="3" t="s">
        <v>5096</v>
      </c>
      <c r="D988" s="8">
        <v>2500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102</v>
      </c>
      <c r="P988">
        <f t="shared" si="76"/>
        <v>110.87</v>
      </c>
      <c r="Q988" s="14" t="s">
        <v>8321</v>
      </c>
      <c r="R988" t="s">
        <v>8323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8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8321</v>
      </c>
      <c r="R989" t="s">
        <v>8323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0" t="s">
        <v>989</v>
      </c>
      <c r="C990" s="3" t="s">
        <v>5098</v>
      </c>
      <c r="D990" s="8">
        <v>10000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8321</v>
      </c>
      <c r="R990" t="s">
        <v>8323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0" t="s">
        <v>990</v>
      </c>
      <c r="C991" s="3" t="s">
        <v>5099</v>
      </c>
      <c r="D991" s="8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8321</v>
      </c>
      <c r="R991" t="s">
        <v>8323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0" t="s">
        <v>991</v>
      </c>
      <c r="C992" s="3" t="s">
        <v>5100</v>
      </c>
      <c r="D992" s="8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8321</v>
      </c>
      <c r="R992" t="s">
        <v>8323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0" t="s">
        <v>992</v>
      </c>
      <c r="C993" s="3" t="s">
        <v>5101</v>
      </c>
      <c r="D993" s="8">
        <v>20000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</v>
      </c>
      <c r="P993">
        <f t="shared" si="76"/>
        <v>30.29</v>
      </c>
      <c r="Q993" s="14" t="s">
        <v>8321</v>
      </c>
      <c r="R993" t="s">
        <v>8323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0" t="s">
        <v>993</v>
      </c>
      <c r="C994" s="3" t="s">
        <v>5102</v>
      </c>
      <c r="D994" s="8">
        <v>10000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5</v>
      </c>
      <c r="P994">
        <f t="shared" si="76"/>
        <v>116.75</v>
      </c>
      <c r="Q994" s="14" t="s">
        <v>8321</v>
      </c>
      <c r="R994" t="s">
        <v>8323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8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8321</v>
      </c>
      <c r="R995" t="s">
        <v>8323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8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8321</v>
      </c>
      <c r="R996" t="s">
        <v>8323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0" t="s">
        <v>996</v>
      </c>
      <c r="C997" s="3" t="s">
        <v>5105</v>
      </c>
      <c r="D997" s="8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8321</v>
      </c>
      <c r="R997" t="s">
        <v>8323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0" t="s">
        <v>997</v>
      </c>
      <c r="C998" s="3" t="s">
        <v>5106</v>
      </c>
      <c r="D998" s="8">
        <v>5000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</v>
      </c>
      <c r="P998">
        <f t="shared" si="76"/>
        <v>13</v>
      </c>
      <c r="Q998" s="14" t="s">
        <v>8321</v>
      </c>
      <c r="R998" t="s">
        <v>8323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8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8321</v>
      </c>
      <c r="R999" t="s">
        <v>8323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0" t="s">
        <v>999</v>
      </c>
      <c r="C1000" s="3" t="s">
        <v>5108</v>
      </c>
      <c r="D1000" s="8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8321</v>
      </c>
      <c r="R1000" t="s">
        <v>8323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0" t="s">
        <v>1000</v>
      </c>
      <c r="C1001" s="3" t="s">
        <v>5109</v>
      </c>
      <c r="D1001" s="8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8321</v>
      </c>
      <c r="R1001" t="s">
        <v>8323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0" t="s">
        <v>1001</v>
      </c>
      <c r="C1002" s="3" t="s">
        <v>5110</v>
      </c>
      <c r="D1002" s="8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8321</v>
      </c>
      <c r="R1002" t="s">
        <v>8323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0" t="s">
        <v>1002</v>
      </c>
      <c r="C1003" s="3" t="s">
        <v>5111</v>
      </c>
      <c r="D1003" s="8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8321</v>
      </c>
      <c r="R1003" t="s">
        <v>8323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0" t="s">
        <v>1003</v>
      </c>
      <c r="C1004" s="3" t="s">
        <v>5112</v>
      </c>
      <c r="D1004" s="8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8321</v>
      </c>
      <c r="R1004" t="s">
        <v>8323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0" t="s">
        <v>1004</v>
      </c>
      <c r="C1005" s="3" t="s">
        <v>5113</v>
      </c>
      <c r="D1005" s="8">
        <v>2000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161</v>
      </c>
      <c r="P1005">
        <f t="shared" si="76"/>
        <v>214.07</v>
      </c>
      <c r="Q1005" s="14" t="s">
        <v>8321</v>
      </c>
      <c r="R1005" t="s">
        <v>8323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0" t="s">
        <v>1005</v>
      </c>
      <c r="C1006" s="3" t="s">
        <v>5114</v>
      </c>
      <c r="D1006" s="8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8321</v>
      </c>
      <c r="R1006" t="s">
        <v>8323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0" t="s">
        <v>1006</v>
      </c>
      <c r="C1007" s="3" t="s">
        <v>5115</v>
      </c>
      <c r="D1007" s="8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8321</v>
      </c>
      <c r="R1007" t="s">
        <v>8323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0" t="s">
        <v>1007</v>
      </c>
      <c r="C1008" s="3" t="s">
        <v>5116</v>
      </c>
      <c r="D1008" s="8">
        <v>225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104</v>
      </c>
      <c r="P1008">
        <f t="shared" si="76"/>
        <v>29.25</v>
      </c>
      <c r="Q1008" s="14" t="s">
        <v>8321</v>
      </c>
      <c r="R1008" t="s">
        <v>8323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0" t="s">
        <v>1008</v>
      </c>
      <c r="C1009" s="3" t="s">
        <v>5117</v>
      </c>
      <c r="D1009" s="8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8321</v>
      </c>
      <c r="R1009" t="s">
        <v>8323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0" t="s">
        <v>1009</v>
      </c>
      <c r="C1010" s="3" t="s">
        <v>5118</v>
      </c>
      <c r="D1010" s="8">
        <v>250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100</v>
      </c>
      <c r="P1010">
        <f t="shared" si="76"/>
        <v>250</v>
      </c>
      <c r="Q1010" s="14" t="s">
        <v>8321</v>
      </c>
      <c r="R1010" t="s">
        <v>8323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0" t="s">
        <v>1010</v>
      </c>
      <c r="C1011" s="3" t="s">
        <v>5119</v>
      </c>
      <c r="D1011" s="8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8321</v>
      </c>
      <c r="R1011" t="s">
        <v>8323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0" t="s">
        <v>1011</v>
      </c>
      <c r="C1012" s="3" t="s">
        <v>5120</v>
      </c>
      <c r="D1012" s="8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8321</v>
      </c>
      <c r="R1012" t="s">
        <v>8323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0" t="s">
        <v>1012</v>
      </c>
      <c r="C1013" s="3" t="s">
        <v>5121</v>
      </c>
      <c r="D1013" s="8">
        <v>10000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1</v>
      </c>
      <c r="P1013">
        <f t="shared" si="76"/>
        <v>75</v>
      </c>
      <c r="Q1013" s="14" t="s">
        <v>8321</v>
      </c>
      <c r="R1013" t="s">
        <v>8323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0" t="s">
        <v>1013</v>
      </c>
      <c r="C1014" s="3" t="s">
        <v>5122</v>
      </c>
      <c r="D1014" s="8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8321</v>
      </c>
      <c r="R1014" t="s">
        <v>8323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0" t="s">
        <v>1014</v>
      </c>
      <c r="C1015" s="3" t="s">
        <v>5123</v>
      </c>
      <c r="D1015" s="8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8321</v>
      </c>
      <c r="R1015" t="s">
        <v>8323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8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8321</v>
      </c>
      <c r="R1016" t="s">
        <v>8323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0" t="s">
        <v>1016</v>
      </c>
      <c r="C1017" s="3" t="s">
        <v>5125</v>
      </c>
      <c r="D1017" s="8">
        <v>5000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5</v>
      </c>
      <c r="P1017">
        <f t="shared" si="76"/>
        <v>40</v>
      </c>
      <c r="Q1017" s="14" t="s">
        <v>8321</v>
      </c>
      <c r="R1017" t="s">
        <v>8323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0" t="s">
        <v>1017</v>
      </c>
      <c r="C1018" s="3" t="s">
        <v>5126</v>
      </c>
      <c r="D1018" s="8">
        <v>1500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189</v>
      </c>
      <c r="P1018">
        <f t="shared" si="76"/>
        <v>74.790000000000006</v>
      </c>
      <c r="Q1018" s="14" t="s">
        <v>8321</v>
      </c>
      <c r="R1018" t="s">
        <v>8323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0" t="s">
        <v>1018</v>
      </c>
      <c r="C1019" s="3" t="s">
        <v>5127</v>
      </c>
      <c r="D1019" s="8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8321</v>
      </c>
      <c r="R1019" t="s">
        <v>8323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0" t="s">
        <v>1019</v>
      </c>
      <c r="C1020" s="3" t="s">
        <v>5128</v>
      </c>
      <c r="D1020" s="8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8321</v>
      </c>
      <c r="R1020" t="s">
        <v>8323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0" t="s">
        <v>1020</v>
      </c>
      <c r="C1021" s="3" t="s">
        <v>5129</v>
      </c>
      <c r="D1021" s="8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8321</v>
      </c>
      <c r="R1021" t="s">
        <v>8323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0" t="s">
        <v>1021</v>
      </c>
      <c r="C1022" s="3" t="s">
        <v>5130</v>
      </c>
      <c r="D1022" s="8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8327</v>
      </c>
      <c r="R1022" t="s">
        <v>8332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0" t="s">
        <v>1022</v>
      </c>
      <c r="C1023" s="3" t="s">
        <v>5131</v>
      </c>
      <c r="D1023" s="8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8327</v>
      </c>
      <c r="R1023" t="s">
        <v>8332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8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8327</v>
      </c>
      <c r="R1024" t="s">
        <v>8332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0" t="s">
        <v>1024</v>
      </c>
      <c r="C1025" s="3" t="s">
        <v>5133</v>
      </c>
      <c r="D1025" s="8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8327</v>
      </c>
      <c r="R1025" t="s">
        <v>8332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8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4" t="s">
        <v>8327</v>
      </c>
      <c r="R1026" t="s">
        <v>8332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0" t="s">
        <v>1026</v>
      </c>
      <c r="C1027" s="3" t="s">
        <v>5135</v>
      </c>
      <c r="D1027" s="8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4" t="s">
        <v>8327</v>
      </c>
      <c r="R1027" t="s">
        <v>8332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0" t="s">
        <v>1027</v>
      </c>
      <c r="C1028" s="3" t="s">
        <v>5136</v>
      </c>
      <c r="D1028" s="8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8327</v>
      </c>
      <c r="R1028" t="s">
        <v>8332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0" t="s">
        <v>1028</v>
      </c>
      <c r="C1029" s="3" t="s">
        <v>5137</v>
      </c>
      <c r="D1029" s="8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8327</v>
      </c>
      <c r="R1029" t="s">
        <v>8332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8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8327</v>
      </c>
      <c r="R1030" t="s">
        <v>8332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0" t="s">
        <v>1030</v>
      </c>
      <c r="C1031" s="3" t="s">
        <v>5139</v>
      </c>
      <c r="D1031" s="8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8327</v>
      </c>
      <c r="R1031" t="s">
        <v>8332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0" t="s">
        <v>1031</v>
      </c>
      <c r="C1032" s="3" t="s">
        <v>5140</v>
      </c>
      <c r="D1032" s="8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8327</v>
      </c>
      <c r="R1032" t="s">
        <v>8332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0" t="s">
        <v>1032</v>
      </c>
      <c r="C1033" s="3" t="s">
        <v>5141</v>
      </c>
      <c r="D1033" s="8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8327</v>
      </c>
      <c r="R1033" t="s">
        <v>8332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8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8327</v>
      </c>
      <c r="R1034" t="s">
        <v>8332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0" t="s">
        <v>1034</v>
      </c>
      <c r="C1035" s="3" t="s">
        <v>5143</v>
      </c>
      <c r="D1035" s="8">
        <v>150000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</v>
      </c>
      <c r="P1035">
        <f t="shared" si="81"/>
        <v>50.59</v>
      </c>
      <c r="Q1035" s="14" t="s">
        <v>8327</v>
      </c>
      <c r="R1035" t="s">
        <v>8332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8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8327</v>
      </c>
      <c r="R1036" t="s">
        <v>8332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0" t="s">
        <v>1036</v>
      </c>
      <c r="C1037" s="3" t="s">
        <v>5145</v>
      </c>
      <c r="D1037" s="8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8327</v>
      </c>
      <c r="R1037" t="s">
        <v>8332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0" t="s">
        <v>1037</v>
      </c>
      <c r="C1038" s="3" t="s">
        <v>5146</v>
      </c>
      <c r="D1038" s="8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8327</v>
      </c>
      <c r="R1038" t="s">
        <v>8332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0" t="s">
        <v>1038</v>
      </c>
      <c r="C1039" s="3" t="s">
        <v>5147</v>
      </c>
      <c r="D1039" s="8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8327</v>
      </c>
      <c r="R1039" t="s">
        <v>8332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8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8327</v>
      </c>
      <c r="R1040" t="s">
        <v>8332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0" t="s">
        <v>1040</v>
      </c>
      <c r="C1041" s="3" t="s">
        <v>5149</v>
      </c>
      <c r="D1041" s="8">
        <v>3000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21</v>
      </c>
      <c r="P1041">
        <f t="shared" si="81"/>
        <v>21.37</v>
      </c>
      <c r="Q1041" s="14" t="s">
        <v>8327</v>
      </c>
      <c r="R1041" t="s">
        <v>8332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0" t="s">
        <v>1041</v>
      </c>
      <c r="C1042" s="3" t="s">
        <v>5150</v>
      </c>
      <c r="D1042" s="8">
        <v>1000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25</v>
      </c>
      <c r="P1042">
        <f t="shared" si="81"/>
        <v>250</v>
      </c>
      <c r="Q1042" s="14" t="s">
        <v>8333</v>
      </c>
      <c r="R1042" t="s">
        <v>8334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0" t="s">
        <v>1042</v>
      </c>
      <c r="C1043" s="3" t="s">
        <v>5151</v>
      </c>
      <c r="D1043" s="8">
        <v>10000000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8333</v>
      </c>
      <c r="R1043" t="s">
        <v>8334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0" t="s">
        <v>1043</v>
      </c>
      <c r="C1044" s="3" t="s">
        <v>5152</v>
      </c>
      <c r="D1044" s="8">
        <v>30000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0</v>
      </c>
      <c r="P1044">
        <f t="shared" si="81"/>
        <v>10</v>
      </c>
      <c r="Q1044" s="14" t="s">
        <v>8333</v>
      </c>
      <c r="R1044" t="s">
        <v>8334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0" t="s">
        <v>1044</v>
      </c>
      <c r="C1045" s="3" t="s">
        <v>5153</v>
      </c>
      <c r="D1045" s="8">
        <v>8000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107</v>
      </c>
      <c r="P1045">
        <f t="shared" si="81"/>
        <v>29.24</v>
      </c>
      <c r="Q1045" s="14" t="s">
        <v>8333</v>
      </c>
      <c r="R1045" t="s">
        <v>8334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0" t="s">
        <v>1045</v>
      </c>
      <c r="C1046" s="3" t="s">
        <v>5154</v>
      </c>
      <c r="D1046" s="8">
        <v>5000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8333</v>
      </c>
      <c r="R1046" t="s">
        <v>8334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0" t="s">
        <v>1046</v>
      </c>
      <c r="C1047" s="3" t="s">
        <v>5155</v>
      </c>
      <c r="D1047" s="8">
        <v>4000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7</v>
      </c>
      <c r="P1047">
        <f t="shared" si="81"/>
        <v>33.25</v>
      </c>
      <c r="Q1047" s="14" t="s">
        <v>8333</v>
      </c>
      <c r="R1047" t="s">
        <v>8334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0" t="s">
        <v>1047</v>
      </c>
      <c r="C1048" s="3" t="s">
        <v>5156</v>
      </c>
      <c r="D1048" s="8">
        <v>15000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8333</v>
      </c>
      <c r="R1048" t="s">
        <v>8334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0" t="s">
        <v>1048</v>
      </c>
      <c r="C1049" s="3" t="s">
        <v>5157</v>
      </c>
      <c r="D1049" s="8">
        <v>50000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8333</v>
      </c>
      <c r="R1049" t="s">
        <v>8334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0" t="s">
        <v>1049</v>
      </c>
      <c r="C1050" s="3" t="s">
        <v>5158</v>
      </c>
      <c r="D1050" s="8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8333</v>
      </c>
      <c r="R1050" t="s">
        <v>8334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8">
        <v>4000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8333</v>
      </c>
      <c r="R1051" t="s">
        <v>8334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0" t="s">
        <v>1051</v>
      </c>
      <c r="C1052" s="3" t="s">
        <v>5160</v>
      </c>
      <c r="D1052" s="8">
        <v>20000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8333</v>
      </c>
      <c r="R1052" t="s">
        <v>8334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0" t="s">
        <v>1052</v>
      </c>
      <c r="C1053" s="3" t="s">
        <v>5161</v>
      </c>
      <c r="D1053" s="8">
        <v>180000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8333</v>
      </c>
      <c r="R1053" t="s">
        <v>8334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0" t="s">
        <v>1053</v>
      </c>
      <c r="C1054" s="3" t="s">
        <v>5162</v>
      </c>
      <c r="D1054" s="8">
        <v>10000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8333</v>
      </c>
      <c r="R1054" t="s">
        <v>8334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0" t="s">
        <v>1054</v>
      </c>
      <c r="C1055" s="3" t="s">
        <v>5163</v>
      </c>
      <c r="D1055" s="8">
        <v>5000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0</v>
      </c>
      <c r="P1055">
        <f t="shared" si="81"/>
        <v>15</v>
      </c>
      <c r="Q1055" s="14" t="s">
        <v>8333</v>
      </c>
      <c r="R1055" t="s">
        <v>8334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0" t="s">
        <v>1055</v>
      </c>
      <c r="C1056" s="3" t="s">
        <v>5164</v>
      </c>
      <c r="D1056" s="8">
        <v>20000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8333</v>
      </c>
      <c r="R1056" t="s">
        <v>8334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0" t="s">
        <v>1056</v>
      </c>
      <c r="C1057" s="3" t="s">
        <v>5165</v>
      </c>
      <c r="D1057" s="8">
        <v>14000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8333</v>
      </c>
      <c r="R1057" t="s">
        <v>8334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0" t="s">
        <v>1057</v>
      </c>
      <c r="C1058" s="3" t="s">
        <v>5166</v>
      </c>
      <c r="D1058" s="8">
        <v>5000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8333</v>
      </c>
      <c r="R1058" t="s">
        <v>8334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0" t="s">
        <v>1058</v>
      </c>
      <c r="C1059" s="3" t="s">
        <v>5167</v>
      </c>
      <c r="D1059" s="8">
        <v>5000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8333</v>
      </c>
      <c r="R1059" t="s">
        <v>8334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0" t="s">
        <v>1059</v>
      </c>
      <c r="C1060" s="3" t="s">
        <v>5168</v>
      </c>
      <c r="D1060" s="8">
        <v>1500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8333</v>
      </c>
      <c r="R1060" t="s">
        <v>8334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8">
        <v>50000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8333</v>
      </c>
      <c r="R1061" t="s">
        <v>8334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0" t="s">
        <v>1061</v>
      </c>
      <c r="C1062" s="3" t="s">
        <v>5170</v>
      </c>
      <c r="D1062" s="8">
        <v>15000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0</v>
      </c>
      <c r="P1062">
        <f t="shared" si="81"/>
        <v>50</v>
      </c>
      <c r="Q1062" s="14" t="s">
        <v>8333</v>
      </c>
      <c r="R1062" t="s">
        <v>8334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0" t="s">
        <v>1062</v>
      </c>
      <c r="C1063" s="3" t="s">
        <v>5171</v>
      </c>
      <c r="D1063" s="8">
        <v>10000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8333</v>
      </c>
      <c r="R1063" t="s">
        <v>8334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0" t="s">
        <v>1063</v>
      </c>
      <c r="C1064" s="3" t="s">
        <v>5172</v>
      </c>
      <c r="D1064" s="8">
        <v>8000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</v>
      </c>
      <c r="P1064">
        <f t="shared" si="81"/>
        <v>47.5</v>
      </c>
      <c r="Q1064" s="14" t="s">
        <v>8333</v>
      </c>
      <c r="R1064" t="s">
        <v>8334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0" t="s">
        <v>1064</v>
      </c>
      <c r="C1065" s="3" t="s">
        <v>5173</v>
      </c>
      <c r="D1065" s="8">
        <v>75000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8333</v>
      </c>
      <c r="R1065" t="s">
        <v>8334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0" t="s">
        <v>1065</v>
      </c>
      <c r="C1066" s="3" t="s">
        <v>5174</v>
      </c>
      <c r="D1066" s="8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8335</v>
      </c>
      <c r="R1066" t="s">
        <v>8336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0" t="s">
        <v>1066</v>
      </c>
      <c r="C1067" s="3" t="s">
        <v>5175</v>
      </c>
      <c r="D1067" s="8">
        <v>1350000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0</v>
      </c>
      <c r="P1067">
        <f t="shared" si="81"/>
        <v>16.2</v>
      </c>
      <c r="Q1067" s="14" t="s">
        <v>8335</v>
      </c>
      <c r="R1067" t="s">
        <v>8336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0" t="s">
        <v>1067</v>
      </c>
      <c r="C1068" s="3" t="s">
        <v>5176</v>
      </c>
      <c r="D1068" s="8">
        <v>5000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101</v>
      </c>
      <c r="P1068">
        <f t="shared" si="81"/>
        <v>34.130000000000003</v>
      </c>
      <c r="Q1068" s="14" t="s">
        <v>8335</v>
      </c>
      <c r="R1068" t="s">
        <v>8336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0" t="s">
        <v>1068</v>
      </c>
      <c r="C1069" s="3" t="s">
        <v>5177</v>
      </c>
      <c r="D1069" s="8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8335</v>
      </c>
      <c r="R1069" t="s">
        <v>8336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0" t="s">
        <v>1069</v>
      </c>
      <c r="C1070" s="3" t="s">
        <v>5178</v>
      </c>
      <c r="D1070" s="8">
        <v>1000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5</v>
      </c>
      <c r="P1070">
        <f t="shared" si="81"/>
        <v>11.25</v>
      </c>
      <c r="Q1070" s="14" t="s">
        <v>8335</v>
      </c>
      <c r="R1070" t="s">
        <v>8336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0" t="s">
        <v>1070</v>
      </c>
      <c r="C1071" s="3" t="s">
        <v>5179</v>
      </c>
      <c r="D1071" s="8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8335</v>
      </c>
      <c r="R1071" t="s">
        <v>8336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0" t="s">
        <v>1071</v>
      </c>
      <c r="C1072" s="3" t="s">
        <v>5180</v>
      </c>
      <c r="D1072" s="8">
        <v>500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14</v>
      </c>
      <c r="P1072">
        <f t="shared" si="81"/>
        <v>35</v>
      </c>
      <c r="Q1072" s="14" t="s">
        <v>8335</v>
      </c>
      <c r="R1072" t="s">
        <v>8336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0" t="s">
        <v>1072</v>
      </c>
      <c r="C1073" s="3" t="s">
        <v>5181</v>
      </c>
      <c r="D1073" s="8">
        <v>5000000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8335</v>
      </c>
      <c r="R1073" t="s">
        <v>8336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0" t="s">
        <v>1073</v>
      </c>
      <c r="C1074" s="3" t="s">
        <v>5182</v>
      </c>
      <c r="D1074" s="8">
        <v>1500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3</v>
      </c>
      <c r="P1074">
        <f t="shared" si="81"/>
        <v>12.75</v>
      </c>
      <c r="Q1074" s="14" t="s">
        <v>8335</v>
      </c>
      <c r="R1074" t="s">
        <v>8336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0" t="s">
        <v>1074</v>
      </c>
      <c r="C1075" s="3" t="s">
        <v>5183</v>
      </c>
      <c r="D1075" s="8">
        <v>25000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0</v>
      </c>
      <c r="P1075">
        <f t="shared" si="81"/>
        <v>10</v>
      </c>
      <c r="Q1075" s="14" t="s">
        <v>8335</v>
      </c>
      <c r="R1075" t="s">
        <v>8336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0" t="s">
        <v>1075</v>
      </c>
      <c r="C1076" s="3" t="s">
        <v>5184</v>
      </c>
      <c r="D1076" s="8">
        <v>3000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114</v>
      </c>
      <c r="P1076">
        <f t="shared" si="81"/>
        <v>113.57</v>
      </c>
      <c r="Q1076" s="14" t="s">
        <v>8335</v>
      </c>
      <c r="R1076" t="s">
        <v>8336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0" t="s">
        <v>1076</v>
      </c>
      <c r="C1077" s="3" t="s">
        <v>5185</v>
      </c>
      <c r="D1077" s="8">
        <v>30000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0</v>
      </c>
      <c r="P1077">
        <f t="shared" si="81"/>
        <v>15</v>
      </c>
      <c r="Q1077" s="14" t="s">
        <v>8335</v>
      </c>
      <c r="R1077" t="s">
        <v>8336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8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8335</v>
      </c>
      <c r="R1078" t="s">
        <v>8336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0" t="s">
        <v>1078</v>
      </c>
      <c r="C1079" s="3" t="s">
        <v>5187</v>
      </c>
      <c r="D1079" s="8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8335</v>
      </c>
      <c r="R1079" t="s">
        <v>8336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0" t="s">
        <v>1079</v>
      </c>
      <c r="C1080" s="3" t="s">
        <v>5188</v>
      </c>
      <c r="D1080" s="8">
        <v>117000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0</v>
      </c>
      <c r="P1080">
        <f t="shared" si="81"/>
        <v>9</v>
      </c>
      <c r="Q1080" s="14" t="s">
        <v>8335</v>
      </c>
      <c r="R1080" t="s">
        <v>8336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0" t="s">
        <v>1080</v>
      </c>
      <c r="C1081" s="3" t="s">
        <v>5189</v>
      </c>
      <c r="D1081" s="8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8335</v>
      </c>
      <c r="R1081" t="s">
        <v>8336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0" t="s">
        <v>1081</v>
      </c>
      <c r="C1082" s="3" t="s">
        <v>5190</v>
      </c>
      <c r="D1082" s="8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8335</v>
      </c>
      <c r="R1082" t="s">
        <v>8336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0" t="s">
        <v>1082</v>
      </c>
      <c r="C1083" s="3" t="s">
        <v>5191</v>
      </c>
      <c r="D1083" s="8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8335</v>
      </c>
      <c r="R1083" t="s">
        <v>8336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0" t="s">
        <v>1083</v>
      </c>
      <c r="C1084" s="3" t="s">
        <v>5192</v>
      </c>
      <c r="D1084" s="8">
        <v>20000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0</v>
      </c>
      <c r="P1084">
        <f t="shared" si="81"/>
        <v>18.670000000000002</v>
      </c>
      <c r="Q1084" s="14" t="s">
        <v>8335</v>
      </c>
      <c r="R1084" t="s">
        <v>8336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0" t="s">
        <v>1084</v>
      </c>
      <c r="C1085" s="3" t="s">
        <v>5193</v>
      </c>
      <c r="D1085" s="8">
        <v>350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117</v>
      </c>
      <c r="P1085">
        <f t="shared" si="81"/>
        <v>410</v>
      </c>
      <c r="Q1085" s="14" t="s">
        <v>8335</v>
      </c>
      <c r="R1085" t="s">
        <v>8336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8">
        <v>133800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8335</v>
      </c>
      <c r="R1086" t="s">
        <v>8336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0" t="s">
        <v>1086</v>
      </c>
      <c r="C1087" s="3" t="s">
        <v>5195</v>
      </c>
      <c r="D1087" s="8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8335</v>
      </c>
      <c r="R1087" t="s">
        <v>8336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8">
        <v>700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2</v>
      </c>
      <c r="P1088">
        <f t="shared" si="81"/>
        <v>7.5</v>
      </c>
      <c r="Q1088" s="14" t="s">
        <v>8335</v>
      </c>
      <c r="R1088" t="s">
        <v>8336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0" t="s">
        <v>1088</v>
      </c>
      <c r="C1089" s="3" t="s">
        <v>5197</v>
      </c>
      <c r="D1089" s="8">
        <v>50000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8335</v>
      </c>
      <c r="R1089" t="s">
        <v>8336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0" t="s">
        <v>1089</v>
      </c>
      <c r="C1090" s="3" t="s">
        <v>5198</v>
      </c>
      <c r="D1090" s="8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4" t="s">
        <v>8335</v>
      </c>
      <c r="R1090" t="s">
        <v>8336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8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4" t="s">
        <v>8335</v>
      </c>
      <c r="R1091" t="s">
        <v>8336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0" t="s">
        <v>1091</v>
      </c>
      <c r="C1092" s="3" t="s">
        <v>5200</v>
      </c>
      <c r="D1092" s="8">
        <v>1500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8335</v>
      </c>
      <c r="R1092" t="s">
        <v>8336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0" t="s">
        <v>1092</v>
      </c>
      <c r="C1093" s="3" t="s">
        <v>5201</v>
      </c>
      <c r="D1093" s="8">
        <v>150000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0</v>
      </c>
      <c r="P1093">
        <f t="shared" si="86"/>
        <v>12.5</v>
      </c>
      <c r="Q1093" s="14" t="s">
        <v>8335</v>
      </c>
      <c r="R1093" t="s">
        <v>8336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0" t="s">
        <v>1093</v>
      </c>
      <c r="C1094" s="3" t="s">
        <v>5202</v>
      </c>
      <c r="D1094" s="8">
        <v>10000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0</v>
      </c>
      <c r="P1094">
        <f t="shared" si="86"/>
        <v>3</v>
      </c>
      <c r="Q1094" s="14" t="s">
        <v>8335</v>
      </c>
      <c r="R1094" t="s">
        <v>8336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8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8335</v>
      </c>
      <c r="R1095" t="s">
        <v>8336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0" t="s">
        <v>1095</v>
      </c>
      <c r="C1096" s="3" t="s">
        <v>5204</v>
      </c>
      <c r="D1096" s="8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8335</v>
      </c>
      <c r="R1096" t="s">
        <v>8336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0" t="s">
        <v>1096</v>
      </c>
      <c r="C1097" s="3" t="s">
        <v>5205</v>
      </c>
      <c r="D1097" s="8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8335</v>
      </c>
      <c r="R1097" t="s">
        <v>8336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0" t="s">
        <v>1097</v>
      </c>
      <c r="C1098" s="3" t="s">
        <v>5206</v>
      </c>
      <c r="D1098" s="8">
        <v>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108</v>
      </c>
      <c r="P1098">
        <f t="shared" si="86"/>
        <v>74.209999999999994</v>
      </c>
      <c r="Q1098" s="14" t="s">
        <v>8335</v>
      </c>
      <c r="R1098" t="s">
        <v>8336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0" t="s">
        <v>1098</v>
      </c>
      <c r="C1099" s="3" t="s">
        <v>5207</v>
      </c>
      <c r="D1099" s="8">
        <v>1000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>
        <f t="shared" si="86"/>
        <v>6.71</v>
      </c>
      <c r="Q1099" s="14" t="s">
        <v>8335</v>
      </c>
      <c r="R1099" t="s">
        <v>8336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8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8335</v>
      </c>
      <c r="R1100" t="s">
        <v>8336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0" t="s">
        <v>1100</v>
      </c>
      <c r="C1101" s="3" t="s">
        <v>5209</v>
      </c>
      <c r="D1101" s="8">
        <v>3250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8335</v>
      </c>
      <c r="R1101" t="s">
        <v>8336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0" t="s">
        <v>1101</v>
      </c>
      <c r="C1102" s="3" t="s">
        <v>5210</v>
      </c>
      <c r="D1102" s="8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8335</v>
      </c>
      <c r="R1102" t="s">
        <v>8336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0" t="s">
        <v>1102</v>
      </c>
      <c r="C1103" s="3" t="s">
        <v>5211</v>
      </c>
      <c r="D1103" s="8">
        <v>1000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4</v>
      </c>
      <c r="P1103">
        <f t="shared" si="86"/>
        <v>6.83</v>
      </c>
      <c r="Q1103" s="14" t="s">
        <v>8335</v>
      </c>
      <c r="R1103" t="s">
        <v>8336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0" t="s">
        <v>1103</v>
      </c>
      <c r="C1104" s="3" t="s">
        <v>5212</v>
      </c>
      <c r="D1104" s="8">
        <v>420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101</v>
      </c>
      <c r="P1104">
        <f t="shared" si="86"/>
        <v>17.71</v>
      </c>
      <c r="Q1104" s="14" t="s">
        <v>8335</v>
      </c>
      <c r="R1104" t="s">
        <v>8336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8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8335</v>
      </c>
      <c r="R1105" t="s">
        <v>8336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0" t="s">
        <v>1105</v>
      </c>
      <c r="C1106" s="3" t="s">
        <v>5214</v>
      </c>
      <c r="D1106" s="8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8335</v>
      </c>
      <c r="R1106" t="s">
        <v>8336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0" t="s">
        <v>1106</v>
      </c>
      <c r="C1107" s="3" t="s">
        <v>5215</v>
      </c>
      <c r="D1107" s="8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8335</v>
      </c>
      <c r="R1107" t="s">
        <v>8336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0" t="s">
        <v>1107</v>
      </c>
      <c r="C1108" s="3" t="s">
        <v>5216</v>
      </c>
      <c r="D1108" s="8">
        <v>1000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17</v>
      </c>
      <c r="P1108">
        <f t="shared" si="86"/>
        <v>23.57</v>
      </c>
      <c r="Q1108" s="14" t="s">
        <v>8335</v>
      </c>
      <c r="R1108" t="s">
        <v>8336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0" t="s">
        <v>1108</v>
      </c>
      <c r="C1109" s="3" t="s">
        <v>5217</v>
      </c>
      <c r="D1109" s="8">
        <v>5000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8335</v>
      </c>
      <c r="R1109" t="s">
        <v>8336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0" t="s">
        <v>1109</v>
      </c>
      <c r="C1110" s="3" t="s">
        <v>5218</v>
      </c>
      <c r="D1110" s="8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8335</v>
      </c>
      <c r="R1110" t="s">
        <v>8336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0" t="s">
        <v>1110</v>
      </c>
      <c r="C1111" s="3" t="s">
        <v>5219</v>
      </c>
      <c r="D1111" s="8">
        <v>1400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3</v>
      </c>
      <c r="P1111">
        <f t="shared" si="86"/>
        <v>15</v>
      </c>
      <c r="Q1111" s="14" t="s">
        <v>8335</v>
      </c>
      <c r="R1111" t="s">
        <v>8336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0" t="s">
        <v>1111</v>
      </c>
      <c r="C1112" s="3" t="s">
        <v>5220</v>
      </c>
      <c r="D1112" s="8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8335</v>
      </c>
      <c r="R1112" t="s">
        <v>8336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0" t="s">
        <v>1112</v>
      </c>
      <c r="C1113" s="3" t="s">
        <v>5221</v>
      </c>
      <c r="D1113" s="8">
        <v>30000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8335</v>
      </c>
      <c r="R1113" t="s">
        <v>8336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0" t="s">
        <v>1113</v>
      </c>
      <c r="C1114" s="3" t="s">
        <v>5222</v>
      </c>
      <c r="D1114" s="8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8335</v>
      </c>
      <c r="R1114" t="s">
        <v>8336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0" t="s">
        <v>1114</v>
      </c>
      <c r="C1115" s="3" t="s">
        <v>5223</v>
      </c>
      <c r="D1115" s="8">
        <v>20000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0</v>
      </c>
      <c r="P1115">
        <f t="shared" si="86"/>
        <v>5</v>
      </c>
      <c r="Q1115" s="14" t="s">
        <v>8335</v>
      </c>
      <c r="R1115" t="s">
        <v>8336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0" t="s">
        <v>1115</v>
      </c>
      <c r="C1116" s="3" t="s">
        <v>5224</v>
      </c>
      <c r="D1116" s="8">
        <v>3000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8335</v>
      </c>
      <c r="R1116" t="s">
        <v>8336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0" t="s">
        <v>1116</v>
      </c>
      <c r="C1117" s="3" t="s">
        <v>5225</v>
      </c>
      <c r="D1117" s="8">
        <v>5000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</v>
      </c>
      <c r="P1117">
        <f t="shared" si="86"/>
        <v>13.25</v>
      </c>
      <c r="Q1117" s="14" t="s">
        <v>8335</v>
      </c>
      <c r="R1117" t="s">
        <v>8336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0" t="s">
        <v>1117</v>
      </c>
      <c r="C1118" s="3" t="s">
        <v>5226</v>
      </c>
      <c r="D1118" s="8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8335</v>
      </c>
      <c r="R1118" t="s">
        <v>8336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0" t="s">
        <v>1118</v>
      </c>
      <c r="C1119" s="3" t="s">
        <v>5227</v>
      </c>
      <c r="D1119" s="8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8335</v>
      </c>
      <c r="R1119" t="s">
        <v>8336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0" t="s">
        <v>1119</v>
      </c>
      <c r="C1120" s="3" t="s">
        <v>5228</v>
      </c>
      <c r="D1120" s="8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8335</v>
      </c>
      <c r="R1120" t="s">
        <v>8336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0" t="s">
        <v>1120</v>
      </c>
      <c r="C1121" s="3" t="s">
        <v>5229</v>
      </c>
      <c r="D1121" s="8">
        <v>5000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8335</v>
      </c>
      <c r="R1121" t="s">
        <v>8336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0" t="s">
        <v>1121</v>
      </c>
      <c r="C1122" s="3" t="s">
        <v>5230</v>
      </c>
      <c r="D1122" s="8">
        <v>2000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8335</v>
      </c>
      <c r="R1122" t="s">
        <v>8336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0" t="s">
        <v>1122</v>
      </c>
      <c r="C1123" s="3" t="s">
        <v>5231</v>
      </c>
      <c r="D1123" s="8">
        <v>25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116</v>
      </c>
      <c r="P1123">
        <f t="shared" si="86"/>
        <v>5.8</v>
      </c>
      <c r="Q1123" s="14" t="s">
        <v>8335</v>
      </c>
      <c r="R1123" t="s">
        <v>8336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0" t="s">
        <v>1123</v>
      </c>
      <c r="C1124" s="3" t="s">
        <v>5232</v>
      </c>
      <c r="D1124" s="8">
        <v>15000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8335</v>
      </c>
      <c r="R1124" t="s">
        <v>8336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0" t="s">
        <v>1124</v>
      </c>
      <c r="C1125" s="3" t="s">
        <v>5233</v>
      </c>
      <c r="D1125" s="8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8335</v>
      </c>
      <c r="R1125" t="s">
        <v>8336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0" t="s">
        <v>1125</v>
      </c>
      <c r="C1126" s="3" t="s">
        <v>5234</v>
      </c>
      <c r="D1126" s="8">
        <v>400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106</v>
      </c>
      <c r="P1126">
        <f t="shared" si="86"/>
        <v>60.71</v>
      </c>
      <c r="Q1126" s="14" t="s">
        <v>8335</v>
      </c>
      <c r="R1126" t="s">
        <v>8337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0" t="s">
        <v>1126</v>
      </c>
      <c r="C1127" s="3" t="s">
        <v>5235</v>
      </c>
      <c r="D1127" s="8">
        <v>15000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8335</v>
      </c>
      <c r="R1127" t="s">
        <v>8337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0" t="s">
        <v>1127</v>
      </c>
      <c r="C1128" s="3" t="s">
        <v>5236</v>
      </c>
      <c r="D1128" s="8">
        <v>10000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0</v>
      </c>
      <c r="P1128">
        <f t="shared" si="86"/>
        <v>5</v>
      </c>
      <c r="Q1128" s="14" t="s">
        <v>8335</v>
      </c>
      <c r="R1128" t="s">
        <v>8337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0" t="s">
        <v>1128</v>
      </c>
      <c r="C1129" s="3" t="s">
        <v>5237</v>
      </c>
      <c r="D1129" s="8">
        <v>20000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3</v>
      </c>
      <c r="P1129">
        <f t="shared" si="86"/>
        <v>25.43</v>
      </c>
      <c r="Q1129" s="14" t="s">
        <v>8335</v>
      </c>
      <c r="R1129" t="s">
        <v>8337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8">
        <v>75000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8335</v>
      </c>
      <c r="R1130" t="s">
        <v>8337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0" t="s">
        <v>1130</v>
      </c>
      <c r="C1131" s="3" t="s">
        <v>5239</v>
      </c>
      <c r="D1131" s="8">
        <v>2000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1</v>
      </c>
      <c r="P1131">
        <f t="shared" si="86"/>
        <v>10.5</v>
      </c>
      <c r="Q1131" s="14" t="s">
        <v>8335</v>
      </c>
      <c r="R1131" t="s">
        <v>8337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0" t="s">
        <v>1131</v>
      </c>
      <c r="C1132" s="3" t="s">
        <v>5240</v>
      </c>
      <c r="D1132" s="8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8335</v>
      </c>
      <c r="R1132" t="s">
        <v>8337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0" t="s">
        <v>1132</v>
      </c>
      <c r="C1133" s="3" t="s">
        <v>5241</v>
      </c>
      <c r="D1133" s="8">
        <v>1500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8335</v>
      </c>
      <c r="R1133" t="s">
        <v>8337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8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8335</v>
      </c>
      <c r="R1134" t="s">
        <v>8337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0" t="s">
        <v>1134</v>
      </c>
      <c r="C1135" s="3" t="s">
        <v>5243</v>
      </c>
      <c r="D1135" s="8">
        <v>10000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0</v>
      </c>
      <c r="P1135">
        <f t="shared" si="86"/>
        <v>20</v>
      </c>
      <c r="Q1135" s="14" t="s">
        <v>8335</v>
      </c>
      <c r="R1135" t="s">
        <v>8337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0" t="s">
        <v>1135</v>
      </c>
      <c r="C1136" s="3" t="s">
        <v>5244</v>
      </c>
      <c r="D1136" s="8">
        <v>2880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8335</v>
      </c>
      <c r="R1136" t="s">
        <v>8337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8">
        <v>240000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50</v>
      </c>
      <c r="Q1137" s="14" t="s">
        <v>8335</v>
      </c>
      <c r="R1137" t="s">
        <v>8337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8">
        <v>1500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18</v>
      </c>
      <c r="P1138">
        <f t="shared" si="86"/>
        <v>45</v>
      </c>
      <c r="Q1138" s="14" t="s">
        <v>8335</v>
      </c>
      <c r="R1138" t="s">
        <v>8337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0" t="s">
        <v>1138</v>
      </c>
      <c r="C1139" s="3" t="s">
        <v>5247</v>
      </c>
      <c r="D1139" s="8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8335</v>
      </c>
      <c r="R1139" t="s">
        <v>8337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0" t="s">
        <v>1139</v>
      </c>
      <c r="C1140" s="3" t="s">
        <v>5248</v>
      </c>
      <c r="D1140" s="8">
        <v>2500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5</v>
      </c>
      <c r="P1140">
        <f t="shared" si="86"/>
        <v>31.25</v>
      </c>
      <c r="Q1140" s="14" t="s">
        <v>8335</v>
      </c>
      <c r="R1140" t="s">
        <v>8337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0" t="s">
        <v>1140</v>
      </c>
      <c r="C1141" s="3" t="s">
        <v>5249</v>
      </c>
      <c r="D1141" s="8">
        <v>2000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8335</v>
      </c>
      <c r="R1141" t="s">
        <v>8337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0" t="s">
        <v>1141</v>
      </c>
      <c r="C1142" s="3" t="s">
        <v>5250</v>
      </c>
      <c r="D1142" s="8">
        <v>10000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8335</v>
      </c>
      <c r="R1142" t="s">
        <v>8337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8">
        <v>180000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8335</v>
      </c>
      <c r="R1143" t="s">
        <v>8337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8">
        <v>10115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8335</v>
      </c>
      <c r="R1144" t="s">
        <v>8337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0" t="s">
        <v>1144</v>
      </c>
      <c r="C1145" s="3" t="s">
        <v>5253</v>
      </c>
      <c r="D1145" s="8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8335</v>
      </c>
      <c r="R1145" t="s">
        <v>8337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0" t="s">
        <v>1145</v>
      </c>
      <c r="C1146" s="3" t="s">
        <v>5254</v>
      </c>
      <c r="D1146" s="8">
        <v>5500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8338</v>
      </c>
      <c r="R1146" t="s">
        <v>8339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0" t="s">
        <v>1146</v>
      </c>
      <c r="C1147" s="3" t="s">
        <v>5255</v>
      </c>
      <c r="D1147" s="8">
        <v>100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100</v>
      </c>
      <c r="P1147">
        <f t="shared" si="86"/>
        <v>100</v>
      </c>
      <c r="Q1147" s="14" t="s">
        <v>8338</v>
      </c>
      <c r="R1147" t="s">
        <v>8339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0" t="s">
        <v>1147</v>
      </c>
      <c r="C1148" s="3" t="s">
        <v>5256</v>
      </c>
      <c r="D1148" s="8">
        <v>500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106</v>
      </c>
      <c r="P1148">
        <f t="shared" si="86"/>
        <v>44.17</v>
      </c>
      <c r="Q1148" s="14" t="s">
        <v>8338</v>
      </c>
      <c r="R1148" t="s">
        <v>8339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0" t="s">
        <v>1148</v>
      </c>
      <c r="C1149" s="3" t="s">
        <v>5257</v>
      </c>
      <c r="D1149" s="8">
        <v>2000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8338</v>
      </c>
      <c r="R1149" t="s">
        <v>8339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8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8338</v>
      </c>
      <c r="R1150" t="s">
        <v>8339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0" t="s">
        <v>1150</v>
      </c>
      <c r="C1151" s="3" t="s">
        <v>5259</v>
      </c>
      <c r="D1151" s="8">
        <v>1500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5</v>
      </c>
      <c r="P1151">
        <f t="shared" si="86"/>
        <v>37.5</v>
      </c>
      <c r="Q1151" s="14" t="s">
        <v>8338</v>
      </c>
      <c r="R1151" t="s">
        <v>8339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8">
        <v>750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34</v>
      </c>
      <c r="P1152">
        <f t="shared" si="86"/>
        <v>42</v>
      </c>
      <c r="Q1152" s="14" t="s">
        <v>8338</v>
      </c>
      <c r="R1152" t="s">
        <v>8339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0" t="s">
        <v>1152</v>
      </c>
      <c r="C1153" s="3" t="s">
        <v>5261</v>
      </c>
      <c r="D1153" s="8">
        <v>2000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8338</v>
      </c>
      <c r="R1153" t="s">
        <v>8339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8">
        <v>600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152</v>
      </c>
      <c r="P1154">
        <f t="shared" ref="P1154:P1217" si="91">IFERROR(ROUND(E1154/L1154,2),0)</f>
        <v>60.73</v>
      </c>
      <c r="Q1154" s="14" t="s">
        <v>8338</v>
      </c>
      <c r="R1154" t="s">
        <v>8339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8">
        <v>10000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4" t="s">
        <v>8338</v>
      </c>
      <c r="R1155" t="s">
        <v>8339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0" t="s">
        <v>1155</v>
      </c>
      <c r="C1156" s="3" t="s">
        <v>5264</v>
      </c>
      <c r="D1156" s="8">
        <v>10000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3</v>
      </c>
      <c r="P1156">
        <f t="shared" si="91"/>
        <v>108.33</v>
      </c>
      <c r="Q1156" s="14" t="s">
        <v>8338</v>
      </c>
      <c r="R1156" t="s">
        <v>8339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0" t="s">
        <v>1156</v>
      </c>
      <c r="C1157" s="3" t="s">
        <v>5265</v>
      </c>
      <c r="D1157" s="8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8338</v>
      </c>
      <c r="R1157" t="s">
        <v>8339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8">
        <v>8000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8338</v>
      </c>
      <c r="R1158" t="s">
        <v>8339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0" t="s">
        <v>1158</v>
      </c>
      <c r="C1159" s="3" t="s">
        <v>5267</v>
      </c>
      <c r="D1159" s="8">
        <v>25000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1</v>
      </c>
      <c r="P1159">
        <f t="shared" si="91"/>
        <v>50.33</v>
      </c>
      <c r="Q1159" s="14" t="s">
        <v>8338</v>
      </c>
      <c r="R1159" t="s">
        <v>8339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0" t="s">
        <v>1159</v>
      </c>
      <c r="C1160" s="3" t="s">
        <v>5268</v>
      </c>
      <c r="D1160" s="8">
        <v>5000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1</v>
      </c>
      <c r="P1160">
        <f t="shared" si="91"/>
        <v>11.67</v>
      </c>
      <c r="Q1160" s="14" t="s">
        <v>8338</v>
      </c>
      <c r="R1160" t="s">
        <v>8339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0" t="s">
        <v>1160</v>
      </c>
      <c r="C1161" s="3" t="s">
        <v>5269</v>
      </c>
      <c r="D1161" s="8">
        <v>7500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8338</v>
      </c>
      <c r="R1161" t="s">
        <v>8339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0" t="s">
        <v>1161</v>
      </c>
      <c r="C1162" s="3" t="s">
        <v>5270</v>
      </c>
      <c r="D1162" s="8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8338</v>
      </c>
      <c r="R1162" t="s">
        <v>8339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0" t="s">
        <v>1162</v>
      </c>
      <c r="C1163" s="3" t="s">
        <v>5271</v>
      </c>
      <c r="D1163" s="8">
        <v>3000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8338</v>
      </c>
      <c r="R1163" t="s">
        <v>8339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0" t="s">
        <v>1163</v>
      </c>
      <c r="C1164" s="3" t="s">
        <v>5272</v>
      </c>
      <c r="D1164" s="8">
        <v>2000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2</v>
      </c>
      <c r="P1164">
        <f t="shared" si="91"/>
        <v>17.5</v>
      </c>
      <c r="Q1164" s="14" t="s">
        <v>8338</v>
      </c>
      <c r="R1164" t="s">
        <v>8339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0" t="s">
        <v>1164</v>
      </c>
      <c r="C1165" s="3" t="s">
        <v>5273</v>
      </c>
      <c r="D1165" s="8">
        <v>10000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8338</v>
      </c>
      <c r="R1165" t="s">
        <v>8339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8">
        <v>5000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8338</v>
      </c>
      <c r="R1166" t="s">
        <v>8339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0" t="s">
        <v>1166</v>
      </c>
      <c r="C1167" s="3" t="s">
        <v>5275</v>
      </c>
      <c r="D1167" s="8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8338</v>
      </c>
      <c r="R1167" t="s">
        <v>8339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0" t="s">
        <v>1167</v>
      </c>
      <c r="C1168" s="3" t="s">
        <v>5276</v>
      </c>
      <c r="D1168" s="8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8338</v>
      </c>
      <c r="R1168" t="s">
        <v>8339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0" t="s">
        <v>1168</v>
      </c>
      <c r="C1169" s="3" t="s">
        <v>5277</v>
      </c>
      <c r="D1169" s="8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8338</v>
      </c>
      <c r="R1169" t="s">
        <v>8339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0" t="s">
        <v>1169</v>
      </c>
      <c r="C1170" s="3" t="s">
        <v>5278</v>
      </c>
      <c r="D1170" s="8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8338</v>
      </c>
      <c r="R1170" t="s">
        <v>8339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8">
        <v>1000000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8338</v>
      </c>
      <c r="R1171" t="s">
        <v>8339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8">
        <v>1000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10</v>
      </c>
      <c r="P1172">
        <f t="shared" si="91"/>
        <v>50</v>
      </c>
      <c r="Q1172" s="14" t="s">
        <v>8338</v>
      </c>
      <c r="R1172" t="s">
        <v>8339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0" t="s">
        <v>1172</v>
      </c>
      <c r="C1173" s="3" t="s">
        <v>5281</v>
      </c>
      <c r="D1173" s="8">
        <v>1200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</v>
      </c>
      <c r="P1173">
        <f t="shared" si="91"/>
        <v>25</v>
      </c>
      <c r="Q1173" s="14" t="s">
        <v>8338</v>
      </c>
      <c r="R1173" t="s">
        <v>8339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0" t="s">
        <v>1173</v>
      </c>
      <c r="C1174" s="3" t="s">
        <v>5282</v>
      </c>
      <c r="D1174" s="8">
        <v>5500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8338</v>
      </c>
      <c r="R1174" t="s">
        <v>8339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0" t="s">
        <v>1174</v>
      </c>
      <c r="C1175" s="3" t="s">
        <v>5283</v>
      </c>
      <c r="D1175" s="8">
        <v>500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6</v>
      </c>
      <c r="P1175">
        <f t="shared" si="91"/>
        <v>30</v>
      </c>
      <c r="Q1175" s="14" t="s">
        <v>8338</v>
      </c>
      <c r="R1175" t="s">
        <v>8339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0" t="s">
        <v>1175</v>
      </c>
      <c r="C1176" s="3" t="s">
        <v>5284</v>
      </c>
      <c r="D1176" s="8">
        <v>600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148</v>
      </c>
      <c r="P1176">
        <f t="shared" si="91"/>
        <v>46.63</v>
      </c>
      <c r="Q1176" s="14" t="s">
        <v>8338</v>
      </c>
      <c r="R1176" t="s">
        <v>8339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0" t="s">
        <v>1176</v>
      </c>
      <c r="C1177" s="3" t="s">
        <v>5285</v>
      </c>
      <c r="D1177" s="8">
        <v>35000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</v>
      </c>
      <c r="P1177">
        <f t="shared" si="91"/>
        <v>65</v>
      </c>
      <c r="Q1177" s="14" t="s">
        <v>8338</v>
      </c>
      <c r="R1177" t="s">
        <v>8339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8">
        <v>10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100</v>
      </c>
      <c r="P1178">
        <f t="shared" si="91"/>
        <v>10</v>
      </c>
      <c r="Q1178" s="14" t="s">
        <v>8338</v>
      </c>
      <c r="R1178" t="s">
        <v>8339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0" t="s">
        <v>1178</v>
      </c>
      <c r="C1179" s="3" t="s">
        <v>5287</v>
      </c>
      <c r="D1179" s="8">
        <v>8000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8338</v>
      </c>
      <c r="R1179" t="s">
        <v>8339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0" t="s">
        <v>1179</v>
      </c>
      <c r="C1180" s="3" t="s">
        <v>5288</v>
      </c>
      <c r="D1180" s="8">
        <v>500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1</v>
      </c>
      <c r="P1180">
        <f t="shared" si="91"/>
        <v>5</v>
      </c>
      <c r="Q1180" s="14" t="s">
        <v>8338</v>
      </c>
      <c r="R1180" t="s">
        <v>8339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8">
        <v>8000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40</v>
      </c>
      <c r="P1181">
        <f t="shared" si="91"/>
        <v>640</v>
      </c>
      <c r="Q1181" s="14" t="s">
        <v>8338</v>
      </c>
      <c r="R1181" t="s">
        <v>8339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0" t="s">
        <v>1181</v>
      </c>
      <c r="C1182" s="3" t="s">
        <v>5290</v>
      </c>
      <c r="D1182" s="8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8338</v>
      </c>
      <c r="R1182" t="s">
        <v>8339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0" t="s">
        <v>1182</v>
      </c>
      <c r="C1183" s="3" t="s">
        <v>5291</v>
      </c>
      <c r="D1183" s="8">
        <v>2000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8338</v>
      </c>
      <c r="R1183" t="s">
        <v>8339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0" t="s">
        <v>1183</v>
      </c>
      <c r="C1184" s="3" t="s">
        <v>5292</v>
      </c>
      <c r="D1184" s="8">
        <v>25000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0</v>
      </c>
      <c r="P1184">
        <f t="shared" si="91"/>
        <v>10.5</v>
      </c>
      <c r="Q1184" s="14" t="s">
        <v>8338</v>
      </c>
      <c r="R1184" t="s">
        <v>8339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0" t="s">
        <v>1184</v>
      </c>
      <c r="C1185" s="3" t="s">
        <v>5293</v>
      </c>
      <c r="D1185" s="8">
        <v>5000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</v>
      </c>
      <c r="P1185">
        <f t="shared" si="91"/>
        <v>33.33</v>
      </c>
      <c r="Q1185" s="14" t="s">
        <v>8338</v>
      </c>
      <c r="R1185" t="s">
        <v>8339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0" t="s">
        <v>1185</v>
      </c>
      <c r="C1186" s="3" t="s">
        <v>5294</v>
      </c>
      <c r="D1186" s="8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8340</v>
      </c>
      <c r="R1186" t="s">
        <v>8341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0" t="s">
        <v>1186</v>
      </c>
      <c r="C1187" s="3" t="s">
        <v>5295</v>
      </c>
      <c r="D1187" s="8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8340</v>
      </c>
      <c r="R1187" t="s">
        <v>8341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0" t="s">
        <v>1187</v>
      </c>
      <c r="C1188" s="3" t="s">
        <v>5296</v>
      </c>
      <c r="D1188" s="8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8340</v>
      </c>
      <c r="R1188" t="s">
        <v>8341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0" t="s">
        <v>1188</v>
      </c>
      <c r="C1189" s="3" t="s">
        <v>5297</v>
      </c>
      <c r="D1189" s="8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8340</v>
      </c>
      <c r="R1189" t="s">
        <v>8341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0" t="s">
        <v>1189</v>
      </c>
      <c r="C1190" s="3" t="s">
        <v>5298</v>
      </c>
      <c r="D1190" s="8">
        <v>20000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</v>
      </c>
      <c r="P1190">
        <f t="shared" si="91"/>
        <v>37.78</v>
      </c>
      <c r="Q1190" s="14" t="s">
        <v>8340</v>
      </c>
      <c r="R1190" t="s">
        <v>8341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0" t="s">
        <v>1190</v>
      </c>
      <c r="C1191" s="3" t="s">
        <v>5299</v>
      </c>
      <c r="D1191" s="8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8340</v>
      </c>
      <c r="R1191" t="s">
        <v>8341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0" t="s">
        <v>1191</v>
      </c>
      <c r="C1192" s="3" t="s">
        <v>5300</v>
      </c>
      <c r="D1192" s="8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8340</v>
      </c>
      <c r="R1192" t="s">
        <v>8341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0" t="s">
        <v>1192</v>
      </c>
      <c r="C1193" s="3" t="s">
        <v>5301</v>
      </c>
      <c r="D1193" s="8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8340</v>
      </c>
      <c r="R1193" t="s">
        <v>8341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8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8340</v>
      </c>
      <c r="R1194" t="s">
        <v>8341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0" t="s">
        <v>1194</v>
      </c>
      <c r="C1195" s="3" t="s">
        <v>5303</v>
      </c>
      <c r="D1195" s="8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8340</v>
      </c>
      <c r="R1195" t="s">
        <v>8341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0" t="s">
        <v>1195</v>
      </c>
      <c r="C1196" s="3" t="s">
        <v>5304</v>
      </c>
      <c r="D1196" s="8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8340</v>
      </c>
      <c r="R1196" t="s">
        <v>8341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0" t="s">
        <v>1196</v>
      </c>
      <c r="C1197" s="3" t="s">
        <v>5305</v>
      </c>
      <c r="D1197" s="8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8340</v>
      </c>
      <c r="R1197" t="s">
        <v>8341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8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8340</v>
      </c>
      <c r="R1198" t="s">
        <v>8341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0" t="s">
        <v>1198</v>
      </c>
      <c r="C1199" s="3" t="s">
        <v>5307</v>
      </c>
      <c r="D1199" s="8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8340</v>
      </c>
      <c r="R1199" t="s">
        <v>8341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0" t="s">
        <v>1199</v>
      </c>
      <c r="C1200" s="3" t="s">
        <v>5308</v>
      </c>
      <c r="D1200" s="8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8340</v>
      </c>
      <c r="R1200" t="s">
        <v>8341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0" t="s">
        <v>1200</v>
      </c>
      <c r="C1201" s="3" t="s">
        <v>5309</v>
      </c>
      <c r="D1201" s="8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8340</v>
      </c>
      <c r="R1201" t="s">
        <v>8341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0" t="s">
        <v>1201</v>
      </c>
      <c r="C1202" s="3" t="s">
        <v>5310</v>
      </c>
      <c r="D1202" s="8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8340</v>
      </c>
      <c r="R1202" t="s">
        <v>8341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0" t="s">
        <v>1202</v>
      </c>
      <c r="C1203" s="3" t="s">
        <v>5311</v>
      </c>
      <c r="D1203" s="8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8340</v>
      </c>
      <c r="R1203" t="s">
        <v>8341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0" t="s">
        <v>1203</v>
      </c>
      <c r="C1204" s="3" t="s">
        <v>5312</v>
      </c>
      <c r="D1204" s="8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8340</v>
      </c>
      <c r="R1204" t="s">
        <v>8341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8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8340</v>
      </c>
      <c r="R1205" t="s">
        <v>8341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8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8340</v>
      </c>
      <c r="R1206" t="s">
        <v>8341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0" t="s">
        <v>1206</v>
      </c>
      <c r="C1207" s="3" t="s">
        <v>5315</v>
      </c>
      <c r="D1207" s="8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8340</v>
      </c>
      <c r="R1207" t="s">
        <v>8341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0" t="s">
        <v>1207</v>
      </c>
      <c r="C1208" s="3" t="s">
        <v>5316</v>
      </c>
      <c r="D1208" s="8">
        <v>1000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104</v>
      </c>
      <c r="P1208">
        <f t="shared" si="91"/>
        <v>32.340000000000003</v>
      </c>
      <c r="Q1208" s="14" t="s">
        <v>8340</v>
      </c>
      <c r="R1208" t="s">
        <v>8341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8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8340</v>
      </c>
      <c r="R1209" t="s">
        <v>8341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0" t="s">
        <v>1209</v>
      </c>
      <c r="C1210" s="3" t="s">
        <v>5318</v>
      </c>
      <c r="D1210" s="8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8340</v>
      </c>
      <c r="R1210" t="s">
        <v>8341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0" t="s">
        <v>1210</v>
      </c>
      <c r="C1211" s="3" t="s">
        <v>5319</v>
      </c>
      <c r="D1211" s="8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8340</v>
      </c>
      <c r="R1211" t="s">
        <v>8341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0" t="s">
        <v>1211</v>
      </c>
      <c r="C1212" s="3" t="s">
        <v>5320</v>
      </c>
      <c r="D1212" s="8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8340</v>
      </c>
      <c r="R1212" t="s">
        <v>8341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0" t="s">
        <v>1212</v>
      </c>
      <c r="C1213" s="3" t="s">
        <v>5321</v>
      </c>
      <c r="D1213" s="8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8340</v>
      </c>
      <c r="R1213" t="s">
        <v>8341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0" t="s">
        <v>1213</v>
      </c>
      <c r="C1214" s="3" t="s">
        <v>5322</v>
      </c>
      <c r="D1214" s="8">
        <v>3000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108</v>
      </c>
      <c r="P1214">
        <f t="shared" si="91"/>
        <v>38.869999999999997</v>
      </c>
      <c r="Q1214" s="14" t="s">
        <v>8340</v>
      </c>
      <c r="R1214" t="s">
        <v>8341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0" t="s">
        <v>1214</v>
      </c>
      <c r="C1215" s="3" t="s">
        <v>5323</v>
      </c>
      <c r="D1215" s="8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8340</v>
      </c>
      <c r="R1215" t="s">
        <v>8341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0" t="s">
        <v>1215</v>
      </c>
      <c r="C1216" s="3" t="s">
        <v>5324</v>
      </c>
      <c r="D1216" s="8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8340</v>
      </c>
      <c r="R1216" t="s">
        <v>8341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0" t="s">
        <v>1216</v>
      </c>
      <c r="C1217" s="3" t="s">
        <v>5325</v>
      </c>
      <c r="D1217" s="8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8340</v>
      </c>
      <c r="R1217" t="s">
        <v>8341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8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4" t="s">
        <v>8340</v>
      </c>
      <c r="R1218" t="s">
        <v>8341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8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4" t="s">
        <v>8340</v>
      </c>
      <c r="R1219" t="s">
        <v>8341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0" t="s">
        <v>1219</v>
      </c>
      <c r="C1220" s="3" t="s">
        <v>5328</v>
      </c>
      <c r="D1220" s="8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8340</v>
      </c>
      <c r="R1220" t="s">
        <v>8341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0" t="s">
        <v>1220</v>
      </c>
      <c r="C1221" s="3" t="s">
        <v>5329</v>
      </c>
      <c r="D1221" s="8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8340</v>
      </c>
      <c r="R1221" t="s">
        <v>8341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0" t="s">
        <v>1221</v>
      </c>
      <c r="C1222" s="3" t="s">
        <v>5330</v>
      </c>
      <c r="D1222" s="8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8340</v>
      </c>
      <c r="R1222" t="s">
        <v>8341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0" t="s">
        <v>1222</v>
      </c>
      <c r="C1223" s="3" t="s">
        <v>5331</v>
      </c>
      <c r="D1223" s="8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8340</v>
      </c>
      <c r="R1223" t="s">
        <v>8341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8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8340</v>
      </c>
      <c r="R1224" t="s">
        <v>8341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0" t="s">
        <v>1224</v>
      </c>
      <c r="C1225" s="3" t="s">
        <v>5333</v>
      </c>
      <c r="D1225" s="8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8340</v>
      </c>
      <c r="R1225" t="s">
        <v>8341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8">
        <v>6000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18</v>
      </c>
      <c r="P1226">
        <f t="shared" si="96"/>
        <v>58.89</v>
      </c>
      <c r="Q1226" s="14" t="s">
        <v>8327</v>
      </c>
      <c r="R1226" t="s">
        <v>8342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0" t="s">
        <v>1226</v>
      </c>
      <c r="C1227" s="3" t="s">
        <v>5335</v>
      </c>
      <c r="D1227" s="8">
        <v>40000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0</v>
      </c>
      <c r="P1227">
        <f t="shared" si="96"/>
        <v>44</v>
      </c>
      <c r="Q1227" s="14" t="s">
        <v>8327</v>
      </c>
      <c r="R1227" t="s">
        <v>8342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0" t="s">
        <v>1227</v>
      </c>
      <c r="C1228" s="3" t="s">
        <v>5336</v>
      </c>
      <c r="D1228" s="8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8327</v>
      </c>
      <c r="R1228" t="s">
        <v>8342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0" t="s">
        <v>1228</v>
      </c>
      <c r="C1229" s="3" t="s">
        <v>5337</v>
      </c>
      <c r="D1229" s="8">
        <v>25000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8327</v>
      </c>
      <c r="R1229" t="s">
        <v>8342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0" t="s">
        <v>1229</v>
      </c>
      <c r="C1230" s="3" t="s">
        <v>5338</v>
      </c>
      <c r="D1230" s="8">
        <v>3000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49</v>
      </c>
      <c r="P1230">
        <f t="shared" si="96"/>
        <v>61.04</v>
      </c>
      <c r="Q1230" s="14" t="s">
        <v>8327</v>
      </c>
      <c r="R1230" t="s">
        <v>8342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0" t="s">
        <v>1230</v>
      </c>
      <c r="C1231" s="3" t="s">
        <v>5339</v>
      </c>
      <c r="D1231" s="8">
        <v>8500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0</v>
      </c>
      <c r="P1231">
        <f t="shared" si="96"/>
        <v>25</v>
      </c>
      <c r="Q1231" s="14" t="s">
        <v>8327</v>
      </c>
      <c r="R1231" t="s">
        <v>8342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8">
        <v>300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8327</v>
      </c>
      <c r="R1232" t="s">
        <v>8342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8">
        <v>10000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8327</v>
      </c>
      <c r="R1233" t="s">
        <v>8342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0" t="s">
        <v>1233</v>
      </c>
      <c r="C1234" s="3" t="s">
        <v>5342</v>
      </c>
      <c r="D1234" s="8">
        <v>3000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8327</v>
      </c>
      <c r="R1234" t="s">
        <v>8342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0" t="s">
        <v>1234</v>
      </c>
      <c r="C1235" s="3" t="s">
        <v>5343</v>
      </c>
      <c r="D1235" s="8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8327</v>
      </c>
      <c r="R1235" t="s">
        <v>8342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8">
        <v>1150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8327</v>
      </c>
      <c r="R1236" t="s">
        <v>8342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0" t="s">
        <v>1236</v>
      </c>
      <c r="C1237" s="3" t="s">
        <v>5345</v>
      </c>
      <c r="D1237" s="8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2</v>
      </c>
      <c r="P1237">
        <f t="shared" si="96"/>
        <v>35</v>
      </c>
      <c r="Q1237" s="14" t="s">
        <v>8327</v>
      </c>
      <c r="R1237" t="s">
        <v>8342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0" t="s">
        <v>1237</v>
      </c>
      <c r="C1238" s="3" t="s">
        <v>5346</v>
      </c>
      <c r="D1238" s="8">
        <v>22000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8327</v>
      </c>
      <c r="R1238" t="s">
        <v>8342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0" t="s">
        <v>1238</v>
      </c>
      <c r="C1239" s="3" t="s">
        <v>5347</v>
      </c>
      <c r="D1239" s="8">
        <v>2000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8327</v>
      </c>
      <c r="R1239" t="s">
        <v>8342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0" t="s">
        <v>1239</v>
      </c>
      <c r="C1240" s="3" t="s">
        <v>5348</v>
      </c>
      <c r="D1240" s="8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8327</v>
      </c>
      <c r="R1240" t="s">
        <v>8342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8">
        <v>25000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8327</v>
      </c>
      <c r="R1241" t="s">
        <v>8342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0" t="s">
        <v>1241</v>
      </c>
      <c r="C1242" s="3" t="s">
        <v>5350</v>
      </c>
      <c r="D1242" s="8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8327</v>
      </c>
      <c r="R1242" t="s">
        <v>8342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0" t="s">
        <v>1242</v>
      </c>
      <c r="C1243" s="3" t="s">
        <v>5351</v>
      </c>
      <c r="D1243" s="8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8327</v>
      </c>
      <c r="R1243" t="s">
        <v>8342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0" t="s">
        <v>1243</v>
      </c>
      <c r="C1244" s="3" t="s">
        <v>5352</v>
      </c>
      <c r="D1244" s="8">
        <v>50000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0</v>
      </c>
      <c r="P1244">
        <f t="shared" si="96"/>
        <v>5</v>
      </c>
      <c r="Q1244" s="14" t="s">
        <v>8327</v>
      </c>
      <c r="R1244" t="s">
        <v>8342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0" t="s">
        <v>1244</v>
      </c>
      <c r="C1245" s="3" t="s">
        <v>5353</v>
      </c>
      <c r="D1245" s="8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8327</v>
      </c>
      <c r="R1245" t="s">
        <v>8342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0" t="s">
        <v>1245</v>
      </c>
      <c r="C1246" s="3" t="s">
        <v>5354</v>
      </c>
      <c r="D1246" s="8">
        <v>1800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115</v>
      </c>
      <c r="P1246">
        <f t="shared" si="96"/>
        <v>46.13</v>
      </c>
      <c r="Q1246" s="14" t="s">
        <v>8327</v>
      </c>
      <c r="R1246" t="s">
        <v>8328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8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8327</v>
      </c>
      <c r="R1247" t="s">
        <v>8328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0" t="s">
        <v>1247</v>
      </c>
      <c r="C1248" s="3" t="s">
        <v>5356</v>
      </c>
      <c r="D1248" s="8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8327</v>
      </c>
      <c r="R1248" t="s">
        <v>8328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8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8327</v>
      </c>
      <c r="R1249" t="s">
        <v>8328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0" t="s">
        <v>1249</v>
      </c>
      <c r="C1250" s="3" t="s">
        <v>5358</v>
      </c>
      <c r="D1250" s="8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8327</v>
      </c>
      <c r="R1250" t="s">
        <v>8328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0" t="s">
        <v>1250</v>
      </c>
      <c r="C1251" s="3" t="s">
        <v>5359</v>
      </c>
      <c r="D1251" s="8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8327</v>
      </c>
      <c r="R1251" t="s">
        <v>8328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0" t="s">
        <v>1251</v>
      </c>
      <c r="C1252" s="3" t="s">
        <v>5360</v>
      </c>
      <c r="D1252" s="8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8327</v>
      </c>
      <c r="R1252" t="s">
        <v>8328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0" t="s">
        <v>1252</v>
      </c>
      <c r="C1253" s="3" t="s">
        <v>5361</v>
      </c>
      <c r="D1253" s="8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8327</v>
      </c>
      <c r="R1253" t="s">
        <v>8328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8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8327</v>
      </c>
      <c r="R1254" t="s">
        <v>8328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0" t="s">
        <v>1254</v>
      </c>
      <c r="C1255" s="3" t="s">
        <v>5363</v>
      </c>
      <c r="D1255" s="8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8327</v>
      </c>
      <c r="R1255" t="s">
        <v>8328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0" t="s">
        <v>1255</v>
      </c>
      <c r="C1256" s="3" t="s">
        <v>5364</v>
      </c>
      <c r="D1256" s="8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8327</v>
      </c>
      <c r="R1256" t="s">
        <v>8328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0" t="s">
        <v>1256</v>
      </c>
      <c r="C1257" s="3" t="s">
        <v>5365</v>
      </c>
      <c r="D1257" s="8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8327</v>
      </c>
      <c r="R1257" t="s">
        <v>8328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0" t="s">
        <v>1257</v>
      </c>
      <c r="C1258" s="3" t="s">
        <v>5366</v>
      </c>
      <c r="D1258" s="8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8327</v>
      </c>
      <c r="R1258" t="s">
        <v>8328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0" t="s">
        <v>1258</v>
      </c>
      <c r="C1259" s="3" t="s">
        <v>5367</v>
      </c>
      <c r="D1259" s="8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8327</v>
      </c>
      <c r="R1259" t="s">
        <v>8328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0" t="s">
        <v>1259</v>
      </c>
      <c r="C1260" s="3" t="s">
        <v>5368</v>
      </c>
      <c r="D1260" s="8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8327</v>
      </c>
      <c r="R1260" t="s">
        <v>8328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0" t="s">
        <v>1260</v>
      </c>
      <c r="C1261" s="3" t="s">
        <v>5369</v>
      </c>
      <c r="D1261" s="8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8327</v>
      </c>
      <c r="R1261" t="s">
        <v>8328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8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8327</v>
      </c>
      <c r="R1262" t="s">
        <v>8328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0" t="s">
        <v>1262</v>
      </c>
      <c r="C1263" s="3" t="s">
        <v>5371</v>
      </c>
      <c r="D1263" s="8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8327</v>
      </c>
      <c r="R1263" t="s">
        <v>8328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0" t="s">
        <v>1263</v>
      </c>
      <c r="C1264" s="3" t="s">
        <v>5372</v>
      </c>
      <c r="D1264" s="8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8327</v>
      </c>
      <c r="R1264" t="s">
        <v>8328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8">
        <v>35000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5</v>
      </c>
      <c r="P1265">
        <f t="shared" si="96"/>
        <v>43.54</v>
      </c>
      <c r="Q1265" s="14" t="s">
        <v>8327</v>
      </c>
      <c r="R1265" t="s">
        <v>8328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0" t="s">
        <v>1265</v>
      </c>
      <c r="C1266" s="3" t="s">
        <v>5374</v>
      </c>
      <c r="D1266" s="8">
        <v>1000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108</v>
      </c>
      <c r="P1266">
        <f t="shared" si="96"/>
        <v>31.82</v>
      </c>
      <c r="Q1266" s="14" t="s">
        <v>8327</v>
      </c>
      <c r="R1266" t="s">
        <v>8328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0" t="s">
        <v>1266</v>
      </c>
      <c r="C1267" s="3" t="s">
        <v>5375</v>
      </c>
      <c r="D1267" s="8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8327</v>
      </c>
      <c r="R1267" t="s">
        <v>8328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0" t="s">
        <v>1267</v>
      </c>
      <c r="C1268" s="3" t="s">
        <v>5376</v>
      </c>
      <c r="D1268" s="8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8327</v>
      </c>
      <c r="R1268" t="s">
        <v>8328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0" t="s">
        <v>1268</v>
      </c>
      <c r="C1269" s="3" t="s">
        <v>5377</v>
      </c>
      <c r="D1269" s="8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8327</v>
      </c>
      <c r="R1269" t="s">
        <v>8328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0" t="s">
        <v>1269</v>
      </c>
      <c r="C1270" s="3" t="s">
        <v>5378</v>
      </c>
      <c r="D1270" s="8">
        <v>30000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47</v>
      </c>
      <c r="P1270">
        <f t="shared" si="96"/>
        <v>76.92</v>
      </c>
      <c r="Q1270" s="14" t="s">
        <v>8327</v>
      </c>
      <c r="R1270" t="s">
        <v>8328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0" t="s">
        <v>1270</v>
      </c>
      <c r="C1271" s="3" t="s">
        <v>5379</v>
      </c>
      <c r="D1271" s="8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8327</v>
      </c>
      <c r="R1271" t="s">
        <v>8328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0" t="s">
        <v>1271</v>
      </c>
      <c r="C1272" s="3" t="s">
        <v>5380</v>
      </c>
      <c r="D1272" s="8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8327</v>
      </c>
      <c r="R1272" t="s">
        <v>8328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0" t="s">
        <v>1272</v>
      </c>
      <c r="C1273" s="3" t="s">
        <v>5381</v>
      </c>
      <c r="D1273" s="8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8327</v>
      </c>
      <c r="R1273" t="s">
        <v>8328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0" t="s">
        <v>1273</v>
      </c>
      <c r="C1274" s="3" t="s">
        <v>5382</v>
      </c>
      <c r="D1274" s="8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8327</v>
      </c>
      <c r="R1274" t="s">
        <v>8328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0" t="s">
        <v>1274</v>
      </c>
      <c r="C1275" s="3" t="s">
        <v>5383</v>
      </c>
      <c r="D1275" s="8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8327</v>
      </c>
      <c r="R1275" t="s">
        <v>8328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8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8327</v>
      </c>
      <c r="R1276" t="s">
        <v>8328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8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8327</v>
      </c>
      <c r="R1277" t="s">
        <v>8328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8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8327</v>
      </c>
      <c r="R1278" t="s">
        <v>8328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0" t="s">
        <v>1278</v>
      </c>
      <c r="C1279" s="3" t="s">
        <v>5387</v>
      </c>
      <c r="D1279" s="8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8327</v>
      </c>
      <c r="R1279" t="s">
        <v>8328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0" t="s">
        <v>1279</v>
      </c>
      <c r="C1280" s="3" t="s">
        <v>5388</v>
      </c>
      <c r="D1280" s="8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8327</v>
      </c>
      <c r="R1280" t="s">
        <v>8328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0" t="s">
        <v>1280</v>
      </c>
      <c r="C1281" s="3" t="s">
        <v>5389</v>
      </c>
      <c r="D1281" s="8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8327</v>
      </c>
      <c r="R1281" t="s">
        <v>8328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0" t="s">
        <v>1281</v>
      </c>
      <c r="C1282" s="3" t="s">
        <v>5390</v>
      </c>
      <c r="D1282" s="8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4" t="s">
        <v>8327</v>
      </c>
      <c r="R1282" t="s">
        <v>8328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0" t="s">
        <v>1282</v>
      </c>
      <c r="C1283" s="3" t="s">
        <v>5391</v>
      </c>
      <c r="D1283" s="8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4" t="s">
        <v>8327</v>
      </c>
      <c r="R1283" t="s">
        <v>8328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0" t="s">
        <v>1283</v>
      </c>
      <c r="C1284" s="3" t="s">
        <v>5392</v>
      </c>
      <c r="D1284" s="8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8327</v>
      </c>
      <c r="R1284" t="s">
        <v>8328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0" t="s">
        <v>1284</v>
      </c>
      <c r="C1285" s="3" t="s">
        <v>5393</v>
      </c>
      <c r="D1285" s="8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8327</v>
      </c>
      <c r="R1285" t="s">
        <v>8328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0" t="s">
        <v>1285</v>
      </c>
      <c r="C1286" s="3" t="s">
        <v>5394</v>
      </c>
      <c r="D1286" s="8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8308</v>
      </c>
      <c r="R1286" t="s">
        <v>8309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0" t="s">
        <v>1286</v>
      </c>
      <c r="C1287" s="3" t="s">
        <v>5395</v>
      </c>
      <c r="D1287" s="8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8308</v>
      </c>
      <c r="R1287" t="s">
        <v>8309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0" t="s">
        <v>1287</v>
      </c>
      <c r="C1288" s="3" t="s">
        <v>5396</v>
      </c>
      <c r="D1288" s="8">
        <v>1000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163</v>
      </c>
      <c r="P1288">
        <f t="shared" si="101"/>
        <v>81.25</v>
      </c>
      <c r="Q1288" s="14" t="s">
        <v>8308</v>
      </c>
      <c r="R1288" t="s">
        <v>8309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0" t="s">
        <v>1288</v>
      </c>
      <c r="C1289" s="3" t="s">
        <v>5397</v>
      </c>
      <c r="D1289" s="8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8308</v>
      </c>
      <c r="R1289" t="s">
        <v>8309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0" t="s">
        <v>1289</v>
      </c>
      <c r="C1290" s="3" t="s">
        <v>5398</v>
      </c>
      <c r="D1290" s="8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8308</v>
      </c>
      <c r="R1290" t="s">
        <v>8309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0" t="s">
        <v>1290</v>
      </c>
      <c r="C1291" s="3" t="s">
        <v>5399</v>
      </c>
      <c r="D1291" s="8">
        <v>20000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9</v>
      </c>
      <c r="P1291">
        <f t="shared" si="101"/>
        <v>36.08</v>
      </c>
      <c r="Q1291" s="14" t="s">
        <v>8308</v>
      </c>
      <c r="R1291" t="s">
        <v>8309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0" t="s">
        <v>1291</v>
      </c>
      <c r="C1292" s="3" t="s">
        <v>5400</v>
      </c>
      <c r="D1292" s="8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8308</v>
      </c>
      <c r="R1292" t="s">
        <v>8309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0" t="s">
        <v>1292</v>
      </c>
      <c r="C1293" s="3" t="s">
        <v>5401</v>
      </c>
      <c r="D1293" s="8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8308</v>
      </c>
      <c r="R1293" t="s">
        <v>8309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0" t="s">
        <v>1293</v>
      </c>
      <c r="C1294" s="3" t="s">
        <v>5402</v>
      </c>
      <c r="D1294" s="8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8308</v>
      </c>
      <c r="R1294" t="s">
        <v>8309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0" t="s">
        <v>1294</v>
      </c>
      <c r="C1295" s="3" t="s">
        <v>5403</v>
      </c>
      <c r="D1295" s="8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8308</v>
      </c>
      <c r="R1295" t="s">
        <v>8309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0" t="s">
        <v>1295</v>
      </c>
      <c r="C1296" s="3" t="s">
        <v>5404</v>
      </c>
      <c r="D1296" s="8">
        <v>600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102</v>
      </c>
      <c r="P1296">
        <f t="shared" si="101"/>
        <v>27.73</v>
      </c>
      <c r="Q1296" s="14" t="s">
        <v>8308</v>
      </c>
      <c r="R1296" t="s">
        <v>8309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0" t="s">
        <v>1296</v>
      </c>
      <c r="C1297" s="3" t="s">
        <v>5405</v>
      </c>
      <c r="D1297" s="8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8308</v>
      </c>
      <c r="R1297" t="s">
        <v>8309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0" t="s">
        <v>1297</v>
      </c>
      <c r="C1298" s="3" t="s">
        <v>5406</v>
      </c>
      <c r="D1298" s="8">
        <v>1200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100</v>
      </c>
      <c r="P1298">
        <f t="shared" si="101"/>
        <v>52.17</v>
      </c>
      <c r="Q1298" s="14" t="s">
        <v>8308</v>
      </c>
      <c r="R1298" t="s">
        <v>8309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0" t="s">
        <v>1298</v>
      </c>
      <c r="C1299" s="3" t="s">
        <v>5407</v>
      </c>
      <c r="D1299" s="8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8308</v>
      </c>
      <c r="R1299" t="s">
        <v>8309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0" t="s">
        <v>1299</v>
      </c>
      <c r="C1300" s="3" t="s">
        <v>5408</v>
      </c>
      <c r="D1300" s="8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8308</v>
      </c>
      <c r="R1300" t="s">
        <v>8309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0" t="s">
        <v>1300</v>
      </c>
      <c r="C1301" s="3" t="s">
        <v>5409</v>
      </c>
      <c r="D1301" s="8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8308</v>
      </c>
      <c r="R1301" t="s">
        <v>8309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0" t="s">
        <v>1301</v>
      </c>
      <c r="C1302" s="3" t="s">
        <v>5410</v>
      </c>
      <c r="D1302" s="8">
        <v>3400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119</v>
      </c>
      <c r="P1302">
        <f t="shared" si="101"/>
        <v>168.75</v>
      </c>
      <c r="Q1302" s="14" t="s">
        <v>8308</v>
      </c>
      <c r="R1302" t="s">
        <v>8309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0" t="s">
        <v>1302</v>
      </c>
      <c r="C1303" s="3" t="s">
        <v>5411</v>
      </c>
      <c r="D1303" s="8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8308</v>
      </c>
      <c r="R1303" t="s">
        <v>8309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0" t="s">
        <v>1303</v>
      </c>
      <c r="C1304" s="3" t="s">
        <v>5412</v>
      </c>
      <c r="D1304" s="8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8308</v>
      </c>
      <c r="R1304" t="s">
        <v>8309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8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8308</v>
      </c>
      <c r="R1305" t="s">
        <v>8309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8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8321</v>
      </c>
      <c r="R1306" t="s">
        <v>8323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0" t="s">
        <v>1306</v>
      </c>
      <c r="C1307" s="3" t="s">
        <v>5415</v>
      </c>
      <c r="D1307" s="8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8321</v>
      </c>
      <c r="R1307" t="s">
        <v>8323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0" t="s">
        <v>1307</v>
      </c>
      <c r="C1308" s="3" t="s">
        <v>5416</v>
      </c>
      <c r="D1308" s="8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8321</v>
      </c>
      <c r="R1308" t="s">
        <v>8323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8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8321</v>
      </c>
      <c r="R1309" t="s">
        <v>8323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0" t="s">
        <v>1309</v>
      </c>
      <c r="C1310" s="3" t="s">
        <v>5418</v>
      </c>
      <c r="D1310" s="8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8321</v>
      </c>
      <c r="R1310" t="s">
        <v>8323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0" t="s">
        <v>1310</v>
      </c>
      <c r="C1311" s="3" t="s">
        <v>5419</v>
      </c>
      <c r="D1311" s="8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8321</v>
      </c>
      <c r="R1311" t="s">
        <v>8323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0" t="s">
        <v>1311</v>
      </c>
      <c r="C1312" s="3" t="s">
        <v>5420</v>
      </c>
      <c r="D1312" s="8">
        <v>2000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155</v>
      </c>
      <c r="P1312">
        <f t="shared" si="101"/>
        <v>129.16999999999999</v>
      </c>
      <c r="Q1312" s="14" t="s">
        <v>8321</v>
      </c>
      <c r="R1312" t="s">
        <v>8323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0" t="s">
        <v>1312</v>
      </c>
      <c r="C1313" s="3" t="s">
        <v>5421</v>
      </c>
      <c r="D1313" s="8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8321</v>
      </c>
      <c r="R1313" t="s">
        <v>8323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0" t="s">
        <v>1313</v>
      </c>
      <c r="C1314" s="3" t="s">
        <v>5422</v>
      </c>
      <c r="D1314" s="8">
        <v>3333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8321</v>
      </c>
      <c r="R1314" t="s">
        <v>8323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0" t="s">
        <v>1314</v>
      </c>
      <c r="C1315" s="3" t="s">
        <v>5423</v>
      </c>
      <c r="D1315" s="8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8321</v>
      </c>
      <c r="R1315" t="s">
        <v>8323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0" t="s">
        <v>1315</v>
      </c>
      <c r="C1316" s="3" t="s">
        <v>5424</v>
      </c>
      <c r="D1316" s="8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8321</v>
      </c>
      <c r="R1316" t="s">
        <v>8323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8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8321</v>
      </c>
      <c r="R1317" t="s">
        <v>8323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0" t="s">
        <v>1317</v>
      </c>
      <c r="C1318" s="3" t="s">
        <v>5426</v>
      </c>
      <c r="D1318" s="8">
        <v>1000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8321</v>
      </c>
      <c r="R1318" t="s">
        <v>8323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0" t="s">
        <v>1318</v>
      </c>
      <c r="C1319" s="3" t="s">
        <v>5427</v>
      </c>
      <c r="D1319" s="8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8321</v>
      </c>
      <c r="R1319" t="s">
        <v>8323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8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8321</v>
      </c>
      <c r="R1320" t="s">
        <v>8323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0" t="s">
        <v>1320</v>
      </c>
      <c r="C1321" s="3" t="s">
        <v>5429</v>
      </c>
      <c r="D1321" s="8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8321</v>
      </c>
      <c r="R1321" t="s">
        <v>8323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0" t="s">
        <v>1321</v>
      </c>
      <c r="C1322" s="3" t="s">
        <v>5430</v>
      </c>
      <c r="D1322" s="8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8321</v>
      </c>
      <c r="R1322" t="s">
        <v>8323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0" t="s">
        <v>1322</v>
      </c>
      <c r="C1323" s="3" t="s">
        <v>5431</v>
      </c>
      <c r="D1323" s="8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8321</v>
      </c>
      <c r="R1323" t="s">
        <v>8323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0" t="s">
        <v>1323</v>
      </c>
      <c r="C1324" s="3" t="s">
        <v>5432</v>
      </c>
      <c r="D1324" s="8">
        <v>25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424</v>
      </c>
      <c r="P1324">
        <f t="shared" si="101"/>
        <v>26.5</v>
      </c>
      <c r="Q1324" s="14" t="s">
        <v>8321</v>
      </c>
      <c r="R1324" t="s">
        <v>8323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0" t="s">
        <v>1324</v>
      </c>
      <c r="C1325" s="3" t="s">
        <v>5433</v>
      </c>
      <c r="D1325" s="8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8321</v>
      </c>
      <c r="R1325" t="s">
        <v>8323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0" t="s">
        <v>1325</v>
      </c>
      <c r="C1326" s="3" t="s">
        <v>5434</v>
      </c>
      <c r="D1326" s="8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8321</v>
      </c>
      <c r="R1326" t="s">
        <v>8323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0" t="s">
        <v>1326</v>
      </c>
      <c r="C1327" s="3" t="s">
        <v>5435</v>
      </c>
      <c r="D1327" s="8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8321</v>
      </c>
      <c r="R1327" t="s">
        <v>8323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0" t="s">
        <v>1327</v>
      </c>
      <c r="C1328" s="3" t="s">
        <v>5436</v>
      </c>
      <c r="D1328" s="8">
        <v>1000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113</v>
      </c>
      <c r="P1328">
        <f t="shared" si="101"/>
        <v>102.73</v>
      </c>
      <c r="Q1328" s="14" t="s">
        <v>8321</v>
      </c>
      <c r="R1328" t="s">
        <v>8323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8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8321</v>
      </c>
      <c r="R1329" t="s">
        <v>8323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0" t="s">
        <v>1329</v>
      </c>
      <c r="C1330" s="3" t="s">
        <v>5438</v>
      </c>
      <c r="D1330" s="8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8321</v>
      </c>
      <c r="R1330" t="s">
        <v>8323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8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8321</v>
      </c>
      <c r="R1331" t="s">
        <v>8323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0" t="s">
        <v>1331</v>
      </c>
      <c r="C1332" s="3" t="s">
        <v>5440</v>
      </c>
      <c r="D1332" s="8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8321</v>
      </c>
      <c r="R1332" t="s">
        <v>8323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0" t="s">
        <v>1332</v>
      </c>
      <c r="C1333" s="3" t="s">
        <v>5441</v>
      </c>
      <c r="D1333" s="8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8321</v>
      </c>
      <c r="R1333" t="s">
        <v>8323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0" t="s">
        <v>1333</v>
      </c>
      <c r="C1334" s="3" t="s">
        <v>5442</v>
      </c>
      <c r="D1334" s="8">
        <v>4000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8321</v>
      </c>
      <c r="R1334" t="s">
        <v>8323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0" t="s">
        <v>1334</v>
      </c>
      <c r="C1335" s="3" t="s">
        <v>5443</v>
      </c>
      <c r="D1335" s="8">
        <v>25000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8321</v>
      </c>
      <c r="R1335" t="s">
        <v>8323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0" t="s">
        <v>1335</v>
      </c>
      <c r="C1336" s="3" t="s">
        <v>5444</v>
      </c>
      <c r="D1336" s="8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8321</v>
      </c>
      <c r="R1336" t="s">
        <v>8323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0" t="s">
        <v>1336</v>
      </c>
      <c r="C1337" s="3" t="s">
        <v>5445</v>
      </c>
      <c r="D1337" s="8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8321</v>
      </c>
      <c r="R1337" t="s">
        <v>8323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0" t="s">
        <v>1337</v>
      </c>
      <c r="C1338" s="3" t="s">
        <v>5446</v>
      </c>
      <c r="D1338" s="8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8321</v>
      </c>
      <c r="R1338" t="s">
        <v>8323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8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8321</v>
      </c>
      <c r="R1339" t="s">
        <v>8323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0" t="s">
        <v>1339</v>
      </c>
      <c r="C1340" s="3" t="s">
        <v>5448</v>
      </c>
      <c r="D1340" s="8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8321</v>
      </c>
      <c r="R1340" t="s">
        <v>8323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0" t="s">
        <v>1340</v>
      </c>
      <c r="C1341" s="3" t="s">
        <v>5449</v>
      </c>
      <c r="D1341" s="8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8321</v>
      </c>
      <c r="R1341" t="s">
        <v>8323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0" t="s">
        <v>1341</v>
      </c>
      <c r="C1342" s="3" t="s">
        <v>5450</v>
      </c>
      <c r="D1342" s="8">
        <v>30000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8321</v>
      </c>
      <c r="R1342" t="s">
        <v>8323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0" t="s">
        <v>1342</v>
      </c>
      <c r="C1343" s="3" t="s">
        <v>5451</v>
      </c>
      <c r="D1343" s="8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8321</v>
      </c>
      <c r="R1343" t="s">
        <v>8323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0" t="s">
        <v>1343</v>
      </c>
      <c r="C1344" s="3" t="s">
        <v>5452</v>
      </c>
      <c r="D1344" s="8">
        <v>500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20</v>
      </c>
      <c r="P1344">
        <f t="shared" si="101"/>
        <v>100</v>
      </c>
      <c r="Q1344" s="14" t="s">
        <v>8321</v>
      </c>
      <c r="R1344" t="s">
        <v>8323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0" t="s">
        <v>1344</v>
      </c>
      <c r="C1345" s="3" t="s">
        <v>5453</v>
      </c>
      <c r="D1345" s="8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8321</v>
      </c>
      <c r="R1345" t="s">
        <v>8323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0" t="s">
        <v>1345</v>
      </c>
      <c r="C1346" s="3" t="s">
        <v>5454</v>
      </c>
      <c r="D1346" s="8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4" t="s">
        <v>8324</v>
      </c>
      <c r="R1346" t="s">
        <v>8325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8">
        <v>6500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6</v>
      </c>
      <c r="P1347">
        <f t="shared" si="106"/>
        <v>53.57</v>
      </c>
      <c r="Q1347" s="14" t="s">
        <v>8324</v>
      </c>
      <c r="R1347" t="s">
        <v>8325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0" t="s">
        <v>1347</v>
      </c>
      <c r="C1348" s="3" t="s">
        <v>5456</v>
      </c>
      <c r="D1348" s="8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8324</v>
      </c>
      <c r="R1348" t="s">
        <v>8325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0" t="s">
        <v>1348</v>
      </c>
      <c r="C1349" s="3" t="s">
        <v>5457</v>
      </c>
      <c r="D1349" s="8">
        <v>2000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128</v>
      </c>
      <c r="P1349">
        <f t="shared" si="106"/>
        <v>82.42</v>
      </c>
      <c r="Q1349" s="14" t="s">
        <v>8324</v>
      </c>
      <c r="R1349" t="s">
        <v>8325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0" t="s">
        <v>1349</v>
      </c>
      <c r="C1350" s="3" t="s">
        <v>5458</v>
      </c>
      <c r="D1350" s="8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8324</v>
      </c>
      <c r="R1350" t="s">
        <v>8325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0" t="s">
        <v>1350</v>
      </c>
      <c r="C1351" s="3" t="s">
        <v>5459</v>
      </c>
      <c r="D1351" s="8">
        <v>7000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146</v>
      </c>
      <c r="P1351">
        <f t="shared" si="106"/>
        <v>59.36</v>
      </c>
      <c r="Q1351" s="14" t="s">
        <v>8324</v>
      </c>
      <c r="R1351" t="s">
        <v>8325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0" t="s">
        <v>1351</v>
      </c>
      <c r="C1352" s="3" t="s">
        <v>5460</v>
      </c>
      <c r="D1352" s="8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8324</v>
      </c>
      <c r="R1352" t="s">
        <v>8325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0" t="s">
        <v>1352</v>
      </c>
      <c r="C1353" s="3" t="s">
        <v>5461</v>
      </c>
      <c r="D1353" s="8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8324</v>
      </c>
      <c r="R1353" t="s">
        <v>8325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0" t="s">
        <v>1353</v>
      </c>
      <c r="C1354" s="3" t="s">
        <v>5462</v>
      </c>
      <c r="D1354" s="8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8324</v>
      </c>
      <c r="R1354" t="s">
        <v>8325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0" t="s">
        <v>1354</v>
      </c>
      <c r="C1355" s="3" t="s">
        <v>5463</v>
      </c>
      <c r="D1355" s="8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8324</v>
      </c>
      <c r="R1355" t="s">
        <v>8325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0" t="s">
        <v>1355</v>
      </c>
      <c r="C1356" s="3" t="s">
        <v>5464</v>
      </c>
      <c r="D1356" s="8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8324</v>
      </c>
      <c r="R1356" t="s">
        <v>8325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0" t="s">
        <v>1356</v>
      </c>
      <c r="C1357" s="3" t="s">
        <v>5465</v>
      </c>
      <c r="D1357" s="8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8324</v>
      </c>
      <c r="R1357" t="s">
        <v>8325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0" t="s">
        <v>1357</v>
      </c>
      <c r="C1358" s="3" t="s">
        <v>5466</v>
      </c>
      <c r="D1358" s="8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8324</v>
      </c>
      <c r="R1358" t="s">
        <v>8325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8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8324</v>
      </c>
      <c r="R1359" t="s">
        <v>8325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0" t="s">
        <v>1359</v>
      </c>
      <c r="C1360" s="3" t="s">
        <v>5468</v>
      </c>
      <c r="D1360" s="8">
        <v>3350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100</v>
      </c>
      <c r="P1360">
        <f t="shared" si="106"/>
        <v>68.37</v>
      </c>
      <c r="Q1360" s="14" t="s">
        <v>8324</v>
      </c>
      <c r="R1360" t="s">
        <v>8325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0" t="s">
        <v>1360</v>
      </c>
      <c r="C1361" s="3" t="s">
        <v>5469</v>
      </c>
      <c r="D1361" s="8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8324</v>
      </c>
      <c r="R1361" t="s">
        <v>8325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8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8324</v>
      </c>
      <c r="R1362" t="s">
        <v>8325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8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8324</v>
      </c>
      <c r="R1363" t="s">
        <v>8325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0" t="s">
        <v>1363</v>
      </c>
      <c r="C1364" s="3" t="s">
        <v>5472</v>
      </c>
      <c r="D1364" s="8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8324</v>
      </c>
      <c r="R1364" t="s">
        <v>8325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0" t="s">
        <v>1364</v>
      </c>
      <c r="C1365" s="3" t="s">
        <v>5473</v>
      </c>
      <c r="D1365" s="8">
        <v>13500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</v>
      </c>
      <c r="P1365">
        <f t="shared" si="106"/>
        <v>40</v>
      </c>
      <c r="Q1365" s="14" t="s">
        <v>8324</v>
      </c>
      <c r="R1365" t="s">
        <v>8325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0" t="s">
        <v>1365</v>
      </c>
      <c r="C1366" s="3" t="s">
        <v>5474</v>
      </c>
      <c r="D1366" s="8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8327</v>
      </c>
      <c r="R1366" t="s">
        <v>8328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0" t="s">
        <v>1366</v>
      </c>
      <c r="C1367" s="3" t="s">
        <v>5475</v>
      </c>
      <c r="D1367" s="8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8327</v>
      </c>
      <c r="R1367" t="s">
        <v>8328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8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8327</v>
      </c>
      <c r="R1368" t="s">
        <v>8328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0" t="s">
        <v>1368</v>
      </c>
      <c r="C1369" s="3" t="s">
        <v>5477</v>
      </c>
      <c r="D1369" s="8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8327</v>
      </c>
      <c r="R1369" t="s">
        <v>8328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0" t="s">
        <v>1369</v>
      </c>
      <c r="C1370" s="3" t="s">
        <v>5478</v>
      </c>
      <c r="D1370" s="8">
        <v>4600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120</v>
      </c>
      <c r="P1370">
        <f t="shared" si="106"/>
        <v>63.62</v>
      </c>
      <c r="Q1370" s="14" t="s">
        <v>8327</v>
      </c>
      <c r="R1370" t="s">
        <v>8328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0" t="s">
        <v>1370</v>
      </c>
      <c r="C1371" s="3" t="s">
        <v>5479</v>
      </c>
      <c r="D1371" s="8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8327</v>
      </c>
      <c r="R1371" t="s">
        <v>8328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8">
        <v>7500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21</v>
      </c>
      <c r="P1372">
        <f t="shared" si="106"/>
        <v>77.75</v>
      </c>
      <c r="Q1372" s="14" t="s">
        <v>8327</v>
      </c>
      <c r="R1372" t="s">
        <v>8328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0" t="s">
        <v>1372</v>
      </c>
      <c r="C1373" s="3" t="s">
        <v>5481</v>
      </c>
      <c r="D1373" s="8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8327</v>
      </c>
      <c r="R1373" t="s">
        <v>8328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0" t="s">
        <v>1373</v>
      </c>
      <c r="C1374" s="3" t="s">
        <v>5482</v>
      </c>
      <c r="D1374" s="8">
        <v>5500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11</v>
      </c>
      <c r="P1374">
        <f t="shared" si="106"/>
        <v>38.75</v>
      </c>
      <c r="Q1374" s="14" t="s">
        <v>8327</v>
      </c>
      <c r="R1374" t="s">
        <v>8328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0" t="s">
        <v>1374</v>
      </c>
      <c r="C1375" s="3" t="s">
        <v>5483</v>
      </c>
      <c r="D1375" s="8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8327</v>
      </c>
      <c r="R1375" t="s">
        <v>8328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0" t="s">
        <v>1375</v>
      </c>
      <c r="C1376" s="3" t="s">
        <v>5484</v>
      </c>
      <c r="D1376" s="8">
        <v>100000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3</v>
      </c>
      <c r="P1376">
        <f t="shared" si="106"/>
        <v>43.06</v>
      </c>
      <c r="Q1376" s="14" t="s">
        <v>8327</v>
      </c>
      <c r="R1376" t="s">
        <v>8328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0" t="s">
        <v>1376</v>
      </c>
      <c r="C1377" s="3" t="s">
        <v>5485</v>
      </c>
      <c r="D1377" s="8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8327</v>
      </c>
      <c r="R1377" t="s">
        <v>8328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8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8327</v>
      </c>
      <c r="R1378" t="s">
        <v>8328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0" t="s">
        <v>1378</v>
      </c>
      <c r="C1379" s="3" t="s">
        <v>5487</v>
      </c>
      <c r="D1379" s="8">
        <v>1500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101</v>
      </c>
      <c r="P1379">
        <f t="shared" si="106"/>
        <v>48.71</v>
      </c>
      <c r="Q1379" s="14" t="s">
        <v>8327</v>
      </c>
      <c r="R1379" t="s">
        <v>8328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8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8327</v>
      </c>
      <c r="R1380" t="s">
        <v>8328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8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8327</v>
      </c>
      <c r="R1381" t="s">
        <v>8328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0" t="s">
        <v>1381</v>
      </c>
      <c r="C1382" s="3" t="s">
        <v>5490</v>
      </c>
      <c r="D1382" s="8">
        <v>35000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0</v>
      </c>
      <c r="P1382">
        <f t="shared" si="106"/>
        <v>21.2</v>
      </c>
      <c r="Q1382" s="14" t="s">
        <v>8327</v>
      </c>
      <c r="R1382" t="s">
        <v>8328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0" t="s">
        <v>1382</v>
      </c>
      <c r="C1383" s="3" t="s">
        <v>5491</v>
      </c>
      <c r="D1383" s="8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8327</v>
      </c>
      <c r="R1383" t="s">
        <v>8328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0" t="s">
        <v>1383</v>
      </c>
      <c r="C1384" s="3" t="s">
        <v>5492</v>
      </c>
      <c r="D1384" s="8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8327</v>
      </c>
      <c r="R1384" t="s">
        <v>8328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0" t="s">
        <v>1384</v>
      </c>
      <c r="C1385" s="3" t="s">
        <v>5493</v>
      </c>
      <c r="D1385" s="8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8327</v>
      </c>
      <c r="R1385" t="s">
        <v>8328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0" t="s">
        <v>1385</v>
      </c>
      <c r="C1386" s="3" t="s">
        <v>5494</v>
      </c>
      <c r="D1386" s="8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8327</v>
      </c>
      <c r="R1386" t="s">
        <v>8328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8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8327</v>
      </c>
      <c r="R1387" t="s">
        <v>8328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8">
        <v>800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109</v>
      </c>
      <c r="P1388">
        <f t="shared" si="106"/>
        <v>62.5</v>
      </c>
      <c r="Q1388" s="14" t="s">
        <v>8327</v>
      </c>
      <c r="R1388" t="s">
        <v>8328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0" t="s">
        <v>1388</v>
      </c>
      <c r="C1389" s="3" t="s">
        <v>5497</v>
      </c>
      <c r="D1389" s="8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8327</v>
      </c>
      <c r="R1389" t="s">
        <v>8328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0" t="s">
        <v>1389</v>
      </c>
      <c r="C1390" s="3" t="s">
        <v>5498</v>
      </c>
      <c r="D1390" s="8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8327</v>
      </c>
      <c r="R1390" t="s">
        <v>8328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8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8327</v>
      </c>
      <c r="R1391" t="s">
        <v>8328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0" t="s">
        <v>1391</v>
      </c>
      <c r="C1392" s="3" t="s">
        <v>5500</v>
      </c>
      <c r="D1392" s="8">
        <v>3000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102</v>
      </c>
      <c r="P1392">
        <f t="shared" si="106"/>
        <v>160.79</v>
      </c>
      <c r="Q1392" s="14" t="s">
        <v>8327</v>
      </c>
      <c r="R1392" t="s">
        <v>8328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0" t="s">
        <v>1392</v>
      </c>
      <c r="C1393" s="3" t="s">
        <v>5501</v>
      </c>
      <c r="D1393" s="8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8327</v>
      </c>
      <c r="R1393" t="s">
        <v>8328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0" t="s">
        <v>1393</v>
      </c>
      <c r="C1394" s="3" t="s">
        <v>5502</v>
      </c>
      <c r="D1394" s="8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8327</v>
      </c>
      <c r="R1394" t="s">
        <v>8328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0" t="s">
        <v>1394</v>
      </c>
      <c r="C1395" s="3" t="s">
        <v>5503</v>
      </c>
      <c r="D1395" s="8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8327</v>
      </c>
      <c r="R1395" t="s">
        <v>8328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8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8327</v>
      </c>
      <c r="R1396" t="s">
        <v>8328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0" t="s">
        <v>1396</v>
      </c>
      <c r="C1397" s="3" t="s">
        <v>5505</v>
      </c>
      <c r="D1397" s="8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8327</v>
      </c>
      <c r="R1397" t="s">
        <v>8328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0" t="s">
        <v>1397</v>
      </c>
      <c r="C1398" s="3" t="s">
        <v>5506</v>
      </c>
      <c r="D1398" s="8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8327</v>
      </c>
      <c r="R1398" t="s">
        <v>8328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8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8327</v>
      </c>
      <c r="R1399" t="s">
        <v>8328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0" t="s">
        <v>1399</v>
      </c>
      <c r="C1400" s="3" t="s">
        <v>5508</v>
      </c>
      <c r="D1400" s="8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8327</v>
      </c>
      <c r="R1400" t="s">
        <v>8328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8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8327</v>
      </c>
      <c r="R1401" t="s">
        <v>8328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8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8327</v>
      </c>
      <c r="R1402" t="s">
        <v>8328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0" t="s">
        <v>1402</v>
      </c>
      <c r="C1403" s="3" t="s">
        <v>5511</v>
      </c>
      <c r="D1403" s="8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8327</v>
      </c>
      <c r="R1403" t="s">
        <v>8328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0" t="s">
        <v>1403</v>
      </c>
      <c r="C1404" s="3" t="s">
        <v>5512</v>
      </c>
      <c r="D1404" s="8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8327</v>
      </c>
      <c r="R1404" t="s">
        <v>8328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0" t="s">
        <v>1404</v>
      </c>
      <c r="C1405" s="3" t="s">
        <v>5513</v>
      </c>
      <c r="D1405" s="8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8327</v>
      </c>
      <c r="R1405" t="s">
        <v>8328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0" t="s">
        <v>1405</v>
      </c>
      <c r="C1406" s="3" t="s">
        <v>5514</v>
      </c>
      <c r="D1406" s="8">
        <v>220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110</v>
      </c>
      <c r="P1406">
        <f t="shared" si="106"/>
        <v>48.2</v>
      </c>
      <c r="Q1406" s="14" t="s">
        <v>8324</v>
      </c>
      <c r="R1406" t="s">
        <v>8343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8">
        <v>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2</v>
      </c>
      <c r="P1407">
        <f t="shared" si="106"/>
        <v>6.18</v>
      </c>
      <c r="Q1407" s="14" t="s">
        <v>8324</v>
      </c>
      <c r="R1407" t="s">
        <v>8343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0" t="s">
        <v>1407</v>
      </c>
      <c r="C1408" s="3" t="s">
        <v>5516</v>
      </c>
      <c r="D1408" s="8">
        <v>1500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1</v>
      </c>
      <c r="P1408">
        <f t="shared" si="106"/>
        <v>5</v>
      </c>
      <c r="Q1408" s="14" t="s">
        <v>8324</v>
      </c>
      <c r="R1408" t="s">
        <v>8343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0" t="s">
        <v>1408</v>
      </c>
      <c r="C1409" s="3" t="s">
        <v>5517</v>
      </c>
      <c r="D1409" s="8">
        <v>1750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8324</v>
      </c>
      <c r="R1409" t="s">
        <v>8343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0" t="s">
        <v>1409</v>
      </c>
      <c r="C1410" s="3" t="s">
        <v>5518</v>
      </c>
      <c r="D1410" s="8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4" t="s">
        <v>8324</v>
      </c>
      <c r="R1410" t="s">
        <v>8343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0" t="s">
        <v>1410</v>
      </c>
      <c r="C1411" s="3" t="s">
        <v>5519</v>
      </c>
      <c r="D1411" s="8">
        <v>11000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4" t="s">
        <v>8324</v>
      </c>
      <c r="R1411" t="s">
        <v>8343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0" t="s">
        <v>1411</v>
      </c>
      <c r="C1412" s="3" t="s">
        <v>5520</v>
      </c>
      <c r="D1412" s="8">
        <v>7500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8324</v>
      </c>
      <c r="R1412" t="s">
        <v>8343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0" t="s">
        <v>1412</v>
      </c>
      <c r="C1413" s="3" t="s">
        <v>5521</v>
      </c>
      <c r="D1413" s="8">
        <v>28000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8324</v>
      </c>
      <c r="R1413" t="s">
        <v>8343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0" t="s">
        <v>1413</v>
      </c>
      <c r="C1414" s="3" t="s">
        <v>5522</v>
      </c>
      <c r="D1414" s="8">
        <v>200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160</v>
      </c>
      <c r="P1414">
        <f t="shared" si="111"/>
        <v>24.62</v>
      </c>
      <c r="Q1414" s="14" t="s">
        <v>8324</v>
      </c>
      <c r="R1414" t="s">
        <v>8343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0" t="s">
        <v>1414</v>
      </c>
      <c r="C1415" s="3" t="s">
        <v>5523</v>
      </c>
      <c r="D1415" s="8">
        <v>5000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2</v>
      </c>
      <c r="P1415">
        <f t="shared" si="111"/>
        <v>100</v>
      </c>
      <c r="Q1415" s="14" t="s">
        <v>8324</v>
      </c>
      <c r="R1415" t="s">
        <v>8343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0" t="s">
        <v>1415</v>
      </c>
      <c r="C1416" s="3" t="s">
        <v>5524</v>
      </c>
      <c r="D1416" s="8">
        <v>250000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8324</v>
      </c>
      <c r="R1416" t="s">
        <v>8343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8">
        <v>5000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16</v>
      </c>
      <c r="P1417">
        <f t="shared" si="111"/>
        <v>88.89</v>
      </c>
      <c r="Q1417" s="14" t="s">
        <v>8324</v>
      </c>
      <c r="R1417" t="s">
        <v>8343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8">
        <v>1200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8324</v>
      </c>
      <c r="R1418" t="s">
        <v>8343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8">
        <v>15000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0</v>
      </c>
      <c r="P1419">
        <f t="shared" si="111"/>
        <v>27.5</v>
      </c>
      <c r="Q1419" s="14" t="s">
        <v>8324</v>
      </c>
      <c r="R1419" t="s">
        <v>8343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8">
        <v>18000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8324</v>
      </c>
      <c r="R1420" t="s">
        <v>8343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0" t="s">
        <v>1420</v>
      </c>
      <c r="C1421" s="3" t="s">
        <v>5529</v>
      </c>
      <c r="D1421" s="8">
        <v>5000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9</v>
      </c>
      <c r="P1421">
        <f t="shared" si="111"/>
        <v>44.5</v>
      </c>
      <c r="Q1421" s="14" t="s">
        <v>8324</v>
      </c>
      <c r="R1421" t="s">
        <v>8343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0" t="s">
        <v>1421</v>
      </c>
      <c r="C1422" s="3" t="s">
        <v>5530</v>
      </c>
      <c r="D1422" s="8">
        <v>150000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0</v>
      </c>
      <c r="P1422">
        <f t="shared" si="111"/>
        <v>1</v>
      </c>
      <c r="Q1422" s="14" t="s">
        <v>8324</v>
      </c>
      <c r="R1422" t="s">
        <v>8343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0" t="s">
        <v>1422</v>
      </c>
      <c r="C1423" s="3" t="s">
        <v>5531</v>
      </c>
      <c r="D1423" s="8">
        <v>200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100</v>
      </c>
      <c r="P1423">
        <f t="shared" si="111"/>
        <v>100</v>
      </c>
      <c r="Q1423" s="14" t="s">
        <v>8324</v>
      </c>
      <c r="R1423" t="s">
        <v>8343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0" t="s">
        <v>1423</v>
      </c>
      <c r="C1424" s="3" t="s">
        <v>5532</v>
      </c>
      <c r="D1424" s="8">
        <v>50000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8324</v>
      </c>
      <c r="R1424" t="s">
        <v>8343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0" t="s">
        <v>1424</v>
      </c>
      <c r="C1425" s="3" t="s">
        <v>5533</v>
      </c>
      <c r="D1425" s="8">
        <v>600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17</v>
      </c>
      <c r="P1425">
        <f t="shared" si="111"/>
        <v>100</v>
      </c>
      <c r="Q1425" s="14" t="s">
        <v>8324</v>
      </c>
      <c r="R1425" t="s">
        <v>8343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0" t="s">
        <v>1425</v>
      </c>
      <c r="C1426" s="3" t="s">
        <v>5534</v>
      </c>
      <c r="D1426" s="8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8324</v>
      </c>
      <c r="R1426" t="s">
        <v>8343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0" t="s">
        <v>1426</v>
      </c>
      <c r="C1427" s="3" t="s">
        <v>5535</v>
      </c>
      <c r="D1427" s="8">
        <v>4000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8324</v>
      </c>
      <c r="R1427" t="s">
        <v>8343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0" t="s">
        <v>1427</v>
      </c>
      <c r="C1428" s="3" t="s">
        <v>5536</v>
      </c>
      <c r="D1428" s="8">
        <v>75000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8324</v>
      </c>
      <c r="R1428" t="s">
        <v>8343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0" t="s">
        <v>1428</v>
      </c>
      <c r="C1429" s="3" t="s">
        <v>5537</v>
      </c>
      <c r="D1429" s="8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8324</v>
      </c>
      <c r="R1429" t="s">
        <v>8343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0" t="s">
        <v>1429</v>
      </c>
      <c r="C1430" s="3" t="s">
        <v>5538</v>
      </c>
      <c r="D1430" s="8">
        <v>65000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0</v>
      </c>
      <c r="P1430">
        <f t="shared" si="111"/>
        <v>15</v>
      </c>
      <c r="Q1430" s="14" t="s">
        <v>8324</v>
      </c>
      <c r="R1430" t="s">
        <v>8343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0" t="s">
        <v>1430</v>
      </c>
      <c r="C1431" s="3" t="s">
        <v>5539</v>
      </c>
      <c r="D1431" s="8">
        <v>5000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8324</v>
      </c>
      <c r="R1431" t="s">
        <v>8343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0" t="s">
        <v>1431</v>
      </c>
      <c r="C1432" s="3" t="s">
        <v>5540</v>
      </c>
      <c r="D1432" s="8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8324</v>
      </c>
      <c r="R1432" t="s">
        <v>8343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0" t="s">
        <v>1432</v>
      </c>
      <c r="C1433" s="3" t="s">
        <v>5541</v>
      </c>
      <c r="D1433" s="8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8324</v>
      </c>
      <c r="R1433" t="s">
        <v>8343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0" t="s">
        <v>1433</v>
      </c>
      <c r="C1434" s="3" t="s">
        <v>5542</v>
      </c>
      <c r="D1434" s="8">
        <v>1500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8324</v>
      </c>
      <c r="R1434" t="s">
        <v>8343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0" t="s">
        <v>1434</v>
      </c>
      <c r="C1435" s="3" t="s">
        <v>5543</v>
      </c>
      <c r="D1435" s="8">
        <v>4000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20</v>
      </c>
      <c r="P1435">
        <f t="shared" si="111"/>
        <v>80.5</v>
      </c>
      <c r="Q1435" s="14" t="s">
        <v>8324</v>
      </c>
      <c r="R1435" t="s">
        <v>8343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0" t="s">
        <v>1435</v>
      </c>
      <c r="C1436" s="3" t="s">
        <v>5544</v>
      </c>
      <c r="D1436" s="8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8324</v>
      </c>
      <c r="R1436" t="s">
        <v>8343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0" t="s">
        <v>1436</v>
      </c>
      <c r="C1437" s="3" t="s">
        <v>5545</v>
      </c>
      <c r="D1437" s="8">
        <v>1000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</v>
      </c>
      <c r="P1437">
        <f t="shared" si="111"/>
        <v>7.5</v>
      </c>
      <c r="Q1437" s="14" t="s">
        <v>8324</v>
      </c>
      <c r="R1437" t="s">
        <v>8343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0" t="s">
        <v>1437</v>
      </c>
      <c r="C1438" s="3" t="s">
        <v>5546</v>
      </c>
      <c r="D1438" s="8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8324</v>
      </c>
      <c r="R1438" t="s">
        <v>8343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0" t="s">
        <v>1438</v>
      </c>
      <c r="C1439" s="3" t="s">
        <v>5547</v>
      </c>
      <c r="D1439" s="8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8324</v>
      </c>
      <c r="R1439" t="s">
        <v>8343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0" t="s">
        <v>1439</v>
      </c>
      <c r="C1440" s="3" t="s">
        <v>5548</v>
      </c>
      <c r="D1440" s="8">
        <v>500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120</v>
      </c>
      <c r="P1440">
        <f t="shared" si="111"/>
        <v>75</v>
      </c>
      <c r="Q1440" s="14" t="s">
        <v>8324</v>
      </c>
      <c r="R1440" t="s">
        <v>8343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8">
        <v>150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120</v>
      </c>
      <c r="P1441">
        <f t="shared" si="111"/>
        <v>30</v>
      </c>
      <c r="Q1441" s="14" t="s">
        <v>8324</v>
      </c>
      <c r="R1441" t="s">
        <v>8343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0" t="s">
        <v>1441</v>
      </c>
      <c r="C1442" s="3" t="s">
        <v>5550</v>
      </c>
      <c r="D1442" s="8">
        <v>5000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8324</v>
      </c>
      <c r="R1442" t="s">
        <v>8343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0" t="s">
        <v>1442</v>
      </c>
      <c r="C1443" s="3" t="s">
        <v>5551</v>
      </c>
      <c r="D1443" s="8">
        <v>2000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101</v>
      </c>
      <c r="P1443">
        <f t="shared" si="111"/>
        <v>673.33</v>
      </c>
      <c r="Q1443" s="14" t="s">
        <v>8324</v>
      </c>
      <c r="R1443" t="s">
        <v>8343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0" t="s">
        <v>1443</v>
      </c>
      <c r="C1444" s="3" t="s">
        <v>5552</v>
      </c>
      <c r="D1444" s="8">
        <v>30000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8324</v>
      </c>
      <c r="R1444" t="s">
        <v>8343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0" t="s">
        <v>1444</v>
      </c>
      <c r="C1445" s="3" t="s">
        <v>5553</v>
      </c>
      <c r="D1445" s="8">
        <v>4000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8324</v>
      </c>
      <c r="R1445" t="s">
        <v>8343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0" t="s">
        <v>1445</v>
      </c>
      <c r="C1446" s="3" t="s">
        <v>5554</v>
      </c>
      <c r="D1446" s="8">
        <v>10000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8324</v>
      </c>
      <c r="R1446" t="s">
        <v>8343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0" t="s">
        <v>1446</v>
      </c>
      <c r="C1447" s="3" t="s">
        <v>5555</v>
      </c>
      <c r="D1447" s="8">
        <v>550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8324</v>
      </c>
      <c r="R1447" t="s">
        <v>8343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0" t="s">
        <v>1447</v>
      </c>
      <c r="C1448" s="3" t="s">
        <v>5556</v>
      </c>
      <c r="D1448" s="8">
        <v>100000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8324</v>
      </c>
      <c r="R1448" t="s">
        <v>8343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0" t="s">
        <v>1448</v>
      </c>
      <c r="C1449" s="3" t="s">
        <v>5557</v>
      </c>
      <c r="D1449" s="8">
        <v>50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150</v>
      </c>
      <c r="P1449">
        <f t="shared" si="111"/>
        <v>25</v>
      </c>
      <c r="Q1449" s="14" t="s">
        <v>8324</v>
      </c>
      <c r="R1449" t="s">
        <v>8343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0" t="s">
        <v>1449</v>
      </c>
      <c r="C1450" s="3" t="s">
        <v>5558</v>
      </c>
      <c r="D1450" s="8">
        <v>500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8324</v>
      </c>
      <c r="R1450" t="s">
        <v>8343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0" t="s">
        <v>1450</v>
      </c>
      <c r="C1451" s="3" t="s">
        <v>5559</v>
      </c>
      <c r="D1451" s="8">
        <v>6000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8324</v>
      </c>
      <c r="R1451" t="s">
        <v>8343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0" t="s">
        <v>1451</v>
      </c>
      <c r="C1452" s="3" t="s">
        <v>5560</v>
      </c>
      <c r="D1452" s="8">
        <v>1000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8324</v>
      </c>
      <c r="R1452" t="s">
        <v>8343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0" t="s">
        <v>1452</v>
      </c>
      <c r="C1453" s="3" t="s">
        <v>5561</v>
      </c>
      <c r="D1453" s="8">
        <v>2000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8324</v>
      </c>
      <c r="R1453" t="s">
        <v>8343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0" t="s">
        <v>1453</v>
      </c>
      <c r="C1454" s="3" t="s">
        <v>5562</v>
      </c>
      <c r="D1454" s="8">
        <v>3500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8324</v>
      </c>
      <c r="R1454" t="s">
        <v>8343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0" t="s">
        <v>1454</v>
      </c>
      <c r="C1455" s="3" t="s">
        <v>5563</v>
      </c>
      <c r="D1455" s="8">
        <v>2200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8324</v>
      </c>
      <c r="R1455" t="s">
        <v>8343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0" t="s">
        <v>1455</v>
      </c>
      <c r="C1456" s="3" t="s">
        <v>5564</v>
      </c>
      <c r="D1456" s="8">
        <v>3000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8324</v>
      </c>
      <c r="R1456" t="s">
        <v>8343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0" t="s">
        <v>1456</v>
      </c>
      <c r="C1457" s="3" t="s">
        <v>5565</v>
      </c>
      <c r="D1457" s="8">
        <v>500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315</v>
      </c>
      <c r="P1457">
        <f t="shared" si="111"/>
        <v>225</v>
      </c>
      <c r="Q1457" s="14" t="s">
        <v>8324</v>
      </c>
      <c r="R1457" t="s">
        <v>8343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0" t="s">
        <v>1457</v>
      </c>
      <c r="C1458" s="3" t="s">
        <v>5566</v>
      </c>
      <c r="D1458" s="8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8324</v>
      </c>
      <c r="R1458" t="s">
        <v>8343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8">
        <v>8000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8324</v>
      </c>
      <c r="R1459" t="s">
        <v>8343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0" t="s">
        <v>1459</v>
      </c>
      <c r="C1460" s="3" t="s">
        <v>5568</v>
      </c>
      <c r="D1460" s="8">
        <v>10000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8324</v>
      </c>
      <c r="R1460" t="s">
        <v>8343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8">
        <v>1500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8324</v>
      </c>
      <c r="R1461" t="s">
        <v>8343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0" t="s">
        <v>1461</v>
      </c>
      <c r="C1462" s="3" t="s">
        <v>5570</v>
      </c>
      <c r="D1462" s="8">
        <v>25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8324</v>
      </c>
      <c r="R1462" t="s">
        <v>8343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8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8324</v>
      </c>
      <c r="R1463" t="s">
        <v>8344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8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8324</v>
      </c>
      <c r="R1464" t="s">
        <v>8344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0" t="s">
        <v>1464</v>
      </c>
      <c r="C1465" s="3" t="s">
        <v>5573</v>
      </c>
      <c r="D1465" s="8">
        <v>15000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6</v>
      </c>
      <c r="P1465">
        <f t="shared" si="111"/>
        <v>35.44</v>
      </c>
      <c r="Q1465" s="14" t="s">
        <v>8324</v>
      </c>
      <c r="R1465" t="s">
        <v>8344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8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8324</v>
      </c>
      <c r="R1466" t="s">
        <v>8344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0" t="s">
        <v>1466</v>
      </c>
      <c r="C1467" s="3" t="s">
        <v>5575</v>
      </c>
      <c r="D1467" s="8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8324</v>
      </c>
      <c r="R1467" t="s">
        <v>8344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0" t="s">
        <v>1467</v>
      </c>
      <c r="C1468" s="3" t="s">
        <v>5576</v>
      </c>
      <c r="D1468" s="8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8324</v>
      </c>
      <c r="R1468" t="s">
        <v>8344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8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8324</v>
      </c>
      <c r="R1469" t="s">
        <v>8344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0" t="s">
        <v>1469</v>
      </c>
      <c r="C1470" s="3" t="s">
        <v>5578</v>
      </c>
      <c r="D1470" s="8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8324</v>
      </c>
      <c r="R1470" t="s">
        <v>8344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0" t="s">
        <v>1470</v>
      </c>
      <c r="C1471" s="3" t="s">
        <v>5579</v>
      </c>
      <c r="D1471" s="8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8324</v>
      </c>
      <c r="R1471" t="s">
        <v>8344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0" t="s">
        <v>1471</v>
      </c>
      <c r="C1472" s="3" t="s">
        <v>5580</v>
      </c>
      <c r="D1472" s="8">
        <v>30000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6</v>
      </c>
      <c r="P1472">
        <f t="shared" si="111"/>
        <v>23.17</v>
      </c>
      <c r="Q1472" s="14" t="s">
        <v>8324</v>
      </c>
      <c r="R1472" t="s">
        <v>8344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0" t="s">
        <v>1472</v>
      </c>
      <c r="C1473" s="3" t="s">
        <v>5581</v>
      </c>
      <c r="D1473" s="8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8324</v>
      </c>
      <c r="R1473" t="s">
        <v>8344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0" t="s">
        <v>1473</v>
      </c>
      <c r="C1474" s="3" t="s">
        <v>5582</v>
      </c>
      <c r="D1474" s="8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4" t="s">
        <v>8324</v>
      </c>
      <c r="R1474" t="s">
        <v>8344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8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4" t="s">
        <v>8324</v>
      </c>
      <c r="R1475" t="s">
        <v>8344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0" t="s">
        <v>1475</v>
      </c>
      <c r="C1476" s="3" t="s">
        <v>5584</v>
      </c>
      <c r="D1476" s="8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8324</v>
      </c>
      <c r="R1476" t="s">
        <v>8344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8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8324</v>
      </c>
      <c r="R1477" t="s">
        <v>8344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0" t="s">
        <v>1477</v>
      </c>
      <c r="C1478" s="3" t="s">
        <v>5586</v>
      </c>
      <c r="D1478" s="8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8324</v>
      </c>
      <c r="R1478" t="s">
        <v>8344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0" t="s">
        <v>1478</v>
      </c>
      <c r="C1479" s="3" t="s">
        <v>5587</v>
      </c>
      <c r="D1479" s="8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8324</v>
      </c>
      <c r="R1479" t="s">
        <v>8344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0" t="s">
        <v>1479</v>
      </c>
      <c r="C1480" s="3" t="s">
        <v>5588</v>
      </c>
      <c r="D1480" s="8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8324</v>
      </c>
      <c r="R1480" t="s">
        <v>8344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0" t="s">
        <v>1480</v>
      </c>
      <c r="C1481" s="3" t="s">
        <v>5589</v>
      </c>
      <c r="D1481" s="8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8324</v>
      </c>
      <c r="R1481" t="s">
        <v>8344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0" t="s">
        <v>1481</v>
      </c>
      <c r="C1482" s="3" t="s">
        <v>5590</v>
      </c>
      <c r="D1482" s="8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8324</v>
      </c>
      <c r="R1482" t="s">
        <v>8344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0" t="s">
        <v>1482</v>
      </c>
      <c r="C1483" s="3" t="s">
        <v>5591</v>
      </c>
      <c r="D1483" s="8">
        <v>25000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0</v>
      </c>
      <c r="P1483">
        <f t="shared" si="116"/>
        <v>17.5</v>
      </c>
      <c r="Q1483" s="14" t="s">
        <v>8324</v>
      </c>
      <c r="R1483" t="s">
        <v>8326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8">
        <v>3000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8324</v>
      </c>
      <c r="R1484" t="s">
        <v>8326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0" t="s">
        <v>1484</v>
      </c>
      <c r="C1485" s="3" t="s">
        <v>5593</v>
      </c>
      <c r="D1485" s="8">
        <v>12000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0</v>
      </c>
      <c r="P1485">
        <f t="shared" si="116"/>
        <v>25</v>
      </c>
      <c r="Q1485" s="14" t="s">
        <v>8324</v>
      </c>
      <c r="R1485" t="s">
        <v>8326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8">
        <v>25000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8324</v>
      </c>
      <c r="R1486" t="s">
        <v>8326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0" t="s">
        <v>1486</v>
      </c>
      <c r="C1487" s="3" t="s">
        <v>5595</v>
      </c>
      <c r="D1487" s="8">
        <v>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21</v>
      </c>
      <c r="P1487">
        <f t="shared" si="116"/>
        <v>50</v>
      </c>
      <c r="Q1487" s="14" t="s">
        <v>8324</v>
      </c>
      <c r="R1487" t="s">
        <v>8326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0" t="s">
        <v>1487</v>
      </c>
      <c r="C1488" s="3" t="s">
        <v>5596</v>
      </c>
      <c r="D1488" s="8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8324</v>
      </c>
      <c r="R1488" t="s">
        <v>8326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8">
        <v>5000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8324</v>
      </c>
      <c r="R1489" t="s">
        <v>8326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0" t="s">
        <v>1489</v>
      </c>
      <c r="C1490" s="3" t="s">
        <v>5598</v>
      </c>
      <c r="D1490" s="8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8324</v>
      </c>
      <c r="R1490" t="s">
        <v>8326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0" t="s">
        <v>1490</v>
      </c>
      <c r="C1491" s="3" t="s">
        <v>5599</v>
      </c>
      <c r="D1491" s="8">
        <v>10000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8324</v>
      </c>
      <c r="R1491" t="s">
        <v>8326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8">
        <v>4200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21</v>
      </c>
      <c r="P1492">
        <f t="shared" si="116"/>
        <v>47.11</v>
      </c>
      <c r="Q1492" s="14" t="s">
        <v>8324</v>
      </c>
      <c r="R1492" t="s">
        <v>8326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0" t="s">
        <v>1492</v>
      </c>
      <c r="C1493" s="3" t="s">
        <v>5601</v>
      </c>
      <c r="D1493" s="8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1</v>
      </c>
      <c r="P1493">
        <f t="shared" si="116"/>
        <v>100</v>
      </c>
      <c r="Q1493" s="14" t="s">
        <v>8324</v>
      </c>
      <c r="R1493" t="s">
        <v>8326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0" t="s">
        <v>1493</v>
      </c>
      <c r="C1494" s="3" t="s">
        <v>5602</v>
      </c>
      <c r="D1494" s="8">
        <v>5000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8324</v>
      </c>
      <c r="R1494" t="s">
        <v>8326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0" t="s">
        <v>1494</v>
      </c>
      <c r="C1495" s="3" t="s">
        <v>5603</v>
      </c>
      <c r="D1495" s="8">
        <v>25000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8324</v>
      </c>
      <c r="R1495" t="s">
        <v>8326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0" t="s">
        <v>1495</v>
      </c>
      <c r="C1496" s="3" t="s">
        <v>5604</v>
      </c>
      <c r="D1496" s="8">
        <v>6300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7</v>
      </c>
      <c r="P1496">
        <f t="shared" si="116"/>
        <v>40.450000000000003</v>
      </c>
      <c r="Q1496" s="14" t="s">
        <v>8324</v>
      </c>
      <c r="R1496" t="s">
        <v>8326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8">
        <v>25000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8324</v>
      </c>
      <c r="R1497" t="s">
        <v>8326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8">
        <v>33000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8324</v>
      </c>
      <c r="R1498" t="s">
        <v>8326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0" t="s">
        <v>1498</v>
      </c>
      <c r="C1499" s="3" t="s">
        <v>5607</v>
      </c>
      <c r="D1499" s="8">
        <v>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8324</v>
      </c>
      <c r="R1499" t="s">
        <v>8326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0" t="s">
        <v>1499</v>
      </c>
      <c r="C1500" s="3" t="s">
        <v>5608</v>
      </c>
      <c r="D1500" s="8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8324</v>
      </c>
      <c r="R1500" t="s">
        <v>8326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0" t="s">
        <v>1500</v>
      </c>
      <c r="C1501" s="3" t="s">
        <v>5609</v>
      </c>
      <c r="D1501" s="8">
        <v>7500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8324</v>
      </c>
      <c r="R1501" t="s">
        <v>8326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0" t="s">
        <v>1501</v>
      </c>
      <c r="C1502" s="3" t="s">
        <v>5610</v>
      </c>
      <c r="D1502" s="8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8324</v>
      </c>
      <c r="R1502" t="s">
        <v>8326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0" t="s">
        <v>1502</v>
      </c>
      <c r="C1503" s="3" t="s">
        <v>5611</v>
      </c>
      <c r="D1503" s="8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8340</v>
      </c>
      <c r="R1503" t="s">
        <v>8341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0" t="s">
        <v>1503</v>
      </c>
      <c r="C1504" s="3" t="s">
        <v>5612</v>
      </c>
      <c r="D1504" s="8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8340</v>
      </c>
      <c r="R1504" t="s">
        <v>8341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0" t="s">
        <v>1504</v>
      </c>
      <c r="C1505" s="3" t="s">
        <v>5613</v>
      </c>
      <c r="D1505" s="8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8340</v>
      </c>
      <c r="R1505" t="s">
        <v>8341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0" t="s">
        <v>1505</v>
      </c>
      <c r="C1506" s="3" t="s">
        <v>5614</v>
      </c>
      <c r="D1506" s="8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8340</v>
      </c>
      <c r="R1506" t="s">
        <v>8341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0" t="s">
        <v>1506</v>
      </c>
      <c r="C1507" s="3" t="s">
        <v>5615</v>
      </c>
      <c r="D1507" s="8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8340</v>
      </c>
      <c r="R1507" t="s">
        <v>8341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0" t="s">
        <v>1507</v>
      </c>
      <c r="C1508" s="3" t="s">
        <v>5616</v>
      </c>
      <c r="D1508" s="8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8340</v>
      </c>
      <c r="R1508" t="s">
        <v>8341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0" t="s">
        <v>1508</v>
      </c>
      <c r="C1509" s="3" t="s">
        <v>5617</v>
      </c>
      <c r="D1509" s="8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8340</v>
      </c>
      <c r="R1509" t="s">
        <v>8341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8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8340</v>
      </c>
      <c r="R1510" t="s">
        <v>8341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0" t="s">
        <v>1510</v>
      </c>
      <c r="C1511" s="3" t="s">
        <v>5619</v>
      </c>
      <c r="D1511" s="8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8340</v>
      </c>
      <c r="R1511" t="s">
        <v>8341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0" t="s">
        <v>1511</v>
      </c>
      <c r="C1512" s="3" t="s">
        <v>5620</v>
      </c>
      <c r="D1512" s="8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8340</v>
      </c>
      <c r="R1512" t="s">
        <v>8341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0" t="s">
        <v>1512</v>
      </c>
      <c r="C1513" s="3" t="s">
        <v>5621</v>
      </c>
      <c r="D1513" s="8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8340</v>
      </c>
      <c r="R1513" t="s">
        <v>8341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0" t="s">
        <v>1513</v>
      </c>
      <c r="C1514" s="3" t="s">
        <v>5622</v>
      </c>
      <c r="D1514" s="8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8340</v>
      </c>
      <c r="R1514" t="s">
        <v>8341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8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8340</v>
      </c>
      <c r="R1515" t="s">
        <v>8341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0" t="s">
        <v>1515</v>
      </c>
      <c r="C1516" s="3" t="s">
        <v>5624</v>
      </c>
      <c r="D1516" s="8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8340</v>
      </c>
      <c r="R1516" t="s">
        <v>8341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0" t="s">
        <v>1516</v>
      </c>
      <c r="C1517" s="3" t="s">
        <v>5625</v>
      </c>
      <c r="D1517" s="8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8340</v>
      </c>
      <c r="R1517" t="s">
        <v>8341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8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8340</v>
      </c>
      <c r="R1518" t="s">
        <v>8341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0" t="s">
        <v>1518</v>
      </c>
      <c r="C1519" s="3" t="s">
        <v>5627</v>
      </c>
      <c r="D1519" s="8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8340</v>
      </c>
      <c r="R1519" t="s">
        <v>8341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8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8340</v>
      </c>
      <c r="R1520" t="s">
        <v>8341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0" t="s">
        <v>1520</v>
      </c>
      <c r="C1521" s="3" t="s">
        <v>5629</v>
      </c>
      <c r="D1521" s="8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8340</v>
      </c>
      <c r="R1521" t="s">
        <v>8341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0" t="s">
        <v>1521</v>
      </c>
      <c r="C1522" s="3" t="s">
        <v>5630</v>
      </c>
      <c r="D1522" s="8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8340</v>
      </c>
      <c r="R1522" t="s">
        <v>8341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0" t="s">
        <v>1522</v>
      </c>
      <c r="C1523" s="3" t="s">
        <v>5631</v>
      </c>
      <c r="D1523" s="8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8340</v>
      </c>
      <c r="R1523" t="s">
        <v>8341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0" t="s">
        <v>1523</v>
      </c>
      <c r="C1524" s="3" t="s">
        <v>5632</v>
      </c>
      <c r="D1524" s="8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8340</v>
      </c>
      <c r="R1524" t="s">
        <v>8341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0" t="s">
        <v>1524</v>
      </c>
      <c r="C1525" s="3" t="s">
        <v>5633</v>
      </c>
      <c r="D1525" s="8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8340</v>
      </c>
      <c r="R1525" t="s">
        <v>8341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0" t="s">
        <v>1525</v>
      </c>
      <c r="C1526" s="3" t="s">
        <v>5634</v>
      </c>
      <c r="D1526" s="8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8340</v>
      </c>
      <c r="R1526" t="s">
        <v>8341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0" t="s">
        <v>1526</v>
      </c>
      <c r="C1527" s="3" t="s">
        <v>5635</v>
      </c>
      <c r="D1527" s="8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8340</v>
      </c>
      <c r="R1527" t="s">
        <v>8341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0" t="s">
        <v>1527</v>
      </c>
      <c r="C1528" s="3" t="s">
        <v>5636</v>
      </c>
      <c r="D1528" s="8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8340</v>
      </c>
      <c r="R1528" t="s">
        <v>8341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0" t="s">
        <v>1528</v>
      </c>
      <c r="C1529" s="3" t="s">
        <v>5637</v>
      </c>
      <c r="D1529" s="8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8340</v>
      </c>
      <c r="R1529" t="s">
        <v>8341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8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8340</v>
      </c>
      <c r="R1530" t="s">
        <v>8341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0" t="s">
        <v>1530</v>
      </c>
      <c r="C1531" s="3" t="s">
        <v>5639</v>
      </c>
      <c r="D1531" s="8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8340</v>
      </c>
      <c r="R1531" t="s">
        <v>8341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0" t="s">
        <v>1531</v>
      </c>
      <c r="C1532" s="3" t="s">
        <v>5640</v>
      </c>
      <c r="D1532" s="8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8340</v>
      </c>
      <c r="R1532" t="s">
        <v>8341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0" t="s">
        <v>1532</v>
      </c>
      <c r="C1533" s="3" t="s">
        <v>5641</v>
      </c>
      <c r="D1533" s="8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8340</v>
      </c>
      <c r="R1533" t="s">
        <v>8341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0" t="s">
        <v>1533</v>
      </c>
      <c r="C1534" s="3" t="s">
        <v>5642</v>
      </c>
      <c r="D1534" s="8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8340</v>
      </c>
      <c r="R1534" t="s">
        <v>8341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0" t="s">
        <v>1534</v>
      </c>
      <c r="C1535" s="3" t="s">
        <v>5643</v>
      </c>
      <c r="D1535" s="8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8340</v>
      </c>
      <c r="R1535" t="s">
        <v>8341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0" t="s">
        <v>1535</v>
      </c>
      <c r="C1536" s="3" t="s">
        <v>5644</v>
      </c>
      <c r="D1536" s="8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8340</v>
      </c>
      <c r="R1536" t="s">
        <v>8341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0" t="s">
        <v>1536</v>
      </c>
      <c r="C1537" s="3" t="s">
        <v>5645</v>
      </c>
      <c r="D1537" s="8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8340</v>
      </c>
      <c r="R1537" t="s">
        <v>8341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0" t="s">
        <v>1537</v>
      </c>
      <c r="C1538" s="3" t="s">
        <v>5646</v>
      </c>
      <c r="D1538" s="8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4" t="s">
        <v>8340</v>
      </c>
      <c r="R1538" t="s">
        <v>8341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0" t="s">
        <v>1538</v>
      </c>
      <c r="C1539" s="3" t="s">
        <v>5647</v>
      </c>
      <c r="D1539" s="8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4" t="s">
        <v>8340</v>
      </c>
      <c r="R1539" t="s">
        <v>8341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0" t="s">
        <v>1539</v>
      </c>
      <c r="C1540" s="3" t="s">
        <v>5648</v>
      </c>
      <c r="D1540" s="8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8340</v>
      </c>
      <c r="R1540" t="s">
        <v>8341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0" t="s">
        <v>1540</v>
      </c>
      <c r="C1541" s="3" t="s">
        <v>5649</v>
      </c>
      <c r="D1541" s="8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8340</v>
      </c>
      <c r="R1541" t="s">
        <v>8341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0" t="s">
        <v>1541</v>
      </c>
      <c r="C1542" s="3" t="s">
        <v>5650</v>
      </c>
      <c r="D1542" s="8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8340</v>
      </c>
      <c r="R1542" t="s">
        <v>8341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0" t="s">
        <v>1542</v>
      </c>
      <c r="C1543" s="3" t="s">
        <v>5651</v>
      </c>
      <c r="D1543" s="8">
        <v>3000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8340</v>
      </c>
      <c r="R1543" t="s">
        <v>8345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0" t="s">
        <v>1543</v>
      </c>
      <c r="C1544" s="3" t="s">
        <v>5652</v>
      </c>
      <c r="D1544" s="8">
        <v>110000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0</v>
      </c>
      <c r="P1544">
        <f t="shared" si="121"/>
        <v>20</v>
      </c>
      <c r="Q1544" s="14" t="s">
        <v>8340</v>
      </c>
      <c r="R1544" t="s">
        <v>8345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8">
        <v>10000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8340</v>
      </c>
      <c r="R1545" t="s">
        <v>8345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8">
        <v>80000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8340</v>
      </c>
      <c r="R1546" t="s">
        <v>8345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8">
        <v>25000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8340</v>
      </c>
      <c r="R1547" t="s">
        <v>8345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0" t="s">
        <v>1547</v>
      </c>
      <c r="C1548" s="3" t="s">
        <v>5656</v>
      </c>
      <c r="D1548" s="8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8340</v>
      </c>
      <c r="R1548" t="s">
        <v>8345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0" t="s">
        <v>1548</v>
      </c>
      <c r="C1549" s="3" t="s">
        <v>5657</v>
      </c>
      <c r="D1549" s="8">
        <v>30000000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8340</v>
      </c>
      <c r="R1549" t="s">
        <v>8345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8">
        <v>5000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1</v>
      </c>
      <c r="P1550">
        <f t="shared" si="121"/>
        <v>60</v>
      </c>
      <c r="Q1550" s="14" t="s">
        <v>8340</v>
      </c>
      <c r="R1550" t="s">
        <v>8345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8">
        <v>50000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0</v>
      </c>
      <c r="P1551">
        <f t="shared" si="121"/>
        <v>28.33</v>
      </c>
      <c r="Q1551" s="14" t="s">
        <v>8340</v>
      </c>
      <c r="R1551" t="s">
        <v>8345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0" t="s">
        <v>1551</v>
      </c>
      <c r="C1552" s="3" t="s">
        <v>5660</v>
      </c>
      <c r="D1552" s="8">
        <v>3000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3</v>
      </c>
      <c r="P1552">
        <f t="shared" si="121"/>
        <v>14.43</v>
      </c>
      <c r="Q1552" s="14" t="s">
        <v>8340</v>
      </c>
      <c r="R1552" t="s">
        <v>8345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0" t="s">
        <v>1552</v>
      </c>
      <c r="C1553" s="3" t="s">
        <v>5661</v>
      </c>
      <c r="D1553" s="8">
        <v>14000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8340</v>
      </c>
      <c r="R1553" t="s">
        <v>8345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0" t="s">
        <v>1553</v>
      </c>
      <c r="C1554" s="3" t="s">
        <v>5662</v>
      </c>
      <c r="D1554" s="8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8340</v>
      </c>
      <c r="R1554" t="s">
        <v>8345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8">
        <v>8750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8340</v>
      </c>
      <c r="R1555" t="s">
        <v>8345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0" t="s">
        <v>1555</v>
      </c>
      <c r="C1556" s="3" t="s">
        <v>5664</v>
      </c>
      <c r="D1556" s="8">
        <v>2888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8340</v>
      </c>
      <c r="R1556" t="s">
        <v>8345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0" t="s">
        <v>1556</v>
      </c>
      <c r="C1557" s="3" t="s">
        <v>5665</v>
      </c>
      <c r="D1557" s="8">
        <v>100000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8340</v>
      </c>
      <c r="R1557" t="s">
        <v>8345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0" t="s">
        <v>1557</v>
      </c>
      <c r="C1558" s="3" t="s">
        <v>5666</v>
      </c>
      <c r="D1558" s="8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8340</v>
      </c>
      <c r="R1558" t="s">
        <v>8345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0" t="s">
        <v>1558</v>
      </c>
      <c r="C1559" s="3" t="s">
        <v>5667</v>
      </c>
      <c r="D1559" s="8">
        <v>5000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2</v>
      </c>
      <c r="P1559">
        <f t="shared" si="121"/>
        <v>100</v>
      </c>
      <c r="Q1559" s="14" t="s">
        <v>8340</v>
      </c>
      <c r="R1559" t="s">
        <v>8345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0" t="s">
        <v>1559</v>
      </c>
      <c r="C1560" s="3" t="s">
        <v>5668</v>
      </c>
      <c r="D1560" s="8">
        <v>65000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0</v>
      </c>
      <c r="P1560">
        <f t="shared" si="121"/>
        <v>11.67</v>
      </c>
      <c r="Q1560" s="14" t="s">
        <v>8340</v>
      </c>
      <c r="R1560" t="s">
        <v>8345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0" t="s">
        <v>1560</v>
      </c>
      <c r="C1561" s="3" t="s">
        <v>5669</v>
      </c>
      <c r="D1561" s="8">
        <v>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1</v>
      </c>
      <c r="P1561">
        <f t="shared" si="121"/>
        <v>50</v>
      </c>
      <c r="Q1561" s="14" t="s">
        <v>8340</v>
      </c>
      <c r="R1561" t="s">
        <v>8345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0" t="s">
        <v>1561</v>
      </c>
      <c r="C1562" s="3" t="s">
        <v>5670</v>
      </c>
      <c r="D1562" s="8">
        <v>3000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3</v>
      </c>
      <c r="P1562">
        <f t="shared" si="121"/>
        <v>23.5</v>
      </c>
      <c r="Q1562" s="14" t="s">
        <v>8340</v>
      </c>
      <c r="R1562" t="s">
        <v>8345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0" t="s">
        <v>1562</v>
      </c>
      <c r="C1563" s="3" t="s">
        <v>5671</v>
      </c>
      <c r="D1563" s="8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8324</v>
      </c>
      <c r="R1563" t="s">
        <v>8346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0" t="s">
        <v>1563</v>
      </c>
      <c r="C1564" s="3" t="s">
        <v>5672</v>
      </c>
      <c r="D1564" s="8">
        <v>12000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8324</v>
      </c>
      <c r="R1564" t="s">
        <v>8346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8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8324</v>
      </c>
      <c r="R1565" t="s">
        <v>8346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0" t="s">
        <v>1565</v>
      </c>
      <c r="C1566" s="3" t="s">
        <v>5674</v>
      </c>
      <c r="D1566" s="8">
        <v>2250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8324</v>
      </c>
      <c r="R1566" t="s">
        <v>8346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0" t="s">
        <v>1566</v>
      </c>
      <c r="C1567" s="3" t="s">
        <v>5675</v>
      </c>
      <c r="D1567" s="8">
        <v>5000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2</v>
      </c>
      <c r="P1567">
        <f t="shared" si="121"/>
        <v>100</v>
      </c>
      <c r="Q1567" s="14" t="s">
        <v>8324</v>
      </c>
      <c r="R1567" t="s">
        <v>8346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0" t="s">
        <v>1567</v>
      </c>
      <c r="C1568" s="3" t="s">
        <v>5676</v>
      </c>
      <c r="D1568" s="8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8324</v>
      </c>
      <c r="R1568" t="s">
        <v>8346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0" t="s">
        <v>1568</v>
      </c>
      <c r="C1569" s="3" t="s">
        <v>5677</v>
      </c>
      <c r="D1569" s="8">
        <v>2224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16</v>
      </c>
      <c r="P1569">
        <f t="shared" si="121"/>
        <v>26.92</v>
      </c>
      <c r="Q1569" s="14" t="s">
        <v>8324</v>
      </c>
      <c r="R1569" t="s">
        <v>8346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8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8324</v>
      </c>
      <c r="R1570" t="s">
        <v>8346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8">
        <v>1500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8324</v>
      </c>
      <c r="R1571" t="s">
        <v>8346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8">
        <v>100000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2</v>
      </c>
      <c r="P1572">
        <f t="shared" si="121"/>
        <v>47.77</v>
      </c>
      <c r="Q1572" s="14" t="s">
        <v>8324</v>
      </c>
      <c r="R1572" t="s">
        <v>8346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0" t="s">
        <v>1572</v>
      </c>
      <c r="C1573" s="3" t="s">
        <v>5681</v>
      </c>
      <c r="D1573" s="8">
        <v>250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32</v>
      </c>
      <c r="P1573">
        <f t="shared" si="121"/>
        <v>20</v>
      </c>
      <c r="Q1573" s="14" t="s">
        <v>8324</v>
      </c>
      <c r="R1573" t="s">
        <v>8346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0" t="s">
        <v>1573</v>
      </c>
      <c r="C1574" s="3" t="s">
        <v>5682</v>
      </c>
      <c r="D1574" s="8">
        <v>35000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0</v>
      </c>
      <c r="P1574">
        <f t="shared" si="121"/>
        <v>41.67</v>
      </c>
      <c r="Q1574" s="14" t="s">
        <v>8324</v>
      </c>
      <c r="R1574" t="s">
        <v>8346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0" t="s">
        <v>1574</v>
      </c>
      <c r="C1575" s="3" t="s">
        <v>5683</v>
      </c>
      <c r="D1575" s="8">
        <v>5000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4</v>
      </c>
      <c r="P1575">
        <f t="shared" si="121"/>
        <v>74.33</v>
      </c>
      <c r="Q1575" s="14" t="s">
        <v>8324</v>
      </c>
      <c r="R1575" t="s">
        <v>8346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0" t="s">
        <v>1575</v>
      </c>
      <c r="C1576" s="3" t="s">
        <v>5684</v>
      </c>
      <c r="D1576" s="8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8324</v>
      </c>
      <c r="R1576" t="s">
        <v>8346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0" t="s">
        <v>1576</v>
      </c>
      <c r="C1577" s="3" t="s">
        <v>5685</v>
      </c>
      <c r="D1577" s="8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8324</v>
      </c>
      <c r="R1577" t="s">
        <v>8346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0" t="s">
        <v>1577</v>
      </c>
      <c r="C1578" s="3" t="s">
        <v>5686</v>
      </c>
      <c r="D1578" s="8">
        <v>2413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27</v>
      </c>
      <c r="P1578">
        <f t="shared" si="121"/>
        <v>65</v>
      </c>
      <c r="Q1578" s="14" t="s">
        <v>8324</v>
      </c>
      <c r="R1578" t="s">
        <v>8346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0" t="s">
        <v>1578</v>
      </c>
      <c r="C1579" s="3" t="s">
        <v>5687</v>
      </c>
      <c r="D1579" s="8">
        <v>8000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8324</v>
      </c>
      <c r="R1579" t="s">
        <v>8346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0" t="s">
        <v>1579</v>
      </c>
      <c r="C1580" s="3" t="s">
        <v>5688</v>
      </c>
      <c r="D1580" s="8">
        <v>1000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21</v>
      </c>
      <c r="P1580">
        <f t="shared" si="121"/>
        <v>51.25</v>
      </c>
      <c r="Q1580" s="14" t="s">
        <v>8324</v>
      </c>
      <c r="R1580" t="s">
        <v>8346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0" t="s">
        <v>1580</v>
      </c>
      <c r="C1581" s="3" t="s">
        <v>5689</v>
      </c>
      <c r="D1581" s="8">
        <v>4600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8324</v>
      </c>
      <c r="R1581" t="s">
        <v>8346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8">
        <v>30000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8324</v>
      </c>
      <c r="R1582" t="s">
        <v>8346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0" t="s">
        <v>1582</v>
      </c>
      <c r="C1583" s="3" t="s">
        <v>5691</v>
      </c>
      <c r="D1583" s="8">
        <v>25000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0</v>
      </c>
      <c r="P1583">
        <f t="shared" si="121"/>
        <v>5</v>
      </c>
      <c r="Q1583" s="14" t="s">
        <v>8340</v>
      </c>
      <c r="R1583" t="s">
        <v>8347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8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8340</v>
      </c>
      <c r="R1584" t="s">
        <v>8347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0" t="s">
        <v>1584</v>
      </c>
      <c r="C1585" s="3" t="s">
        <v>5693</v>
      </c>
      <c r="D1585" s="8">
        <v>450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3</v>
      </c>
      <c r="P1585">
        <f t="shared" si="121"/>
        <v>15</v>
      </c>
      <c r="Q1585" s="14" t="s">
        <v>8340</v>
      </c>
      <c r="R1585" t="s">
        <v>8347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0" t="s">
        <v>1585</v>
      </c>
      <c r="C1586" s="3" t="s">
        <v>5694</v>
      </c>
      <c r="D1586" s="8">
        <v>50000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8340</v>
      </c>
      <c r="R1586" t="s">
        <v>8347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0" t="s">
        <v>1586</v>
      </c>
      <c r="C1587" s="3" t="s">
        <v>5695</v>
      </c>
      <c r="D1587" s="8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8340</v>
      </c>
      <c r="R1587" t="s">
        <v>8347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0" t="s">
        <v>1587</v>
      </c>
      <c r="C1588" s="3" t="s">
        <v>5696</v>
      </c>
      <c r="D1588" s="8">
        <v>35000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8340</v>
      </c>
      <c r="R1588" t="s">
        <v>8347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0" t="s">
        <v>1588</v>
      </c>
      <c r="C1589" s="3" t="s">
        <v>5697</v>
      </c>
      <c r="D1589" s="8">
        <v>6300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8340</v>
      </c>
      <c r="R1589" t="s">
        <v>8347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8">
        <v>150000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8340</v>
      </c>
      <c r="R1590" t="s">
        <v>8347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0" t="s">
        <v>1590</v>
      </c>
      <c r="C1591" s="3" t="s">
        <v>5699</v>
      </c>
      <c r="D1591" s="8">
        <v>50000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8340</v>
      </c>
      <c r="R1591" t="s">
        <v>8347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8">
        <v>1000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102</v>
      </c>
      <c r="P1592">
        <f t="shared" si="121"/>
        <v>510</v>
      </c>
      <c r="Q1592" s="14" t="s">
        <v>8340</v>
      </c>
      <c r="R1592" t="s">
        <v>8347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0" t="s">
        <v>1592</v>
      </c>
      <c r="C1593" s="3" t="s">
        <v>5701</v>
      </c>
      <c r="D1593" s="8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8340</v>
      </c>
      <c r="R1593" t="s">
        <v>8347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8">
        <v>25000000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8340</v>
      </c>
      <c r="R1594" t="s">
        <v>8347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0" t="s">
        <v>1594</v>
      </c>
      <c r="C1595" s="3" t="s">
        <v>5703</v>
      </c>
      <c r="D1595" s="8">
        <v>2500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8340</v>
      </c>
      <c r="R1595" t="s">
        <v>8347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0" t="s">
        <v>1595</v>
      </c>
      <c r="C1596" s="3" t="s">
        <v>5704</v>
      </c>
      <c r="D1596" s="8">
        <v>1897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11</v>
      </c>
      <c r="P1596">
        <f t="shared" si="121"/>
        <v>20.5</v>
      </c>
      <c r="Q1596" s="14" t="s">
        <v>8340</v>
      </c>
      <c r="R1596" t="s">
        <v>8347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8">
        <v>250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112</v>
      </c>
      <c r="P1597">
        <f t="shared" si="121"/>
        <v>40</v>
      </c>
      <c r="Q1597" s="14" t="s">
        <v>8340</v>
      </c>
      <c r="R1597" t="s">
        <v>8347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0" t="s">
        <v>1597</v>
      </c>
      <c r="C1598" s="3" t="s">
        <v>5706</v>
      </c>
      <c r="D1598" s="8">
        <v>35000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0</v>
      </c>
      <c r="P1598">
        <f t="shared" si="121"/>
        <v>25</v>
      </c>
      <c r="Q1598" s="14" t="s">
        <v>8340</v>
      </c>
      <c r="R1598" t="s">
        <v>8347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8">
        <v>3000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8340</v>
      </c>
      <c r="R1599" t="s">
        <v>8347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0" t="s">
        <v>1599</v>
      </c>
      <c r="C1600" s="3" t="s">
        <v>5708</v>
      </c>
      <c r="D1600" s="8">
        <v>175000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8340</v>
      </c>
      <c r="R1600" t="s">
        <v>8347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0" t="s">
        <v>1600</v>
      </c>
      <c r="C1601" s="3" t="s">
        <v>5709</v>
      </c>
      <c r="D1601" s="8">
        <v>200000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8340</v>
      </c>
      <c r="R1601" t="s">
        <v>8347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0" t="s">
        <v>1601</v>
      </c>
      <c r="C1602" s="3" t="s">
        <v>5710</v>
      </c>
      <c r="D1602" s="8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4" t="s">
        <v>8340</v>
      </c>
      <c r="R1602" t="s">
        <v>8347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0" t="s">
        <v>1602</v>
      </c>
      <c r="C1603" s="3" t="s">
        <v>5711</v>
      </c>
      <c r="D1603" s="8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4" t="s">
        <v>8327</v>
      </c>
      <c r="R1603" t="s">
        <v>8328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0" t="s">
        <v>1603</v>
      </c>
      <c r="C1604" s="3" t="s">
        <v>5712</v>
      </c>
      <c r="D1604" s="8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8327</v>
      </c>
      <c r="R1604" t="s">
        <v>8328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0" t="s">
        <v>1604</v>
      </c>
      <c r="C1605" s="3" t="s">
        <v>5713</v>
      </c>
      <c r="D1605" s="8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8327</v>
      </c>
      <c r="R1605" t="s">
        <v>8328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0" t="s">
        <v>1605</v>
      </c>
      <c r="C1606" s="3" t="s">
        <v>5714</v>
      </c>
      <c r="D1606" s="8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8327</v>
      </c>
      <c r="R1606" t="s">
        <v>8328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0" t="s">
        <v>1606</v>
      </c>
      <c r="C1607" s="3" t="s">
        <v>5715</v>
      </c>
      <c r="D1607" s="8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8327</v>
      </c>
      <c r="R1607" t="s">
        <v>8328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0" t="s">
        <v>1607</v>
      </c>
      <c r="C1608" s="3" t="s">
        <v>5716</v>
      </c>
      <c r="D1608" s="8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8327</v>
      </c>
      <c r="R1608" t="s">
        <v>8328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0" t="s">
        <v>1608</v>
      </c>
      <c r="C1609" s="3" t="s">
        <v>5717</v>
      </c>
      <c r="D1609" s="8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8327</v>
      </c>
      <c r="R1609" t="s">
        <v>8328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0" t="s">
        <v>1609</v>
      </c>
      <c r="C1610" s="3" t="s">
        <v>5718</v>
      </c>
      <c r="D1610" s="8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8327</v>
      </c>
      <c r="R1610" t="s">
        <v>8328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0" t="s">
        <v>1610</v>
      </c>
      <c r="C1611" s="3" t="s">
        <v>5719</v>
      </c>
      <c r="D1611" s="8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8327</v>
      </c>
      <c r="R1611" t="s">
        <v>8328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8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8327</v>
      </c>
      <c r="R1612" t="s">
        <v>8328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8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8327</v>
      </c>
      <c r="R1613" t="s">
        <v>8328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0" t="s">
        <v>1613</v>
      </c>
      <c r="C1614" s="3" t="s">
        <v>5722</v>
      </c>
      <c r="D1614" s="8">
        <v>5000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</v>
      </c>
      <c r="P1614">
        <f t="shared" si="126"/>
        <v>50</v>
      </c>
      <c r="Q1614" s="14" t="s">
        <v>8327</v>
      </c>
      <c r="R1614" t="s">
        <v>8328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0" t="s">
        <v>1614</v>
      </c>
      <c r="C1615" s="3" t="s">
        <v>5723</v>
      </c>
      <c r="D1615" s="8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8327</v>
      </c>
      <c r="R1615" t="s">
        <v>8328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0" t="s">
        <v>1615</v>
      </c>
      <c r="C1616" s="3" t="s">
        <v>5724</v>
      </c>
      <c r="D1616" s="8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8327</v>
      </c>
      <c r="R1616" t="s">
        <v>8328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0" t="s">
        <v>1616</v>
      </c>
      <c r="C1617" s="3" t="s">
        <v>5725</v>
      </c>
      <c r="D1617" s="8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8327</v>
      </c>
      <c r="R1617" t="s">
        <v>8328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0" t="s">
        <v>1617</v>
      </c>
      <c r="C1618" s="3" t="s">
        <v>5726</v>
      </c>
      <c r="D1618" s="8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8327</v>
      </c>
      <c r="R1618" t="s">
        <v>8328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0" t="s">
        <v>1618</v>
      </c>
      <c r="C1619" s="3" t="s">
        <v>5727</v>
      </c>
      <c r="D1619" s="8">
        <v>5000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204</v>
      </c>
      <c r="P1619">
        <f t="shared" si="126"/>
        <v>64.62</v>
      </c>
      <c r="Q1619" s="14" t="s">
        <v>8327</v>
      </c>
      <c r="R1619" t="s">
        <v>8328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0" t="s">
        <v>1619</v>
      </c>
      <c r="C1620" s="3" t="s">
        <v>5728</v>
      </c>
      <c r="D1620" s="8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8327</v>
      </c>
      <c r="R1620" t="s">
        <v>8328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0" t="s">
        <v>1620</v>
      </c>
      <c r="C1621" s="3" t="s">
        <v>5729</v>
      </c>
      <c r="D1621" s="8">
        <v>2000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100</v>
      </c>
      <c r="P1621">
        <f t="shared" si="126"/>
        <v>86.96</v>
      </c>
      <c r="Q1621" s="14" t="s">
        <v>8327</v>
      </c>
      <c r="R1621" t="s">
        <v>8328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8">
        <v>1100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103</v>
      </c>
      <c r="P1622">
        <f t="shared" si="126"/>
        <v>66.47</v>
      </c>
      <c r="Q1622" s="14" t="s">
        <v>8327</v>
      </c>
      <c r="R1622" t="s">
        <v>8328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0" t="s">
        <v>1622</v>
      </c>
      <c r="C1623" s="3" t="s">
        <v>5731</v>
      </c>
      <c r="D1623" s="8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8327</v>
      </c>
      <c r="R1623" t="s">
        <v>8328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0" t="s">
        <v>1623</v>
      </c>
      <c r="C1624" s="3" t="s">
        <v>5732</v>
      </c>
      <c r="D1624" s="8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8327</v>
      </c>
      <c r="R1624" t="s">
        <v>8328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0" t="s">
        <v>1624</v>
      </c>
      <c r="C1625" s="3" t="s">
        <v>5733</v>
      </c>
      <c r="D1625" s="8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8327</v>
      </c>
      <c r="R1625" t="s">
        <v>8328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0" t="s">
        <v>1625</v>
      </c>
      <c r="C1626" s="3" t="s">
        <v>5734</v>
      </c>
      <c r="D1626" s="8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8327</v>
      </c>
      <c r="R1626" t="s">
        <v>8328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0" t="s">
        <v>1626</v>
      </c>
      <c r="C1627" s="3" t="s">
        <v>5735</v>
      </c>
      <c r="D1627" s="8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8327</v>
      </c>
      <c r="R1627" t="s">
        <v>8328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0" t="s">
        <v>1627</v>
      </c>
      <c r="C1628" s="3" t="s">
        <v>5736</v>
      </c>
      <c r="D1628" s="8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8327</v>
      </c>
      <c r="R1628" t="s">
        <v>8328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0" t="s">
        <v>1628</v>
      </c>
      <c r="C1629" s="3" t="s">
        <v>5737</v>
      </c>
      <c r="D1629" s="8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8327</v>
      </c>
      <c r="R1629" t="s">
        <v>8328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8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8327</v>
      </c>
      <c r="R1630" t="s">
        <v>8328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8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8327</v>
      </c>
      <c r="R1631" t="s">
        <v>8328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0" t="s">
        <v>1631</v>
      </c>
      <c r="C1632" s="3" t="s">
        <v>5740</v>
      </c>
      <c r="D1632" s="8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8327</v>
      </c>
      <c r="R1632" t="s">
        <v>8328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0" t="s">
        <v>1632</v>
      </c>
      <c r="C1633" s="3" t="s">
        <v>5741</v>
      </c>
      <c r="D1633" s="8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8327</v>
      </c>
      <c r="R1633" t="s">
        <v>8328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0" t="s">
        <v>1633</v>
      </c>
      <c r="C1634" s="3" t="s">
        <v>5742</v>
      </c>
      <c r="D1634" s="8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8327</v>
      </c>
      <c r="R1634" t="s">
        <v>8328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0" t="s">
        <v>1634</v>
      </c>
      <c r="C1635" s="3" t="s">
        <v>5743</v>
      </c>
      <c r="D1635" s="8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8327</v>
      </c>
      <c r="R1635" t="s">
        <v>8328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0" t="s">
        <v>1635</v>
      </c>
      <c r="C1636" s="3" t="s">
        <v>5744</v>
      </c>
      <c r="D1636" s="8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8327</v>
      </c>
      <c r="R1636" t="s">
        <v>8328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0" t="s">
        <v>1636</v>
      </c>
      <c r="C1637" s="3" t="s">
        <v>5745</v>
      </c>
      <c r="D1637" s="8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8327</v>
      </c>
      <c r="R1637" t="s">
        <v>8328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8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8327</v>
      </c>
      <c r="R1638" t="s">
        <v>8328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8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8327</v>
      </c>
      <c r="R1639" t="s">
        <v>8328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8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8327</v>
      </c>
      <c r="R1640" t="s">
        <v>8328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0" t="s">
        <v>1640</v>
      </c>
      <c r="C1641" s="3" t="s">
        <v>5749</v>
      </c>
      <c r="D1641" s="8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8327</v>
      </c>
      <c r="R1641" t="s">
        <v>8328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0" t="s">
        <v>1641</v>
      </c>
      <c r="C1642" s="3" t="s">
        <v>5750</v>
      </c>
      <c r="D1642" s="8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8327</v>
      </c>
      <c r="R1642" t="s">
        <v>8328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8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8327</v>
      </c>
      <c r="R1643" t="s">
        <v>8348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8">
        <v>850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141</v>
      </c>
      <c r="P1644">
        <f t="shared" si="126"/>
        <v>42.86</v>
      </c>
      <c r="Q1644" s="14" t="s">
        <v>8327</v>
      </c>
      <c r="R1644" t="s">
        <v>8348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8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8327</v>
      </c>
      <c r="R1645" t="s">
        <v>8348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0" t="s">
        <v>1645</v>
      </c>
      <c r="C1646" s="3" t="s">
        <v>5754</v>
      </c>
      <c r="D1646" s="8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8327</v>
      </c>
      <c r="R1646" t="s">
        <v>8348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8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8327</v>
      </c>
      <c r="R1647" t="s">
        <v>8348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0" t="s">
        <v>1647</v>
      </c>
      <c r="C1648" s="3" t="s">
        <v>5756</v>
      </c>
      <c r="D1648" s="8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8327</v>
      </c>
      <c r="R1648" t="s">
        <v>8348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0" t="s">
        <v>1648</v>
      </c>
      <c r="C1649" s="3" t="s">
        <v>5757</v>
      </c>
      <c r="D1649" s="8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8327</v>
      </c>
      <c r="R1649" t="s">
        <v>8348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8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8327</v>
      </c>
      <c r="R1650" t="s">
        <v>8348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0" t="s">
        <v>1650</v>
      </c>
      <c r="C1651" s="3" t="s">
        <v>5759</v>
      </c>
      <c r="D1651" s="8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8327</v>
      </c>
      <c r="R1651" t="s">
        <v>8348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0" t="s">
        <v>1651</v>
      </c>
      <c r="C1652" s="3" t="s">
        <v>5760</v>
      </c>
      <c r="D1652" s="8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8327</v>
      </c>
      <c r="R1652" t="s">
        <v>8348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0" t="s">
        <v>1652</v>
      </c>
      <c r="C1653" s="3" t="s">
        <v>5761</v>
      </c>
      <c r="D1653" s="8">
        <v>1600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126</v>
      </c>
      <c r="P1653">
        <f t="shared" si="126"/>
        <v>100.75</v>
      </c>
      <c r="Q1653" s="14" t="s">
        <v>8327</v>
      </c>
      <c r="R1653" t="s">
        <v>8348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0" t="s">
        <v>1653</v>
      </c>
      <c r="C1654" s="3" t="s">
        <v>5762</v>
      </c>
      <c r="D1654" s="8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8327</v>
      </c>
      <c r="R1654" t="s">
        <v>8348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0" t="s">
        <v>1654</v>
      </c>
      <c r="C1655" s="3" t="s">
        <v>5763</v>
      </c>
      <c r="D1655" s="8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8327</v>
      </c>
      <c r="R1655" t="s">
        <v>8348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0" t="s">
        <v>1655</v>
      </c>
      <c r="C1656" s="3" t="s">
        <v>5764</v>
      </c>
      <c r="D1656" s="8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8327</v>
      </c>
      <c r="R1656" t="s">
        <v>8348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0" t="s">
        <v>1656</v>
      </c>
      <c r="C1657" s="3" t="s">
        <v>5765</v>
      </c>
      <c r="D1657" s="8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8327</v>
      </c>
      <c r="R1657" t="s">
        <v>8348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0" t="s">
        <v>1657</v>
      </c>
      <c r="C1658" s="3" t="s">
        <v>5766</v>
      </c>
      <c r="D1658" s="8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8327</v>
      </c>
      <c r="R1658" t="s">
        <v>8348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0" t="s">
        <v>1658</v>
      </c>
      <c r="C1659" s="3" t="s">
        <v>5767</v>
      </c>
      <c r="D1659" s="8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8327</v>
      </c>
      <c r="R1659" t="s">
        <v>8348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0" t="s">
        <v>1659</v>
      </c>
      <c r="C1660" s="3" t="s">
        <v>5768</v>
      </c>
      <c r="D1660" s="8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8327</v>
      </c>
      <c r="R1660" t="s">
        <v>8348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0" t="s">
        <v>1660</v>
      </c>
      <c r="C1661" s="3" t="s">
        <v>5769</v>
      </c>
      <c r="D1661" s="8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8327</v>
      </c>
      <c r="R1661" t="s">
        <v>8348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0" t="s">
        <v>1661</v>
      </c>
      <c r="C1662" s="3" t="s">
        <v>5770</v>
      </c>
      <c r="D1662" s="8">
        <v>1000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100</v>
      </c>
      <c r="P1662">
        <f t="shared" si="126"/>
        <v>27.86</v>
      </c>
      <c r="Q1662" s="14" t="s">
        <v>8327</v>
      </c>
      <c r="R1662" t="s">
        <v>8348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0" t="s">
        <v>1662</v>
      </c>
      <c r="C1663" s="3" t="s">
        <v>5771</v>
      </c>
      <c r="D1663" s="8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8327</v>
      </c>
      <c r="R1663" t="s">
        <v>8348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0" t="s">
        <v>1663</v>
      </c>
      <c r="C1664" s="3" t="s">
        <v>5772</v>
      </c>
      <c r="D1664" s="8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8327</v>
      </c>
      <c r="R1664" t="s">
        <v>8348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0" t="s">
        <v>1664</v>
      </c>
      <c r="C1665" s="3" t="s">
        <v>5773</v>
      </c>
      <c r="D1665" s="8">
        <v>600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180</v>
      </c>
      <c r="P1665">
        <f t="shared" si="126"/>
        <v>33.75</v>
      </c>
      <c r="Q1665" s="14" t="s">
        <v>8327</v>
      </c>
      <c r="R1665" t="s">
        <v>8348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0" t="s">
        <v>1665</v>
      </c>
      <c r="C1666" s="3" t="s">
        <v>5774</v>
      </c>
      <c r="D1666" s="8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4" t="s">
        <v>8327</v>
      </c>
      <c r="R1666" t="s">
        <v>8348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0" t="s">
        <v>1666</v>
      </c>
      <c r="C1667" s="3" t="s">
        <v>5775</v>
      </c>
      <c r="D1667" s="8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4" t="s">
        <v>8327</v>
      </c>
      <c r="R1667" t="s">
        <v>8348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0" t="s">
        <v>1667</v>
      </c>
      <c r="C1668" s="3" t="s">
        <v>5776</v>
      </c>
      <c r="D1668" s="8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8327</v>
      </c>
      <c r="R1668" t="s">
        <v>8348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8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8327</v>
      </c>
      <c r="R1669" t="s">
        <v>8348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0" t="s">
        <v>1669</v>
      </c>
      <c r="C1670" s="3" t="s">
        <v>5778</v>
      </c>
      <c r="D1670" s="8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8327</v>
      </c>
      <c r="R1670" t="s">
        <v>8348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0" t="s">
        <v>1670</v>
      </c>
      <c r="C1671" s="3" t="s">
        <v>5779</v>
      </c>
      <c r="D1671" s="8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8327</v>
      </c>
      <c r="R1671" t="s">
        <v>8348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0" t="s">
        <v>1671</v>
      </c>
      <c r="C1672" s="3" t="s">
        <v>5780</v>
      </c>
      <c r="D1672" s="8">
        <v>150000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</v>
      </c>
      <c r="P1672">
        <f t="shared" si="131"/>
        <v>44.61</v>
      </c>
      <c r="Q1672" s="14" t="s">
        <v>8327</v>
      </c>
      <c r="R1672" t="s">
        <v>8348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8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8327</v>
      </c>
      <c r="R1673" t="s">
        <v>8348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0" t="s">
        <v>1673</v>
      </c>
      <c r="C1674" s="3" t="s">
        <v>5782</v>
      </c>
      <c r="D1674" s="8">
        <v>1500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128</v>
      </c>
      <c r="P1674">
        <f t="shared" si="131"/>
        <v>39.18</v>
      </c>
      <c r="Q1674" s="14" t="s">
        <v>8327</v>
      </c>
      <c r="R1674" t="s">
        <v>8348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8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8327</v>
      </c>
      <c r="R1675" t="s">
        <v>8348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0" t="s">
        <v>1675</v>
      </c>
      <c r="C1676" s="3" t="s">
        <v>5784</v>
      </c>
      <c r="D1676" s="8">
        <v>10000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101</v>
      </c>
      <c r="P1676">
        <f t="shared" si="131"/>
        <v>89.25</v>
      </c>
      <c r="Q1676" s="14" t="s">
        <v>8327</v>
      </c>
      <c r="R1676" t="s">
        <v>8348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8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8327</v>
      </c>
      <c r="R1677" t="s">
        <v>8348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0" t="s">
        <v>1677</v>
      </c>
      <c r="C1678" s="3" t="s">
        <v>5786</v>
      </c>
      <c r="D1678" s="8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8327</v>
      </c>
      <c r="R1678" t="s">
        <v>8348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0" t="s">
        <v>1678</v>
      </c>
      <c r="C1679" s="3" t="s">
        <v>5787</v>
      </c>
      <c r="D1679" s="8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8327</v>
      </c>
      <c r="R1679" t="s">
        <v>8348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0" t="s">
        <v>1679</v>
      </c>
      <c r="C1680" s="3" t="s">
        <v>5788</v>
      </c>
      <c r="D1680" s="8">
        <v>12000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15</v>
      </c>
      <c r="P1680">
        <f t="shared" si="131"/>
        <v>36.24</v>
      </c>
      <c r="Q1680" s="14" t="s">
        <v>8327</v>
      </c>
      <c r="R1680" t="s">
        <v>8348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8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8327</v>
      </c>
      <c r="R1681" t="s">
        <v>8348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8">
        <v>900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131</v>
      </c>
      <c r="P1682">
        <f t="shared" si="131"/>
        <v>47</v>
      </c>
      <c r="Q1682" s="14" t="s">
        <v>8327</v>
      </c>
      <c r="R1682" t="s">
        <v>8348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0" t="s">
        <v>1682</v>
      </c>
      <c r="C1683" s="3" t="s">
        <v>5791</v>
      </c>
      <c r="D1683" s="8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8327</v>
      </c>
      <c r="R1683" t="s">
        <v>8349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0" t="s">
        <v>1683</v>
      </c>
      <c r="C1684" s="3" t="s">
        <v>5792</v>
      </c>
      <c r="D1684" s="8">
        <v>8880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8327</v>
      </c>
      <c r="R1684" t="s">
        <v>8349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0" t="s">
        <v>1684</v>
      </c>
      <c r="C1685" s="3" t="s">
        <v>5793</v>
      </c>
      <c r="D1685" s="8">
        <v>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152</v>
      </c>
      <c r="P1685">
        <f t="shared" si="131"/>
        <v>76</v>
      </c>
      <c r="Q1685" s="14" t="s">
        <v>8327</v>
      </c>
      <c r="R1685" t="s">
        <v>8349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8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8327</v>
      </c>
      <c r="R1686" t="s">
        <v>8349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0" t="s">
        <v>1686</v>
      </c>
      <c r="C1687" s="3" t="s">
        <v>5795</v>
      </c>
      <c r="D1687" s="8">
        <v>50000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</v>
      </c>
      <c r="P1687">
        <f t="shared" si="131"/>
        <v>24</v>
      </c>
      <c r="Q1687" s="14" t="s">
        <v>8327</v>
      </c>
      <c r="R1687" t="s">
        <v>8349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0" t="s">
        <v>1687</v>
      </c>
      <c r="C1688" s="3" t="s">
        <v>5796</v>
      </c>
      <c r="D1688" s="8">
        <v>200000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8327</v>
      </c>
      <c r="R1688" t="s">
        <v>8349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0" t="s">
        <v>1688</v>
      </c>
      <c r="C1689" s="3" t="s">
        <v>5797</v>
      </c>
      <c r="D1689" s="8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8327</v>
      </c>
      <c r="R1689" t="s">
        <v>8349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0" t="s">
        <v>1689</v>
      </c>
      <c r="C1690" s="3" t="s">
        <v>5798</v>
      </c>
      <c r="D1690" s="8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8327</v>
      </c>
      <c r="R1690" t="s">
        <v>8349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0" t="s">
        <v>1690</v>
      </c>
      <c r="C1691" s="3" t="s">
        <v>5799</v>
      </c>
      <c r="D1691" s="8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8327</v>
      </c>
      <c r="R1691" t="s">
        <v>8349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0" t="s">
        <v>1691</v>
      </c>
      <c r="C1692" s="3" t="s">
        <v>5800</v>
      </c>
      <c r="D1692" s="8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8327</v>
      </c>
      <c r="R1692" t="s">
        <v>8349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0" t="s">
        <v>1692</v>
      </c>
      <c r="C1693" s="3" t="s">
        <v>5801</v>
      </c>
      <c r="D1693" s="8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8327</v>
      </c>
      <c r="R1693" t="s">
        <v>8349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0" t="s">
        <v>1693</v>
      </c>
      <c r="C1694" s="3" t="s">
        <v>5802</v>
      </c>
      <c r="D1694" s="8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8327</v>
      </c>
      <c r="R1694" t="s">
        <v>8349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0" t="s">
        <v>1694</v>
      </c>
      <c r="C1695" s="3" t="s">
        <v>5803</v>
      </c>
      <c r="D1695" s="8">
        <v>15000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2</v>
      </c>
      <c r="P1695">
        <f t="shared" si="131"/>
        <v>35</v>
      </c>
      <c r="Q1695" s="14" t="s">
        <v>8327</v>
      </c>
      <c r="R1695" t="s">
        <v>8349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0" t="s">
        <v>1695</v>
      </c>
      <c r="C1696" s="3" t="s">
        <v>5804</v>
      </c>
      <c r="D1696" s="8">
        <v>2000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8327</v>
      </c>
      <c r="R1696" t="s">
        <v>8349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0" t="s">
        <v>1696</v>
      </c>
      <c r="C1697" s="3" t="s">
        <v>5805</v>
      </c>
      <c r="D1697" s="8">
        <v>5500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26</v>
      </c>
      <c r="P1697">
        <f t="shared" si="131"/>
        <v>61.09</v>
      </c>
      <c r="Q1697" s="14" t="s">
        <v>8327</v>
      </c>
      <c r="R1697" t="s">
        <v>8349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0" t="s">
        <v>1697</v>
      </c>
      <c r="C1698" s="3" t="s">
        <v>5806</v>
      </c>
      <c r="D1698" s="8">
        <v>500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8327</v>
      </c>
      <c r="R1698" t="s">
        <v>8349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0" t="s">
        <v>1698</v>
      </c>
      <c r="C1699" s="3" t="s">
        <v>5807</v>
      </c>
      <c r="D1699" s="8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8327</v>
      </c>
      <c r="R1699" t="s">
        <v>8349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0" t="s">
        <v>1699</v>
      </c>
      <c r="C1700" s="3" t="s">
        <v>5808</v>
      </c>
      <c r="D1700" s="8">
        <v>575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8327</v>
      </c>
      <c r="R1700" t="s">
        <v>8349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0" t="s">
        <v>1700</v>
      </c>
      <c r="C1701" s="3" t="s">
        <v>5809</v>
      </c>
      <c r="D1701" s="8">
        <v>2000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11</v>
      </c>
      <c r="P1701">
        <f t="shared" si="131"/>
        <v>54</v>
      </c>
      <c r="Q1701" s="14" t="s">
        <v>8327</v>
      </c>
      <c r="R1701" t="s">
        <v>8349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0" t="s">
        <v>1701</v>
      </c>
      <c r="C1702" s="3" t="s">
        <v>5810</v>
      </c>
      <c r="D1702" s="8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8327</v>
      </c>
      <c r="R1702" t="s">
        <v>8349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0" t="s">
        <v>1702</v>
      </c>
      <c r="C1703" s="3" t="s">
        <v>5811</v>
      </c>
      <c r="D1703" s="8">
        <v>3000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8327</v>
      </c>
      <c r="R1703" t="s">
        <v>8349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0" t="s">
        <v>1703</v>
      </c>
      <c r="C1704" s="3" t="s">
        <v>5812</v>
      </c>
      <c r="D1704" s="8">
        <v>3500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8327</v>
      </c>
      <c r="R1704" t="s">
        <v>8349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0" t="s">
        <v>1704</v>
      </c>
      <c r="C1705" s="3" t="s">
        <v>5813</v>
      </c>
      <c r="D1705" s="8">
        <v>8500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8327</v>
      </c>
      <c r="R1705" t="s">
        <v>8349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0" t="s">
        <v>1705</v>
      </c>
      <c r="C1706" s="3" t="s">
        <v>5814</v>
      </c>
      <c r="D1706" s="8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8327</v>
      </c>
      <c r="R1706" t="s">
        <v>8349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0" t="s">
        <v>1706</v>
      </c>
      <c r="C1707" s="3" t="s">
        <v>5815</v>
      </c>
      <c r="D1707" s="8">
        <v>25000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8327</v>
      </c>
      <c r="R1707" t="s">
        <v>8349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8">
        <v>9300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8327</v>
      </c>
      <c r="R1708" t="s">
        <v>8349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0" t="s">
        <v>1708</v>
      </c>
      <c r="C1709" s="3" t="s">
        <v>5817</v>
      </c>
      <c r="D1709" s="8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8327</v>
      </c>
      <c r="R1709" t="s">
        <v>8349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0" t="s">
        <v>1709</v>
      </c>
      <c r="C1710" s="3" t="s">
        <v>5818</v>
      </c>
      <c r="D1710" s="8">
        <v>7175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8327</v>
      </c>
      <c r="R1710" t="s">
        <v>8349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0" t="s">
        <v>1710</v>
      </c>
      <c r="C1711" s="3" t="s">
        <v>5819</v>
      </c>
      <c r="D1711" s="8">
        <v>30000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0</v>
      </c>
      <c r="P1711">
        <f t="shared" si="131"/>
        <v>21.25</v>
      </c>
      <c r="Q1711" s="14" t="s">
        <v>8327</v>
      </c>
      <c r="R1711" t="s">
        <v>8349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8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8327</v>
      </c>
      <c r="R1712" t="s">
        <v>8349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0" t="s">
        <v>1712</v>
      </c>
      <c r="C1713" s="3" t="s">
        <v>5821</v>
      </c>
      <c r="D1713" s="8">
        <v>400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263</v>
      </c>
      <c r="P1713">
        <f t="shared" si="131"/>
        <v>525</v>
      </c>
      <c r="Q1713" s="14" t="s">
        <v>8327</v>
      </c>
      <c r="R1713" t="s">
        <v>8349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0" t="s">
        <v>1713</v>
      </c>
      <c r="C1714" s="3" t="s">
        <v>5822</v>
      </c>
      <c r="D1714" s="8">
        <v>10000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8327</v>
      </c>
      <c r="R1714" t="s">
        <v>8349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0" t="s">
        <v>1714</v>
      </c>
      <c r="C1715" s="3" t="s">
        <v>5823</v>
      </c>
      <c r="D1715" s="8">
        <v>30000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0</v>
      </c>
      <c r="P1715">
        <f t="shared" si="131"/>
        <v>50</v>
      </c>
      <c r="Q1715" s="14" t="s">
        <v>8327</v>
      </c>
      <c r="R1715" t="s">
        <v>8349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0" t="s">
        <v>1715</v>
      </c>
      <c r="C1716" s="3" t="s">
        <v>5824</v>
      </c>
      <c r="D1716" s="8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8327</v>
      </c>
      <c r="R1716" t="s">
        <v>8349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8">
        <v>8000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8327</v>
      </c>
      <c r="R1717" t="s">
        <v>8349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0" t="s">
        <v>1717</v>
      </c>
      <c r="C1718" s="3" t="s">
        <v>5826</v>
      </c>
      <c r="D1718" s="8">
        <v>5000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3</v>
      </c>
      <c r="P1718">
        <f t="shared" si="131"/>
        <v>50</v>
      </c>
      <c r="Q1718" s="14" t="s">
        <v>8327</v>
      </c>
      <c r="R1718" t="s">
        <v>8349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0" t="s">
        <v>1718</v>
      </c>
      <c r="C1719" s="3" t="s">
        <v>5827</v>
      </c>
      <c r="D1719" s="8">
        <v>1395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100</v>
      </c>
      <c r="P1719">
        <f t="shared" si="131"/>
        <v>34.020000000000003</v>
      </c>
      <c r="Q1719" s="14" t="s">
        <v>8327</v>
      </c>
      <c r="R1719" t="s">
        <v>8349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8">
        <v>3250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2</v>
      </c>
      <c r="P1720">
        <f t="shared" si="131"/>
        <v>37.5</v>
      </c>
      <c r="Q1720" s="14" t="s">
        <v>8327</v>
      </c>
      <c r="R1720" t="s">
        <v>8349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0" t="s">
        <v>1720</v>
      </c>
      <c r="C1721" s="3" t="s">
        <v>5829</v>
      </c>
      <c r="D1721" s="8">
        <v>8000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0</v>
      </c>
      <c r="P1721">
        <f t="shared" si="131"/>
        <v>11.67</v>
      </c>
      <c r="Q1721" s="14" t="s">
        <v>8327</v>
      </c>
      <c r="R1721" t="s">
        <v>8349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0" t="s">
        <v>1721</v>
      </c>
      <c r="C1722" s="3" t="s">
        <v>5830</v>
      </c>
      <c r="D1722" s="8">
        <v>100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225</v>
      </c>
      <c r="P1722">
        <f t="shared" si="131"/>
        <v>28.13</v>
      </c>
      <c r="Q1722" s="14" t="s">
        <v>8327</v>
      </c>
      <c r="R1722" t="s">
        <v>8349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8">
        <v>10000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8327</v>
      </c>
      <c r="R1723" t="s">
        <v>8349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0" t="s">
        <v>1723</v>
      </c>
      <c r="C1724" s="3" t="s">
        <v>5832</v>
      </c>
      <c r="D1724" s="8">
        <v>25000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8327</v>
      </c>
      <c r="R1724" t="s">
        <v>8349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0" t="s">
        <v>1724</v>
      </c>
      <c r="C1725" s="3" t="s">
        <v>5833</v>
      </c>
      <c r="D1725" s="8">
        <v>500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130</v>
      </c>
      <c r="P1725">
        <f t="shared" si="131"/>
        <v>216.67</v>
      </c>
      <c r="Q1725" s="14" t="s">
        <v>8327</v>
      </c>
      <c r="R1725" t="s">
        <v>8349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0" t="s">
        <v>1725</v>
      </c>
      <c r="C1726" s="3" t="s">
        <v>5834</v>
      </c>
      <c r="D1726" s="8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8327</v>
      </c>
      <c r="R1726" t="s">
        <v>8349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0" t="s">
        <v>1726</v>
      </c>
      <c r="C1727" s="3" t="s">
        <v>5835</v>
      </c>
      <c r="D1727" s="8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8327</v>
      </c>
      <c r="R1727" t="s">
        <v>8349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8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8327</v>
      </c>
      <c r="R1728" t="s">
        <v>8349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0" t="s">
        <v>1728</v>
      </c>
      <c r="C1729" s="3" t="s">
        <v>5837</v>
      </c>
      <c r="D1729" s="8">
        <v>25000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8327</v>
      </c>
      <c r="R1729" t="s">
        <v>8349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0" t="s">
        <v>1729</v>
      </c>
      <c r="C1730" s="3" t="s">
        <v>5838</v>
      </c>
      <c r="D1730" s="8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4" t="s">
        <v>8327</v>
      </c>
      <c r="R1730" t="s">
        <v>8349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0" t="s">
        <v>1730</v>
      </c>
      <c r="C1731" s="3" t="s">
        <v>5839</v>
      </c>
      <c r="D1731" s="8">
        <v>5000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4" t="s">
        <v>8327</v>
      </c>
      <c r="R1731" t="s">
        <v>8349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8">
        <v>15000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8327</v>
      </c>
      <c r="R1732" t="s">
        <v>8349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8">
        <v>80000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8327</v>
      </c>
      <c r="R1733" t="s">
        <v>8349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0" t="s">
        <v>1733</v>
      </c>
      <c r="C1734" s="3" t="s">
        <v>5842</v>
      </c>
      <c r="D1734" s="8">
        <v>12000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8327</v>
      </c>
      <c r="R1734" t="s">
        <v>8349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0" t="s">
        <v>1734</v>
      </c>
      <c r="C1735" s="3" t="s">
        <v>5843</v>
      </c>
      <c r="D1735" s="8">
        <v>5000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8327</v>
      </c>
      <c r="R1735" t="s">
        <v>8349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8">
        <v>15000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8327</v>
      </c>
      <c r="R1736" t="s">
        <v>8349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0" t="s">
        <v>1736</v>
      </c>
      <c r="C1737" s="3" t="s">
        <v>5845</v>
      </c>
      <c r="D1737" s="8">
        <v>10000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</v>
      </c>
      <c r="P1737">
        <f t="shared" si="136"/>
        <v>55</v>
      </c>
      <c r="Q1737" s="14" t="s">
        <v>8327</v>
      </c>
      <c r="R1737" t="s">
        <v>8349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0" t="s">
        <v>1737</v>
      </c>
      <c r="C1738" s="3" t="s">
        <v>5846</v>
      </c>
      <c r="D1738" s="8">
        <v>25000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0</v>
      </c>
      <c r="P1738">
        <f t="shared" si="136"/>
        <v>22</v>
      </c>
      <c r="Q1738" s="14" t="s">
        <v>8327</v>
      </c>
      <c r="R1738" t="s">
        <v>8349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0" t="s">
        <v>1738</v>
      </c>
      <c r="C1739" s="3" t="s">
        <v>5847</v>
      </c>
      <c r="D1739" s="8">
        <v>750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113</v>
      </c>
      <c r="P1739">
        <f t="shared" si="136"/>
        <v>56.67</v>
      </c>
      <c r="Q1739" s="14" t="s">
        <v>8327</v>
      </c>
      <c r="R1739" t="s">
        <v>8349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0" t="s">
        <v>1739</v>
      </c>
      <c r="C1740" s="3" t="s">
        <v>5848</v>
      </c>
      <c r="D1740" s="8">
        <v>7500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8327</v>
      </c>
      <c r="R1740" t="s">
        <v>8349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8">
        <v>80000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8327</v>
      </c>
      <c r="R1741" t="s">
        <v>8349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8">
        <v>15000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8327</v>
      </c>
      <c r="R1742" t="s">
        <v>8349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0" t="s">
        <v>1742</v>
      </c>
      <c r="C1743" s="3" t="s">
        <v>5851</v>
      </c>
      <c r="D1743" s="8">
        <v>1000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133</v>
      </c>
      <c r="P1743">
        <f t="shared" si="136"/>
        <v>25.58</v>
      </c>
      <c r="Q1743" s="14" t="s">
        <v>8340</v>
      </c>
      <c r="R1743" t="s">
        <v>8341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0" t="s">
        <v>1743</v>
      </c>
      <c r="C1744" s="3" t="s">
        <v>5852</v>
      </c>
      <c r="D1744" s="8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8340</v>
      </c>
      <c r="R1744" t="s">
        <v>8341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0" t="s">
        <v>1744</v>
      </c>
      <c r="C1745" s="3" t="s">
        <v>5853</v>
      </c>
      <c r="D1745" s="8">
        <v>5000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121</v>
      </c>
      <c r="P1745">
        <f t="shared" si="136"/>
        <v>89.93</v>
      </c>
      <c r="Q1745" s="14" t="s">
        <v>8340</v>
      </c>
      <c r="R1745" t="s">
        <v>8341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0" t="s">
        <v>1745</v>
      </c>
      <c r="C1746" s="3" t="s">
        <v>5854</v>
      </c>
      <c r="D1746" s="8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8340</v>
      </c>
      <c r="R1746" t="s">
        <v>8341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0" t="s">
        <v>1746</v>
      </c>
      <c r="C1747" s="3" t="s">
        <v>5855</v>
      </c>
      <c r="D1747" s="8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8340</v>
      </c>
      <c r="R1747" t="s">
        <v>8341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0" t="s">
        <v>1747</v>
      </c>
      <c r="C1748" s="3" t="s">
        <v>5856</v>
      </c>
      <c r="D1748" s="8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8340</v>
      </c>
      <c r="R1748" t="s">
        <v>8341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0" t="s">
        <v>1748</v>
      </c>
      <c r="C1749" s="3" t="s">
        <v>5857</v>
      </c>
      <c r="D1749" s="8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8340</v>
      </c>
      <c r="R1749" t="s">
        <v>8341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0" t="s">
        <v>1749</v>
      </c>
      <c r="C1750" s="3" t="s">
        <v>5858</v>
      </c>
      <c r="D1750" s="8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8340</v>
      </c>
      <c r="R1750" t="s">
        <v>8341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0" t="s">
        <v>1750</v>
      </c>
      <c r="C1751" s="3" t="s">
        <v>5859</v>
      </c>
      <c r="D1751" s="8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8340</v>
      </c>
      <c r="R1751" t="s">
        <v>8341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0" t="s">
        <v>1751</v>
      </c>
      <c r="C1752" s="3" t="s">
        <v>5860</v>
      </c>
      <c r="D1752" s="8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8340</v>
      </c>
      <c r="R1752" t="s">
        <v>8341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8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8340</v>
      </c>
      <c r="R1753" t="s">
        <v>8341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0" t="s">
        <v>1753</v>
      </c>
      <c r="C1754" s="3" t="s">
        <v>5862</v>
      </c>
      <c r="D1754" s="8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8340</v>
      </c>
      <c r="R1754" t="s">
        <v>8341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8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8340</v>
      </c>
      <c r="R1755" t="s">
        <v>8341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0" t="s">
        <v>1755</v>
      </c>
      <c r="C1756" s="3" t="s">
        <v>5864</v>
      </c>
      <c r="D1756" s="8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8340</v>
      </c>
      <c r="R1756" t="s">
        <v>8341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0" t="s">
        <v>1756</v>
      </c>
      <c r="C1757" s="3" t="s">
        <v>5865</v>
      </c>
      <c r="D1757" s="8">
        <v>380000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0</v>
      </c>
      <c r="P1757">
        <f t="shared" si="136"/>
        <v>7.5</v>
      </c>
      <c r="Q1757" s="14" t="s">
        <v>8340</v>
      </c>
      <c r="R1757" t="s">
        <v>8341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0" t="s">
        <v>1757</v>
      </c>
      <c r="C1758" s="3" t="s">
        <v>5866</v>
      </c>
      <c r="D1758" s="8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8340</v>
      </c>
      <c r="R1758" t="s">
        <v>8341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0" t="s">
        <v>1758</v>
      </c>
      <c r="C1759" s="3" t="s">
        <v>5867</v>
      </c>
      <c r="D1759" s="8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8340</v>
      </c>
      <c r="R1759" t="s">
        <v>8341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0" t="s">
        <v>1759</v>
      </c>
      <c r="C1760" s="3" t="s">
        <v>5868</v>
      </c>
      <c r="D1760" s="8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8340</v>
      </c>
      <c r="R1760" t="s">
        <v>8341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0" t="s">
        <v>1760</v>
      </c>
      <c r="C1761" s="3" t="s">
        <v>5869</v>
      </c>
      <c r="D1761" s="8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8340</v>
      </c>
      <c r="R1761" t="s">
        <v>8341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0" t="s">
        <v>1761</v>
      </c>
      <c r="C1762" s="3" t="s">
        <v>5870</v>
      </c>
      <c r="D1762" s="8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8340</v>
      </c>
      <c r="R1762" t="s">
        <v>8341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8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8340</v>
      </c>
      <c r="R1763" t="s">
        <v>8341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0" t="s">
        <v>1763</v>
      </c>
      <c r="C1764" s="3" t="s">
        <v>5872</v>
      </c>
      <c r="D1764" s="8">
        <v>100000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1</v>
      </c>
      <c r="P1764">
        <f t="shared" si="136"/>
        <v>35.4</v>
      </c>
      <c r="Q1764" s="14" t="s">
        <v>8340</v>
      </c>
      <c r="R1764" t="s">
        <v>8341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0" t="s">
        <v>1764</v>
      </c>
      <c r="C1765" s="3" t="s">
        <v>5873</v>
      </c>
      <c r="D1765" s="8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8340</v>
      </c>
      <c r="R1765" t="s">
        <v>8341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0" t="s">
        <v>1765</v>
      </c>
      <c r="C1766" s="3" t="s">
        <v>5874</v>
      </c>
      <c r="D1766" s="8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8340</v>
      </c>
      <c r="R1766" t="s">
        <v>8341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0" t="s">
        <v>1766</v>
      </c>
      <c r="C1767" s="3" t="s">
        <v>5875</v>
      </c>
      <c r="D1767" s="8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8340</v>
      </c>
      <c r="R1767" t="s">
        <v>8341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8">
        <v>35000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8340</v>
      </c>
      <c r="R1768" t="s">
        <v>8341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0" t="s">
        <v>1768</v>
      </c>
      <c r="C1769" s="3" t="s">
        <v>5877</v>
      </c>
      <c r="D1769" s="8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8340</v>
      </c>
      <c r="R1769" t="s">
        <v>8341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8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8340</v>
      </c>
      <c r="R1770" t="s">
        <v>8341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8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8340</v>
      </c>
      <c r="R1771" t="s">
        <v>8341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0" t="s">
        <v>1771</v>
      </c>
      <c r="C1772" s="3" t="s">
        <v>5880</v>
      </c>
      <c r="D1772" s="8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8340</v>
      </c>
      <c r="R1772" t="s">
        <v>8341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0" t="s">
        <v>1772</v>
      </c>
      <c r="C1773" s="3" t="s">
        <v>5881</v>
      </c>
      <c r="D1773" s="8">
        <v>2900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31</v>
      </c>
      <c r="P1773">
        <f t="shared" si="136"/>
        <v>35.799999999999997</v>
      </c>
      <c r="Q1773" s="14" t="s">
        <v>8340</v>
      </c>
      <c r="R1773" t="s">
        <v>8341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0" t="s">
        <v>1773</v>
      </c>
      <c r="C1774" s="3" t="s">
        <v>5882</v>
      </c>
      <c r="D1774" s="8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8340</v>
      </c>
      <c r="R1774" t="s">
        <v>8341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0" t="s">
        <v>1774</v>
      </c>
      <c r="C1775" s="3" t="s">
        <v>5883</v>
      </c>
      <c r="D1775" s="8">
        <v>1500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125</v>
      </c>
      <c r="P1775">
        <f t="shared" si="136"/>
        <v>98.79</v>
      </c>
      <c r="Q1775" s="14" t="s">
        <v>8340</v>
      </c>
      <c r="R1775" t="s">
        <v>8341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0" t="s">
        <v>1775</v>
      </c>
      <c r="C1776" s="3" t="s">
        <v>5884</v>
      </c>
      <c r="D1776" s="8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8340</v>
      </c>
      <c r="R1776" t="s">
        <v>8341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8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8340</v>
      </c>
      <c r="R1777" t="s">
        <v>8341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8">
        <v>220000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0</v>
      </c>
      <c r="P1778">
        <f t="shared" si="136"/>
        <v>83.75</v>
      </c>
      <c r="Q1778" s="14" t="s">
        <v>8340</v>
      </c>
      <c r="R1778" t="s">
        <v>8341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0" t="s">
        <v>1778</v>
      </c>
      <c r="C1779" s="3" t="s">
        <v>5887</v>
      </c>
      <c r="D1779" s="8">
        <v>5000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13</v>
      </c>
      <c r="P1779">
        <f t="shared" si="136"/>
        <v>65.099999999999994</v>
      </c>
      <c r="Q1779" s="14" t="s">
        <v>8340</v>
      </c>
      <c r="R1779" t="s">
        <v>8341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8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8340</v>
      </c>
      <c r="R1780" t="s">
        <v>8341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0" t="s">
        <v>1780</v>
      </c>
      <c r="C1781" s="3" t="s">
        <v>5889</v>
      </c>
      <c r="D1781" s="8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8340</v>
      </c>
      <c r="R1781" t="s">
        <v>8341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0" t="s">
        <v>1781</v>
      </c>
      <c r="C1782" s="3" t="s">
        <v>5890</v>
      </c>
      <c r="D1782" s="8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8340</v>
      </c>
      <c r="R1782" t="s">
        <v>8341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0" t="s">
        <v>1782</v>
      </c>
      <c r="C1783" s="3" t="s">
        <v>5891</v>
      </c>
      <c r="D1783" s="8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8340</v>
      </c>
      <c r="R1783" t="s">
        <v>8341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0" t="s">
        <v>1783</v>
      </c>
      <c r="C1784" s="3" t="s">
        <v>5892</v>
      </c>
      <c r="D1784" s="8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8340</v>
      </c>
      <c r="R1784" t="s">
        <v>8341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0" t="s">
        <v>1784</v>
      </c>
      <c r="C1785" s="3" t="s">
        <v>5893</v>
      </c>
      <c r="D1785" s="8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8340</v>
      </c>
      <c r="R1785" t="s">
        <v>8341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0" t="s">
        <v>1785</v>
      </c>
      <c r="C1786" s="3" t="s">
        <v>5894</v>
      </c>
      <c r="D1786" s="8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8340</v>
      </c>
      <c r="R1786" t="s">
        <v>8341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0" t="s">
        <v>1786</v>
      </c>
      <c r="C1787" s="3" t="s">
        <v>5895</v>
      </c>
      <c r="D1787" s="8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8340</v>
      </c>
      <c r="R1787" t="s">
        <v>8341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0" t="s">
        <v>1787</v>
      </c>
      <c r="C1788" s="3" t="s">
        <v>5896</v>
      </c>
      <c r="D1788" s="8">
        <v>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101</v>
      </c>
      <c r="P1788">
        <f t="shared" si="136"/>
        <v>31.21</v>
      </c>
      <c r="Q1788" s="14" t="s">
        <v>8340</v>
      </c>
      <c r="R1788" t="s">
        <v>8341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0" t="s">
        <v>1788</v>
      </c>
      <c r="C1789" s="3" t="s">
        <v>5897</v>
      </c>
      <c r="D1789" s="8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8340</v>
      </c>
      <c r="R1789" t="s">
        <v>8341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0" t="s">
        <v>1789</v>
      </c>
      <c r="C1790" s="3" t="s">
        <v>5898</v>
      </c>
      <c r="D1790" s="8">
        <v>10000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8340</v>
      </c>
      <c r="R1790" t="s">
        <v>8341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8">
        <v>2750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8340</v>
      </c>
      <c r="R1791" t="s">
        <v>8341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0" t="s">
        <v>1791</v>
      </c>
      <c r="C1792" s="3" t="s">
        <v>5900</v>
      </c>
      <c r="D1792" s="8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8340</v>
      </c>
      <c r="R1792" t="s">
        <v>8341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0" t="s">
        <v>1792</v>
      </c>
      <c r="C1793" s="3" t="s">
        <v>5901</v>
      </c>
      <c r="D1793" s="8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8340</v>
      </c>
      <c r="R1793" t="s">
        <v>8341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0" t="s">
        <v>1793</v>
      </c>
      <c r="C1794" s="3" t="s">
        <v>5902</v>
      </c>
      <c r="D1794" s="8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4" t="s">
        <v>8340</v>
      </c>
      <c r="R1794" t="s">
        <v>8341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0" t="s">
        <v>1794</v>
      </c>
      <c r="C1795" s="3" t="s">
        <v>5903</v>
      </c>
      <c r="D1795" s="8">
        <v>5000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4" t="s">
        <v>8340</v>
      </c>
      <c r="R1795" t="s">
        <v>8341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0" t="s">
        <v>1795</v>
      </c>
      <c r="C1796" s="3" t="s">
        <v>5904</v>
      </c>
      <c r="D1796" s="8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8340</v>
      </c>
      <c r="R1796" t="s">
        <v>8341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0" t="s">
        <v>1796</v>
      </c>
      <c r="C1797" s="3" t="s">
        <v>5905</v>
      </c>
      <c r="D1797" s="8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8340</v>
      </c>
      <c r="R1797" t="s">
        <v>8341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0" t="s">
        <v>1797</v>
      </c>
      <c r="C1798" s="3" t="s">
        <v>5906</v>
      </c>
      <c r="D1798" s="8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8340</v>
      </c>
      <c r="R1798" t="s">
        <v>8341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8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8340</v>
      </c>
      <c r="R1799" t="s">
        <v>8341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8">
        <v>1900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115</v>
      </c>
      <c r="P1800">
        <f t="shared" si="141"/>
        <v>58.97</v>
      </c>
      <c r="Q1800" s="14" t="s">
        <v>8340</v>
      </c>
      <c r="R1800" t="s">
        <v>8341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8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8340</v>
      </c>
      <c r="R1801" t="s">
        <v>8341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0" t="s">
        <v>1801</v>
      </c>
      <c r="C1802" s="3" t="s">
        <v>5910</v>
      </c>
      <c r="D1802" s="8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8340</v>
      </c>
      <c r="R1802" t="s">
        <v>8341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0" t="s">
        <v>1802</v>
      </c>
      <c r="C1803" s="3" t="s">
        <v>5911</v>
      </c>
      <c r="D1803" s="8">
        <v>1800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131</v>
      </c>
      <c r="P1803">
        <f t="shared" si="141"/>
        <v>63.65</v>
      </c>
      <c r="Q1803" s="14" t="s">
        <v>8340</v>
      </c>
      <c r="R1803" t="s">
        <v>8341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0" t="s">
        <v>1803</v>
      </c>
      <c r="C1804" s="3" t="s">
        <v>5912</v>
      </c>
      <c r="D1804" s="8">
        <v>10500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16</v>
      </c>
      <c r="P1804">
        <f t="shared" si="141"/>
        <v>94.28</v>
      </c>
      <c r="Q1804" s="14" t="s">
        <v>8340</v>
      </c>
      <c r="R1804" t="s">
        <v>8341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8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8340</v>
      </c>
      <c r="R1805" t="s">
        <v>8341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0" t="s">
        <v>1805</v>
      </c>
      <c r="C1806" s="3" t="s">
        <v>5914</v>
      </c>
      <c r="D1806" s="8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8340</v>
      </c>
      <c r="R1806" t="s">
        <v>8341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0" t="s">
        <v>1806</v>
      </c>
      <c r="C1807" s="3" t="s">
        <v>5915</v>
      </c>
      <c r="D1807" s="8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8340</v>
      </c>
      <c r="R1807" t="s">
        <v>8341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0" t="s">
        <v>1807</v>
      </c>
      <c r="C1808" s="3" t="s">
        <v>5916</v>
      </c>
      <c r="D1808" s="8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8340</v>
      </c>
      <c r="R1808" t="s">
        <v>8341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8">
        <v>2000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28</v>
      </c>
      <c r="P1809">
        <f t="shared" si="141"/>
        <v>69.13</v>
      </c>
      <c r="Q1809" s="14" t="s">
        <v>8340</v>
      </c>
      <c r="R1809" t="s">
        <v>8341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0" t="s">
        <v>1809</v>
      </c>
      <c r="C1810" s="3" t="s">
        <v>5918</v>
      </c>
      <c r="D1810" s="8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8340</v>
      </c>
      <c r="R1810" t="s">
        <v>8341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0" t="s">
        <v>1810</v>
      </c>
      <c r="C1811" s="3" t="s">
        <v>5919</v>
      </c>
      <c r="D1811" s="8">
        <v>650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58</v>
      </c>
      <c r="P1811">
        <f t="shared" si="141"/>
        <v>42.22</v>
      </c>
      <c r="Q1811" s="14" t="s">
        <v>8340</v>
      </c>
      <c r="R1811" t="s">
        <v>8341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0" t="s">
        <v>1811</v>
      </c>
      <c r="C1812" s="3" t="s">
        <v>5920</v>
      </c>
      <c r="D1812" s="8">
        <v>20000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0</v>
      </c>
      <c r="P1812">
        <f t="shared" si="141"/>
        <v>7.5</v>
      </c>
      <c r="Q1812" s="14" t="s">
        <v>8340</v>
      </c>
      <c r="R1812" t="s">
        <v>8341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0" t="s">
        <v>1812</v>
      </c>
      <c r="C1813" s="3" t="s">
        <v>5921</v>
      </c>
      <c r="D1813" s="8">
        <v>1500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3</v>
      </c>
      <c r="P1813">
        <f t="shared" si="141"/>
        <v>1.54</v>
      </c>
      <c r="Q1813" s="14" t="s">
        <v>8340</v>
      </c>
      <c r="R1813" t="s">
        <v>8341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0" t="s">
        <v>1813</v>
      </c>
      <c r="C1814" s="3" t="s">
        <v>5922</v>
      </c>
      <c r="D1814" s="8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8340</v>
      </c>
      <c r="R1814" t="s">
        <v>8341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0" t="s">
        <v>1814</v>
      </c>
      <c r="C1815" s="3" t="s">
        <v>5923</v>
      </c>
      <c r="D1815" s="8">
        <v>6000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8340</v>
      </c>
      <c r="R1815" t="s">
        <v>8341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8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8340</v>
      </c>
      <c r="R1816" t="s">
        <v>8341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0" t="s">
        <v>1816</v>
      </c>
      <c r="C1817" s="3" t="s">
        <v>5925</v>
      </c>
      <c r="D1817" s="8">
        <v>15000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8340</v>
      </c>
      <c r="R1817" t="s">
        <v>8341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0" t="s">
        <v>1817</v>
      </c>
      <c r="C1818" s="3" t="s">
        <v>5926</v>
      </c>
      <c r="D1818" s="8">
        <v>3000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17</v>
      </c>
      <c r="P1818">
        <f t="shared" si="141"/>
        <v>84.83</v>
      </c>
      <c r="Q1818" s="14" t="s">
        <v>8340</v>
      </c>
      <c r="R1818" t="s">
        <v>8341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0" t="s">
        <v>1818</v>
      </c>
      <c r="C1819" s="3" t="s">
        <v>5927</v>
      </c>
      <c r="D1819" s="8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8340</v>
      </c>
      <c r="R1819" t="s">
        <v>8341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0" t="s">
        <v>1819</v>
      </c>
      <c r="C1820" s="3" t="s">
        <v>5928</v>
      </c>
      <c r="D1820" s="8">
        <v>3000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8340</v>
      </c>
      <c r="R1820" t="s">
        <v>8341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0" t="s">
        <v>1820</v>
      </c>
      <c r="C1821" s="3" t="s">
        <v>5929</v>
      </c>
      <c r="D1821" s="8">
        <v>25000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0</v>
      </c>
      <c r="P1821">
        <f t="shared" si="141"/>
        <v>6.25</v>
      </c>
      <c r="Q1821" s="14" t="s">
        <v>8340</v>
      </c>
      <c r="R1821" t="s">
        <v>8341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0" t="s">
        <v>1821</v>
      </c>
      <c r="C1822" s="3" t="s">
        <v>5930</v>
      </c>
      <c r="D1822" s="8">
        <v>1000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171</v>
      </c>
      <c r="P1822">
        <f t="shared" si="141"/>
        <v>213.38</v>
      </c>
      <c r="Q1822" s="14" t="s">
        <v>8340</v>
      </c>
      <c r="R1822" t="s">
        <v>8341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0" t="s">
        <v>1822</v>
      </c>
      <c r="C1823" s="3" t="s">
        <v>5931</v>
      </c>
      <c r="D1823" s="8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8327</v>
      </c>
      <c r="R1823" t="s">
        <v>8328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8">
        <v>10000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3</v>
      </c>
      <c r="P1824">
        <f t="shared" si="141"/>
        <v>27.27</v>
      </c>
      <c r="Q1824" s="14" t="s">
        <v>8327</v>
      </c>
      <c r="R1824" t="s">
        <v>8328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0" t="s">
        <v>1824</v>
      </c>
      <c r="C1825" s="3" t="s">
        <v>5933</v>
      </c>
      <c r="D1825" s="8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8327</v>
      </c>
      <c r="R1825" t="s">
        <v>8328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8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8327</v>
      </c>
      <c r="R1826" t="s">
        <v>8328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0" t="s">
        <v>1826</v>
      </c>
      <c r="C1827" s="3" t="s">
        <v>5935</v>
      </c>
      <c r="D1827" s="8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8327</v>
      </c>
      <c r="R1827" t="s">
        <v>8328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0" t="s">
        <v>1827</v>
      </c>
      <c r="C1828" s="3" t="s">
        <v>5936</v>
      </c>
      <c r="D1828" s="8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8327</v>
      </c>
      <c r="R1828" t="s">
        <v>8328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0" t="s">
        <v>1828</v>
      </c>
      <c r="C1829" s="3" t="s">
        <v>5937</v>
      </c>
      <c r="D1829" s="8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8327</v>
      </c>
      <c r="R1829" t="s">
        <v>8328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0" t="s">
        <v>1829</v>
      </c>
      <c r="C1830" s="3" t="s">
        <v>5938</v>
      </c>
      <c r="D1830" s="8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8327</v>
      </c>
      <c r="R1830" t="s">
        <v>8328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0" t="s">
        <v>1830</v>
      </c>
      <c r="C1831" s="3" t="s">
        <v>5939</v>
      </c>
      <c r="D1831" s="8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8327</v>
      </c>
      <c r="R1831" t="s">
        <v>8328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0" t="s">
        <v>1831</v>
      </c>
      <c r="C1832" s="3" t="s">
        <v>5940</v>
      </c>
      <c r="D1832" s="8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8327</v>
      </c>
      <c r="R1832" t="s">
        <v>8328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0" t="s">
        <v>1832</v>
      </c>
      <c r="C1833" s="3" t="s">
        <v>5941</v>
      </c>
      <c r="D1833" s="8">
        <v>800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129</v>
      </c>
      <c r="P1833">
        <f t="shared" si="141"/>
        <v>73.569999999999993</v>
      </c>
      <c r="Q1833" s="14" t="s">
        <v>8327</v>
      </c>
      <c r="R1833" t="s">
        <v>8328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0" t="s">
        <v>1833</v>
      </c>
      <c r="C1834" s="3" t="s">
        <v>5942</v>
      </c>
      <c r="D1834" s="8">
        <v>75000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</v>
      </c>
      <c r="P1834">
        <f t="shared" si="141"/>
        <v>25</v>
      </c>
      <c r="Q1834" s="14" t="s">
        <v>8327</v>
      </c>
      <c r="R1834" t="s">
        <v>8328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0" t="s">
        <v>1834</v>
      </c>
      <c r="C1835" s="3" t="s">
        <v>5943</v>
      </c>
      <c r="D1835" s="8">
        <v>10000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11</v>
      </c>
      <c r="P1835">
        <f t="shared" si="141"/>
        <v>42</v>
      </c>
      <c r="Q1835" s="14" t="s">
        <v>8327</v>
      </c>
      <c r="R1835" t="s">
        <v>8328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0" t="s">
        <v>1835</v>
      </c>
      <c r="C1836" s="3" t="s">
        <v>5944</v>
      </c>
      <c r="D1836" s="8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8327</v>
      </c>
      <c r="R1836" t="s">
        <v>8328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0" t="s">
        <v>1836</v>
      </c>
      <c r="C1837" s="3" t="s">
        <v>5945</v>
      </c>
      <c r="D1837" s="8">
        <v>15000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3</v>
      </c>
      <c r="P1837">
        <f t="shared" si="141"/>
        <v>47.27</v>
      </c>
      <c r="Q1837" s="14" t="s">
        <v>8327</v>
      </c>
      <c r="R1837" t="s">
        <v>8328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0" t="s">
        <v>1837</v>
      </c>
      <c r="C1838" s="3" t="s">
        <v>5946</v>
      </c>
      <c r="D1838" s="8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8327</v>
      </c>
      <c r="R1838" t="s">
        <v>8328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0" t="s">
        <v>1838</v>
      </c>
      <c r="C1839" s="3" t="s">
        <v>5947</v>
      </c>
      <c r="D1839" s="8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8327</v>
      </c>
      <c r="R1839" t="s">
        <v>8328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0" t="s">
        <v>1839</v>
      </c>
      <c r="C1840" s="3" t="s">
        <v>5948</v>
      </c>
      <c r="D1840" s="8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8327</v>
      </c>
      <c r="R1840" t="s">
        <v>8328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8">
        <v>100000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</v>
      </c>
      <c r="P1841">
        <f t="shared" si="141"/>
        <v>45.62</v>
      </c>
      <c r="Q1841" s="14" t="s">
        <v>8327</v>
      </c>
      <c r="R1841" t="s">
        <v>8328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0" t="s">
        <v>1841</v>
      </c>
      <c r="C1842" s="3" t="s">
        <v>5950</v>
      </c>
      <c r="D1842" s="8">
        <v>7500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13</v>
      </c>
      <c r="P1842">
        <f t="shared" si="141"/>
        <v>75.38</v>
      </c>
      <c r="Q1842" s="14" t="s">
        <v>8327</v>
      </c>
      <c r="R1842" t="s">
        <v>8328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8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8327</v>
      </c>
      <c r="R1843" t="s">
        <v>8328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0" t="s">
        <v>1843</v>
      </c>
      <c r="C1844" s="3" t="s">
        <v>5952</v>
      </c>
      <c r="D1844" s="8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8327</v>
      </c>
      <c r="R1844" t="s">
        <v>8328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0" t="s">
        <v>1844</v>
      </c>
      <c r="C1845" s="3" t="s">
        <v>5953</v>
      </c>
      <c r="D1845" s="8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8327</v>
      </c>
      <c r="R1845" t="s">
        <v>8328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0" t="s">
        <v>1845</v>
      </c>
      <c r="C1846" s="3" t="s">
        <v>5954</v>
      </c>
      <c r="D1846" s="8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8327</v>
      </c>
      <c r="R1846" t="s">
        <v>8328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8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8327</v>
      </c>
      <c r="R1847" t="s">
        <v>8328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0" t="s">
        <v>1847</v>
      </c>
      <c r="C1848" s="3" t="s">
        <v>5956</v>
      </c>
      <c r="D1848" s="8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8327</v>
      </c>
      <c r="R1848" t="s">
        <v>8328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0" t="s">
        <v>1848</v>
      </c>
      <c r="C1849" s="3" t="s">
        <v>5957</v>
      </c>
      <c r="D1849" s="8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8327</v>
      </c>
      <c r="R1849" t="s">
        <v>8328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8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8327</v>
      </c>
      <c r="R1850" t="s">
        <v>8328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0" t="s">
        <v>1850</v>
      </c>
      <c r="C1851" s="3" t="s">
        <v>5959</v>
      </c>
      <c r="D1851" s="8">
        <v>9000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3</v>
      </c>
      <c r="P1851">
        <f t="shared" si="141"/>
        <v>37.630000000000003</v>
      </c>
      <c r="Q1851" s="14" t="s">
        <v>8327</v>
      </c>
      <c r="R1851" t="s">
        <v>8328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0" t="s">
        <v>1851</v>
      </c>
      <c r="C1852" s="3" t="s">
        <v>5960</v>
      </c>
      <c r="D1852" s="8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8327</v>
      </c>
      <c r="R1852" t="s">
        <v>8328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0" t="s">
        <v>1852</v>
      </c>
      <c r="C1853" s="3" t="s">
        <v>5961</v>
      </c>
      <c r="D1853" s="8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8327</v>
      </c>
      <c r="R1853" t="s">
        <v>8328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0" t="s">
        <v>1853</v>
      </c>
      <c r="C1854" s="3" t="s">
        <v>5962</v>
      </c>
      <c r="D1854" s="8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8327</v>
      </c>
      <c r="R1854" t="s">
        <v>8328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0" t="s">
        <v>1854</v>
      </c>
      <c r="C1855" s="3" t="s">
        <v>5963</v>
      </c>
      <c r="D1855" s="8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8327</v>
      </c>
      <c r="R1855" t="s">
        <v>8328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0" t="s">
        <v>1855</v>
      </c>
      <c r="C1856" s="3" t="s">
        <v>5964</v>
      </c>
      <c r="D1856" s="8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8327</v>
      </c>
      <c r="R1856" t="s">
        <v>8328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0" t="s">
        <v>1856</v>
      </c>
      <c r="C1857" s="3" t="s">
        <v>5965</v>
      </c>
      <c r="D1857" s="8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8327</v>
      </c>
      <c r="R1857" t="s">
        <v>8328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0" t="s">
        <v>1857</v>
      </c>
      <c r="C1858" s="3" t="s">
        <v>5966</v>
      </c>
      <c r="D1858" s="8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4" t="s">
        <v>8327</v>
      </c>
      <c r="R1858" t="s">
        <v>8328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8">
        <v>2500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120</v>
      </c>
      <c r="P1859">
        <f t="shared" si="146"/>
        <v>136.36000000000001</v>
      </c>
      <c r="Q1859" s="14" t="s">
        <v>8327</v>
      </c>
      <c r="R1859" t="s">
        <v>8328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0" t="s">
        <v>1859</v>
      </c>
      <c r="C1860" s="3" t="s">
        <v>5968</v>
      </c>
      <c r="D1860" s="8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8327</v>
      </c>
      <c r="R1860" t="s">
        <v>8328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0" t="s">
        <v>1860</v>
      </c>
      <c r="C1861" s="3" t="s">
        <v>5969</v>
      </c>
      <c r="D1861" s="8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8327</v>
      </c>
      <c r="R1861" t="s">
        <v>8328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0" t="s">
        <v>1861</v>
      </c>
      <c r="C1862" s="3" t="s">
        <v>5970</v>
      </c>
      <c r="D1862" s="8">
        <v>1000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100</v>
      </c>
      <c r="P1862">
        <f t="shared" si="146"/>
        <v>52.68</v>
      </c>
      <c r="Q1862" s="14" t="s">
        <v>8327</v>
      </c>
      <c r="R1862" t="s">
        <v>8328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0" t="s">
        <v>1862</v>
      </c>
      <c r="C1863" s="3" t="s">
        <v>5971</v>
      </c>
      <c r="D1863" s="8">
        <v>500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8335</v>
      </c>
      <c r="R1863" t="s">
        <v>8337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8">
        <v>1000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146</v>
      </c>
      <c r="P1864">
        <f t="shared" si="146"/>
        <v>90.94</v>
      </c>
      <c r="Q1864" s="14" t="s">
        <v>8335</v>
      </c>
      <c r="R1864" t="s">
        <v>8337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0" t="s">
        <v>1864</v>
      </c>
      <c r="C1865" s="3" t="s">
        <v>5973</v>
      </c>
      <c r="D1865" s="8">
        <v>8000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8335</v>
      </c>
      <c r="R1865" t="s">
        <v>8337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0" t="s">
        <v>1865</v>
      </c>
      <c r="C1866" s="3" t="s">
        <v>5974</v>
      </c>
      <c r="D1866" s="8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8335</v>
      </c>
      <c r="R1866" t="s">
        <v>8337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0" t="s">
        <v>1866</v>
      </c>
      <c r="C1867" s="3" t="s">
        <v>5975</v>
      </c>
      <c r="D1867" s="8">
        <v>1000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8335</v>
      </c>
      <c r="R1867" t="s">
        <v>8337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0" t="s">
        <v>1867</v>
      </c>
      <c r="C1868" s="3" t="s">
        <v>5976</v>
      </c>
      <c r="D1868" s="8">
        <v>2500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5</v>
      </c>
      <c r="P1868">
        <f t="shared" si="146"/>
        <v>62.5</v>
      </c>
      <c r="Q1868" s="14" t="s">
        <v>8335</v>
      </c>
      <c r="R1868" t="s">
        <v>8337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0" t="s">
        <v>1868</v>
      </c>
      <c r="C1869" s="3" t="s">
        <v>5977</v>
      </c>
      <c r="D1869" s="8">
        <v>1000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</v>
      </c>
      <c r="P1869">
        <f t="shared" si="146"/>
        <v>10</v>
      </c>
      <c r="Q1869" s="14" t="s">
        <v>8335</v>
      </c>
      <c r="R1869" t="s">
        <v>8337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0" t="s">
        <v>1869</v>
      </c>
      <c r="C1870" s="3" t="s">
        <v>5978</v>
      </c>
      <c r="D1870" s="8">
        <v>50000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2</v>
      </c>
      <c r="P1870">
        <f t="shared" si="146"/>
        <v>71.59</v>
      </c>
      <c r="Q1870" s="14" t="s">
        <v>8335</v>
      </c>
      <c r="R1870" t="s">
        <v>8337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0" t="s">
        <v>1870</v>
      </c>
      <c r="C1871" s="3" t="s">
        <v>5979</v>
      </c>
      <c r="D1871" s="8">
        <v>5000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8335</v>
      </c>
      <c r="R1871" t="s">
        <v>8337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8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8335</v>
      </c>
      <c r="R1872" t="s">
        <v>8337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0" t="s">
        <v>1872</v>
      </c>
      <c r="C1873" s="3" t="s">
        <v>5981</v>
      </c>
      <c r="D1873" s="8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8335</v>
      </c>
      <c r="R1873" t="s">
        <v>8337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0" t="s">
        <v>1873</v>
      </c>
      <c r="C1874" s="3" t="s">
        <v>5982</v>
      </c>
      <c r="D1874" s="8">
        <v>5000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4</v>
      </c>
      <c r="P1874">
        <f t="shared" si="146"/>
        <v>16.309999999999999</v>
      </c>
      <c r="Q1874" s="14" t="s">
        <v>8335</v>
      </c>
      <c r="R1874" t="s">
        <v>8337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0" t="s">
        <v>1874</v>
      </c>
      <c r="C1875" s="3" t="s">
        <v>5983</v>
      </c>
      <c r="D1875" s="8">
        <v>5000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1</v>
      </c>
      <c r="P1875">
        <f t="shared" si="146"/>
        <v>18</v>
      </c>
      <c r="Q1875" s="14" t="s">
        <v>8335</v>
      </c>
      <c r="R1875" t="s">
        <v>8337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0" t="s">
        <v>1875</v>
      </c>
      <c r="C1876" s="3" t="s">
        <v>5984</v>
      </c>
      <c r="D1876" s="8">
        <v>2000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>
        <f t="shared" si="146"/>
        <v>13</v>
      </c>
      <c r="Q1876" s="14" t="s">
        <v>8335</v>
      </c>
      <c r="R1876" t="s">
        <v>8337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0" t="s">
        <v>1876</v>
      </c>
      <c r="C1877" s="3" t="s">
        <v>5985</v>
      </c>
      <c r="D1877" s="8">
        <v>1600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3</v>
      </c>
      <c r="P1877">
        <f t="shared" si="146"/>
        <v>17</v>
      </c>
      <c r="Q1877" s="14" t="s">
        <v>8335</v>
      </c>
      <c r="R1877" t="s">
        <v>8337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8">
        <v>500000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8335</v>
      </c>
      <c r="R1878" t="s">
        <v>8337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0" t="s">
        <v>1878</v>
      </c>
      <c r="C1879" s="3" t="s">
        <v>5987</v>
      </c>
      <c r="D1879" s="8">
        <v>6000000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8335</v>
      </c>
      <c r="R1879" t="s">
        <v>8337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0" t="s">
        <v>1879</v>
      </c>
      <c r="C1880" s="3" t="s">
        <v>5988</v>
      </c>
      <c r="D1880" s="8">
        <v>6000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8335</v>
      </c>
      <c r="R1880" t="s">
        <v>8337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0" t="s">
        <v>1880</v>
      </c>
      <c r="C1881" s="3" t="s">
        <v>5989</v>
      </c>
      <c r="D1881" s="8">
        <v>7000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8335</v>
      </c>
      <c r="R1881" t="s">
        <v>8337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8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8335</v>
      </c>
      <c r="R1882" t="s">
        <v>8337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0" t="s">
        <v>1882</v>
      </c>
      <c r="C1883" s="3" t="s">
        <v>5991</v>
      </c>
      <c r="D1883" s="8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8327</v>
      </c>
      <c r="R1883" t="s">
        <v>8331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0" t="s">
        <v>1883</v>
      </c>
      <c r="C1884" s="3" t="s">
        <v>5992</v>
      </c>
      <c r="D1884" s="8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8327</v>
      </c>
      <c r="R1884" t="s">
        <v>8331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0" t="s">
        <v>1884</v>
      </c>
      <c r="C1885" s="3" t="s">
        <v>5993</v>
      </c>
      <c r="D1885" s="8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8327</v>
      </c>
      <c r="R1885" t="s">
        <v>8331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0" t="s">
        <v>1885</v>
      </c>
      <c r="C1886" s="3" t="s">
        <v>5994</v>
      </c>
      <c r="D1886" s="8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8327</v>
      </c>
      <c r="R1886" t="s">
        <v>8331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8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8327</v>
      </c>
      <c r="R1887" t="s">
        <v>8331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8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8327</v>
      </c>
      <c r="R1888" t="s">
        <v>8331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0" t="s">
        <v>1888</v>
      </c>
      <c r="C1889" s="3" t="s">
        <v>5997</v>
      </c>
      <c r="D1889" s="8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8327</v>
      </c>
      <c r="R1889" t="s">
        <v>8331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0" t="s">
        <v>1889</v>
      </c>
      <c r="C1890" s="3" t="s">
        <v>5998</v>
      </c>
      <c r="D1890" s="8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8327</v>
      </c>
      <c r="R1890" t="s">
        <v>8331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0" t="s">
        <v>1890</v>
      </c>
      <c r="C1891" s="3" t="s">
        <v>5999</v>
      </c>
      <c r="D1891" s="8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8327</v>
      </c>
      <c r="R1891" t="s">
        <v>8331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0" t="s">
        <v>1891</v>
      </c>
      <c r="C1892" s="3" t="s">
        <v>6000</v>
      </c>
      <c r="D1892" s="8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8327</v>
      </c>
      <c r="R1892" t="s">
        <v>8331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0" t="s">
        <v>1892</v>
      </c>
      <c r="C1893" s="3" t="s">
        <v>6001</v>
      </c>
      <c r="D1893" s="8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8327</v>
      </c>
      <c r="R1893" t="s">
        <v>8331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0" t="s">
        <v>1893</v>
      </c>
      <c r="C1894" s="3" t="s">
        <v>6002</v>
      </c>
      <c r="D1894" s="8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8327</v>
      </c>
      <c r="R1894" t="s">
        <v>8331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0" t="s">
        <v>1894</v>
      </c>
      <c r="C1895" s="3" t="s">
        <v>6003</v>
      </c>
      <c r="D1895" s="8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8327</v>
      </c>
      <c r="R1895" t="s">
        <v>8331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0" t="s">
        <v>1895</v>
      </c>
      <c r="C1896" s="3" t="s">
        <v>6004</v>
      </c>
      <c r="D1896" s="8">
        <v>10000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</v>
      </c>
      <c r="P1896">
        <f t="shared" si="146"/>
        <v>57.25</v>
      </c>
      <c r="Q1896" s="14" t="s">
        <v>8327</v>
      </c>
      <c r="R1896" t="s">
        <v>8331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0" t="s">
        <v>1896</v>
      </c>
      <c r="C1897" s="3" t="s">
        <v>6005</v>
      </c>
      <c r="D1897" s="8">
        <v>5000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185</v>
      </c>
      <c r="P1897">
        <f t="shared" si="146"/>
        <v>196.34</v>
      </c>
      <c r="Q1897" s="14" t="s">
        <v>8327</v>
      </c>
      <c r="R1897" t="s">
        <v>8331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8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8327</v>
      </c>
      <c r="R1898" t="s">
        <v>8331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0" t="s">
        <v>1898</v>
      </c>
      <c r="C1899" s="3" t="s">
        <v>6007</v>
      </c>
      <c r="D1899" s="8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8327</v>
      </c>
      <c r="R1899" t="s">
        <v>8331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8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8327</v>
      </c>
      <c r="R1900" t="s">
        <v>8331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0" t="s">
        <v>1900</v>
      </c>
      <c r="C1901" s="3" t="s">
        <v>6009</v>
      </c>
      <c r="D1901" s="8">
        <v>1200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100</v>
      </c>
      <c r="P1901">
        <f t="shared" si="146"/>
        <v>28.57</v>
      </c>
      <c r="Q1901" s="14" t="s">
        <v>8327</v>
      </c>
      <c r="R1901" t="s">
        <v>8331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0" t="s">
        <v>1901</v>
      </c>
      <c r="C1902" s="3" t="s">
        <v>6010</v>
      </c>
      <c r="D1902" s="8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8327</v>
      </c>
      <c r="R1902" t="s">
        <v>8331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0" t="s">
        <v>1902</v>
      </c>
      <c r="C1903" s="3" t="s">
        <v>6011</v>
      </c>
      <c r="D1903" s="8">
        <v>2500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107</v>
      </c>
      <c r="P1903">
        <f t="shared" si="146"/>
        <v>106.8</v>
      </c>
      <c r="Q1903" s="14" t="s">
        <v>8321</v>
      </c>
      <c r="R1903" t="s">
        <v>8350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0" t="s">
        <v>1903</v>
      </c>
      <c r="C1904" s="3" t="s">
        <v>6012</v>
      </c>
      <c r="D1904" s="8">
        <v>100000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0</v>
      </c>
      <c r="P1904">
        <f t="shared" si="146"/>
        <v>4</v>
      </c>
      <c r="Q1904" s="14" t="s">
        <v>8321</v>
      </c>
      <c r="R1904" t="s">
        <v>8350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0" t="s">
        <v>1904</v>
      </c>
      <c r="C1905" s="3" t="s">
        <v>6013</v>
      </c>
      <c r="D1905" s="8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8321</v>
      </c>
      <c r="R1905" t="s">
        <v>8350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8">
        <v>1500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3</v>
      </c>
      <c r="P1906">
        <f t="shared" si="146"/>
        <v>25</v>
      </c>
      <c r="Q1906" s="14" t="s">
        <v>8321</v>
      </c>
      <c r="R1906" t="s">
        <v>8350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0" t="s">
        <v>1906</v>
      </c>
      <c r="C1907" s="3" t="s">
        <v>6015</v>
      </c>
      <c r="D1907" s="8">
        <v>1000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4</v>
      </c>
      <c r="P1907">
        <f t="shared" si="146"/>
        <v>10.5</v>
      </c>
      <c r="Q1907" s="14" t="s">
        <v>8321</v>
      </c>
      <c r="R1907" t="s">
        <v>8350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0" t="s">
        <v>1907</v>
      </c>
      <c r="C1908" s="3" t="s">
        <v>6016</v>
      </c>
      <c r="D1908" s="8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8321</v>
      </c>
      <c r="R1908" t="s">
        <v>8350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0" t="s">
        <v>1908</v>
      </c>
      <c r="C1909" s="3" t="s">
        <v>6017</v>
      </c>
      <c r="D1909" s="8">
        <v>1750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5</v>
      </c>
      <c r="P1909">
        <f t="shared" si="146"/>
        <v>21.25</v>
      </c>
      <c r="Q1909" s="14" t="s">
        <v>8321</v>
      </c>
      <c r="R1909" t="s">
        <v>8350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0" t="s">
        <v>1909</v>
      </c>
      <c r="C1910" s="3" t="s">
        <v>6018</v>
      </c>
      <c r="D1910" s="8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8321</v>
      </c>
      <c r="R1910" t="s">
        <v>8350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0" t="s">
        <v>1910</v>
      </c>
      <c r="C1911" s="3" t="s">
        <v>6019</v>
      </c>
      <c r="D1911" s="8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8321</v>
      </c>
      <c r="R1911" t="s">
        <v>8350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0" t="s">
        <v>1911</v>
      </c>
      <c r="C1912" s="3" t="s">
        <v>6020</v>
      </c>
      <c r="D1912" s="8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8321</v>
      </c>
      <c r="R1912" t="s">
        <v>8350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0" t="s">
        <v>1912</v>
      </c>
      <c r="C1913" s="3" t="s">
        <v>6021</v>
      </c>
      <c r="D1913" s="8">
        <v>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2</v>
      </c>
      <c r="P1913">
        <f t="shared" si="146"/>
        <v>10</v>
      </c>
      <c r="Q1913" s="14" t="s">
        <v>8321</v>
      </c>
      <c r="R1913" t="s">
        <v>8350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0" t="s">
        <v>1913</v>
      </c>
      <c r="C1914" s="3" t="s">
        <v>6022</v>
      </c>
      <c r="D1914" s="8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8321</v>
      </c>
      <c r="R1914" t="s">
        <v>8350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8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8321</v>
      </c>
      <c r="R1915" t="s">
        <v>8350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0" t="s">
        <v>1915</v>
      </c>
      <c r="C1916" s="3" t="s">
        <v>6024</v>
      </c>
      <c r="D1916" s="8">
        <v>15000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0</v>
      </c>
      <c r="P1916">
        <f t="shared" si="146"/>
        <v>30</v>
      </c>
      <c r="Q1916" s="14" t="s">
        <v>8321</v>
      </c>
      <c r="R1916" t="s">
        <v>8350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0" t="s">
        <v>1916</v>
      </c>
      <c r="C1917" s="3" t="s">
        <v>6025</v>
      </c>
      <c r="D1917" s="8">
        <v>200000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0</v>
      </c>
      <c r="P1917">
        <f t="shared" si="146"/>
        <v>2</v>
      </c>
      <c r="Q1917" s="14" t="s">
        <v>8321</v>
      </c>
      <c r="R1917" t="s">
        <v>8350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8">
        <v>10000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8321</v>
      </c>
      <c r="R1918" t="s">
        <v>8350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8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8321</v>
      </c>
      <c r="R1919" t="s">
        <v>8350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0" t="s">
        <v>1919</v>
      </c>
      <c r="C1920" s="3" t="s">
        <v>6028</v>
      </c>
      <c r="D1920" s="8">
        <v>500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52</v>
      </c>
      <c r="P1920">
        <f t="shared" si="146"/>
        <v>28.89</v>
      </c>
      <c r="Q1920" s="14" t="s">
        <v>8321</v>
      </c>
      <c r="R1920" t="s">
        <v>8350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0" t="s">
        <v>1920</v>
      </c>
      <c r="C1921" s="3" t="s">
        <v>6029</v>
      </c>
      <c r="D1921" s="8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8321</v>
      </c>
      <c r="R1921" t="s">
        <v>8350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0" t="s">
        <v>1921</v>
      </c>
      <c r="C1922" s="3" t="s">
        <v>6030</v>
      </c>
      <c r="D1922" s="8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4" t="s">
        <v>8321</v>
      </c>
      <c r="R1922" t="s">
        <v>8350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8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4" t="s">
        <v>8327</v>
      </c>
      <c r="R1923" t="s">
        <v>8331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0" t="s">
        <v>1923</v>
      </c>
      <c r="C1924" s="3" t="s">
        <v>6032</v>
      </c>
      <c r="D1924" s="8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8327</v>
      </c>
      <c r="R1924" t="s">
        <v>8331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0" t="s">
        <v>1924</v>
      </c>
      <c r="C1925" s="3" t="s">
        <v>6033</v>
      </c>
      <c r="D1925" s="8">
        <v>15000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</v>
      </c>
      <c r="P1925">
        <f t="shared" si="151"/>
        <v>23.15</v>
      </c>
      <c r="Q1925" s="14" t="s">
        <v>8327</v>
      </c>
      <c r="R1925" t="s">
        <v>8331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0" t="s">
        <v>1925</v>
      </c>
      <c r="C1926" s="3" t="s">
        <v>6034</v>
      </c>
      <c r="D1926" s="8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8327</v>
      </c>
      <c r="R1926" t="s">
        <v>8331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0" t="s">
        <v>1926</v>
      </c>
      <c r="C1927" s="3" t="s">
        <v>6035</v>
      </c>
      <c r="D1927" s="8">
        <v>21000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8</v>
      </c>
      <c r="P1927">
        <f t="shared" si="151"/>
        <v>31.83</v>
      </c>
      <c r="Q1927" s="14" t="s">
        <v>8327</v>
      </c>
      <c r="R1927" t="s">
        <v>8331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0" t="s">
        <v>1927</v>
      </c>
      <c r="C1928" s="3" t="s">
        <v>6036</v>
      </c>
      <c r="D1928" s="8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8327</v>
      </c>
      <c r="R1928" t="s">
        <v>8331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8">
        <v>1300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48</v>
      </c>
      <c r="P1929">
        <f t="shared" si="151"/>
        <v>56.36</v>
      </c>
      <c r="Q1929" s="14" t="s">
        <v>8327</v>
      </c>
      <c r="R1929" t="s">
        <v>8331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8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8327</v>
      </c>
      <c r="R1930" t="s">
        <v>8331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0" t="s">
        <v>1930</v>
      </c>
      <c r="C1931" s="3" t="s">
        <v>6039</v>
      </c>
      <c r="D1931" s="8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8327</v>
      </c>
      <c r="R1931" t="s">
        <v>8331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8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8327</v>
      </c>
      <c r="R1932" t="s">
        <v>8331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0" t="s">
        <v>1932</v>
      </c>
      <c r="C1933" s="3" t="s">
        <v>6041</v>
      </c>
      <c r="D1933" s="8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8327</v>
      </c>
      <c r="R1933" t="s">
        <v>8331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0" t="s">
        <v>1933</v>
      </c>
      <c r="C1934" s="3" t="s">
        <v>6042</v>
      </c>
      <c r="D1934" s="8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8327</v>
      </c>
      <c r="R1934" t="s">
        <v>8331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0" t="s">
        <v>1934</v>
      </c>
      <c r="C1935" s="3" t="s">
        <v>6043</v>
      </c>
      <c r="D1935" s="8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8327</v>
      </c>
      <c r="R1935" t="s">
        <v>8331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0" t="s">
        <v>1935</v>
      </c>
      <c r="C1936" s="3" t="s">
        <v>6044</v>
      </c>
      <c r="D1936" s="8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8327</v>
      </c>
      <c r="R1936" t="s">
        <v>8331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0" t="s">
        <v>1936</v>
      </c>
      <c r="C1937" s="3" t="s">
        <v>6045</v>
      </c>
      <c r="D1937" s="8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8327</v>
      </c>
      <c r="R1937" t="s">
        <v>8331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0" t="s">
        <v>1937</v>
      </c>
      <c r="C1938" s="3" t="s">
        <v>6046</v>
      </c>
      <c r="D1938" s="8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8327</v>
      </c>
      <c r="R1938" t="s">
        <v>8331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8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8327</v>
      </c>
      <c r="R1939" t="s">
        <v>8331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0" t="s">
        <v>1939</v>
      </c>
      <c r="C1940" s="3" t="s">
        <v>6048</v>
      </c>
      <c r="D1940" s="8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8327</v>
      </c>
      <c r="R1940" t="s">
        <v>8331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0" t="s">
        <v>1940</v>
      </c>
      <c r="C1941" s="3" t="s">
        <v>6049</v>
      </c>
      <c r="D1941" s="8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8327</v>
      </c>
      <c r="R1941" t="s">
        <v>8331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0" t="s">
        <v>1941</v>
      </c>
      <c r="C1942" s="3" t="s">
        <v>6050</v>
      </c>
      <c r="D1942" s="8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8327</v>
      </c>
      <c r="R1942" t="s">
        <v>8331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0" t="s">
        <v>1942</v>
      </c>
      <c r="C1943" s="3" t="s">
        <v>6051</v>
      </c>
      <c r="D1943" s="8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8321</v>
      </c>
      <c r="R1943" t="s">
        <v>8351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0" t="s">
        <v>1943</v>
      </c>
      <c r="C1944" s="3" t="s">
        <v>6052</v>
      </c>
      <c r="D1944" s="8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8321</v>
      </c>
      <c r="R1944" t="s">
        <v>8351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8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8321</v>
      </c>
      <c r="R1945" t="s">
        <v>8351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0" t="s">
        <v>1945</v>
      </c>
      <c r="C1946" s="3" t="s">
        <v>6054</v>
      </c>
      <c r="D1946" s="8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8321</v>
      </c>
      <c r="R1946" t="s">
        <v>8351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8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8321</v>
      </c>
      <c r="R1947" t="s">
        <v>8351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0" t="s">
        <v>1947</v>
      </c>
      <c r="C1948" s="3" t="s">
        <v>6056</v>
      </c>
      <c r="D1948" s="8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8321</v>
      </c>
      <c r="R1948" t="s">
        <v>8351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0" t="s">
        <v>1948</v>
      </c>
      <c r="C1949" s="3" t="s">
        <v>6057</v>
      </c>
      <c r="D1949" s="8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8321</v>
      </c>
      <c r="R1949" t="s">
        <v>8351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8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8321</v>
      </c>
      <c r="R1950" t="s">
        <v>8351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0" t="s">
        <v>1950</v>
      </c>
      <c r="C1951" s="3" t="s">
        <v>6059</v>
      </c>
      <c r="D1951" s="8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8321</v>
      </c>
      <c r="R1951" t="s">
        <v>8351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0" t="s">
        <v>1951</v>
      </c>
      <c r="C1952" s="3" t="s">
        <v>6060</v>
      </c>
      <c r="D1952" s="8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8321</v>
      </c>
      <c r="R1952" t="s">
        <v>8351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0" t="s">
        <v>1952</v>
      </c>
      <c r="C1953" s="3" t="s">
        <v>6061</v>
      </c>
      <c r="D1953" s="8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8321</v>
      </c>
      <c r="R1953" t="s">
        <v>8351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0" t="s">
        <v>1953</v>
      </c>
      <c r="C1954" s="3" t="s">
        <v>6062</v>
      </c>
      <c r="D1954" s="8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8321</v>
      </c>
      <c r="R1954" t="s">
        <v>8351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0" t="s">
        <v>1954</v>
      </c>
      <c r="C1955" s="3" t="s">
        <v>6063</v>
      </c>
      <c r="D1955" s="8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8321</v>
      </c>
      <c r="R1955" t="s">
        <v>8351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0" t="s">
        <v>1955</v>
      </c>
      <c r="C1956" s="3" t="s">
        <v>6064</v>
      </c>
      <c r="D1956" s="8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8321</v>
      </c>
      <c r="R1956" t="s">
        <v>8351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0" t="s">
        <v>1956</v>
      </c>
      <c r="C1957" s="3" t="s">
        <v>6065</v>
      </c>
      <c r="D1957" s="8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8321</v>
      </c>
      <c r="R1957" t="s">
        <v>8351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0" t="s">
        <v>1957</v>
      </c>
      <c r="C1958" s="3" t="s">
        <v>6066</v>
      </c>
      <c r="D1958" s="8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8321</v>
      </c>
      <c r="R1958" t="s">
        <v>8351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8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8321</v>
      </c>
      <c r="R1959" t="s">
        <v>8351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0" t="s">
        <v>1959</v>
      </c>
      <c r="C1960" s="3" t="s">
        <v>6068</v>
      </c>
      <c r="D1960" s="8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8321</v>
      </c>
      <c r="R1960" t="s">
        <v>8351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0" t="s">
        <v>1960</v>
      </c>
      <c r="C1961" s="3" t="s">
        <v>6069</v>
      </c>
      <c r="D1961" s="8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8321</v>
      </c>
      <c r="R1961" t="s">
        <v>8351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0" t="s">
        <v>1961</v>
      </c>
      <c r="C1962" s="3" t="s">
        <v>6070</v>
      </c>
      <c r="D1962" s="8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8321</v>
      </c>
      <c r="R1962" t="s">
        <v>8351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8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8321</v>
      </c>
      <c r="R1963" t="s">
        <v>8351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0" t="s">
        <v>1963</v>
      </c>
      <c r="C1964" s="3" t="s">
        <v>6072</v>
      </c>
      <c r="D1964" s="8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8321</v>
      </c>
      <c r="R1964" t="s">
        <v>8351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0" t="s">
        <v>1964</v>
      </c>
      <c r="C1965" s="3" t="s">
        <v>6073</v>
      </c>
      <c r="D1965" s="8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8321</v>
      </c>
      <c r="R1965" t="s">
        <v>8351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8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8321</v>
      </c>
      <c r="R1966" t="s">
        <v>8351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0" t="s">
        <v>1966</v>
      </c>
      <c r="C1967" s="3" t="s">
        <v>6075</v>
      </c>
      <c r="D1967" s="8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8321</v>
      </c>
      <c r="R1967" t="s">
        <v>8351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0" t="s">
        <v>1967</v>
      </c>
      <c r="C1968" s="3" t="s">
        <v>6076</v>
      </c>
      <c r="D1968" s="8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8321</v>
      </c>
      <c r="R1968" t="s">
        <v>8351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0" t="s">
        <v>1968</v>
      </c>
      <c r="C1969" s="3" t="s">
        <v>6077</v>
      </c>
      <c r="D1969" s="8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8321</v>
      </c>
      <c r="R1969" t="s">
        <v>8351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8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8321</v>
      </c>
      <c r="R1970" t="s">
        <v>8351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0" t="s">
        <v>1970</v>
      </c>
      <c r="C1971" s="3" t="s">
        <v>6079</v>
      </c>
      <c r="D1971" s="8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8321</v>
      </c>
      <c r="R1971" t="s">
        <v>8351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0" t="s">
        <v>1971</v>
      </c>
      <c r="C1972" s="3" t="s">
        <v>6080</v>
      </c>
      <c r="D1972" s="8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8321</v>
      </c>
      <c r="R1972" t="s">
        <v>8351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0" t="s">
        <v>1972</v>
      </c>
      <c r="C1973" s="3" t="s">
        <v>6081</v>
      </c>
      <c r="D1973" s="8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8321</v>
      </c>
      <c r="R1973" t="s">
        <v>8351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0" t="s">
        <v>1973</v>
      </c>
      <c r="C1974" s="3" t="s">
        <v>6082</v>
      </c>
      <c r="D1974" s="8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8321</v>
      </c>
      <c r="R1974" t="s">
        <v>8351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0" t="s">
        <v>1974</v>
      </c>
      <c r="C1975" s="3" t="s">
        <v>6083</v>
      </c>
      <c r="D1975" s="8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8321</v>
      </c>
      <c r="R1975" t="s">
        <v>8351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0" t="s">
        <v>1975</v>
      </c>
      <c r="C1976" s="3" t="s">
        <v>6084</v>
      </c>
      <c r="D1976" s="8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8321</v>
      </c>
      <c r="R1976" t="s">
        <v>8351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8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8321</v>
      </c>
      <c r="R1977" t="s">
        <v>8351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8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8321</v>
      </c>
      <c r="R1978" t="s">
        <v>8351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0" t="s">
        <v>1978</v>
      </c>
      <c r="C1979" s="3" t="s">
        <v>6087</v>
      </c>
      <c r="D1979" s="8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8321</v>
      </c>
      <c r="R1979" t="s">
        <v>8351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0" t="s">
        <v>1979</v>
      </c>
      <c r="C1980" s="3" t="s">
        <v>6088</v>
      </c>
      <c r="D1980" s="8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8321</v>
      </c>
      <c r="R1980" t="s">
        <v>8351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0" t="s">
        <v>1980</v>
      </c>
      <c r="C1981" s="3" t="s">
        <v>6089</v>
      </c>
      <c r="D1981" s="8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8321</v>
      </c>
      <c r="R1981" t="s">
        <v>8351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8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8321</v>
      </c>
      <c r="R1982" t="s">
        <v>8351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0" t="s">
        <v>1982</v>
      </c>
      <c r="C1983" s="3" t="s">
        <v>6091</v>
      </c>
      <c r="D1983" s="8">
        <v>300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127</v>
      </c>
      <c r="P1983">
        <f t="shared" si="151"/>
        <v>31.75</v>
      </c>
      <c r="Q1983" s="14" t="s">
        <v>8340</v>
      </c>
      <c r="R1983" t="s">
        <v>8352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0" t="s">
        <v>1983</v>
      </c>
      <c r="C1984" s="3" t="s">
        <v>6092</v>
      </c>
      <c r="D1984" s="8">
        <v>500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8340</v>
      </c>
      <c r="R1984" t="s">
        <v>8352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0" t="s">
        <v>1984</v>
      </c>
      <c r="C1985" s="3" t="s">
        <v>6093</v>
      </c>
      <c r="D1985" s="8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8340</v>
      </c>
      <c r="R1985" t="s">
        <v>8352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8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4" t="s">
        <v>8340</v>
      </c>
      <c r="R1986" t="s">
        <v>8352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0" t="s">
        <v>1986</v>
      </c>
      <c r="C1987" s="3" t="s">
        <v>6095</v>
      </c>
      <c r="D1987" s="8">
        <v>10000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</v>
      </c>
      <c r="P1987">
        <f t="shared" si="156"/>
        <v>12.75</v>
      </c>
      <c r="Q1987" s="14" t="s">
        <v>8340</v>
      </c>
      <c r="R1987" t="s">
        <v>8352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0" t="s">
        <v>1987</v>
      </c>
      <c r="C1988" s="3" t="s">
        <v>6096</v>
      </c>
      <c r="D1988" s="8">
        <v>50000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8340</v>
      </c>
      <c r="R1988" t="s">
        <v>8352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8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8340</v>
      </c>
      <c r="R1989" t="s">
        <v>8352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8">
        <v>3000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1</v>
      </c>
      <c r="P1990">
        <f t="shared" si="156"/>
        <v>25</v>
      </c>
      <c r="Q1990" s="14" t="s">
        <v>8340</v>
      </c>
      <c r="R1990" t="s">
        <v>8352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0" t="s">
        <v>1990</v>
      </c>
      <c r="C1991" s="3" t="s">
        <v>6099</v>
      </c>
      <c r="D1991" s="8">
        <v>15000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0</v>
      </c>
      <c r="P1991">
        <f t="shared" si="156"/>
        <v>50</v>
      </c>
      <c r="Q1991" s="14" t="s">
        <v>8340</v>
      </c>
      <c r="R1991" t="s">
        <v>8352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0" t="s">
        <v>1991</v>
      </c>
      <c r="C1992" s="3" t="s">
        <v>6100</v>
      </c>
      <c r="D1992" s="8">
        <v>25000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2</v>
      </c>
      <c r="P1992">
        <f t="shared" si="156"/>
        <v>101.8</v>
      </c>
      <c r="Q1992" s="14" t="s">
        <v>8340</v>
      </c>
      <c r="R1992" t="s">
        <v>8352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8">
        <v>10000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1</v>
      </c>
      <c r="P1993">
        <f t="shared" si="156"/>
        <v>46.67</v>
      </c>
      <c r="Q1993" s="14" t="s">
        <v>8340</v>
      </c>
      <c r="R1993" t="s">
        <v>8352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0" t="s">
        <v>1993</v>
      </c>
      <c r="C1994" s="3" t="s">
        <v>6102</v>
      </c>
      <c r="D1994" s="8">
        <v>25000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8340</v>
      </c>
      <c r="R1994" t="s">
        <v>8352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0" t="s">
        <v>1994</v>
      </c>
      <c r="C1995" s="3" t="s">
        <v>6103</v>
      </c>
      <c r="D1995" s="8">
        <v>25000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8340</v>
      </c>
      <c r="R1995" t="s">
        <v>8352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0" t="s">
        <v>1995</v>
      </c>
      <c r="C1996" s="3" t="s">
        <v>6104</v>
      </c>
      <c r="D1996" s="8">
        <v>15000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8340</v>
      </c>
      <c r="R1996" t="s">
        <v>8352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0" t="s">
        <v>1996</v>
      </c>
      <c r="C1997" s="3" t="s">
        <v>6105</v>
      </c>
      <c r="D1997" s="8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8340</v>
      </c>
      <c r="R1997" t="s">
        <v>8352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0" t="s">
        <v>1997</v>
      </c>
      <c r="C1998" s="3" t="s">
        <v>6106</v>
      </c>
      <c r="D1998" s="8">
        <v>550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8340</v>
      </c>
      <c r="R1998" t="s">
        <v>8352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0" t="s">
        <v>1998</v>
      </c>
      <c r="C1999" s="3" t="s">
        <v>6107</v>
      </c>
      <c r="D1999" s="8">
        <v>8000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8340</v>
      </c>
      <c r="R1999" t="s">
        <v>8352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0" t="s">
        <v>1999</v>
      </c>
      <c r="C2000" s="3" t="s">
        <v>6108</v>
      </c>
      <c r="D2000" s="8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8340</v>
      </c>
      <c r="R2000" t="s">
        <v>8352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0" t="s">
        <v>2000</v>
      </c>
      <c r="C2001" s="3" t="s">
        <v>6109</v>
      </c>
      <c r="D2001" s="8">
        <v>2000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12</v>
      </c>
      <c r="P2001">
        <f t="shared" si="156"/>
        <v>33.71</v>
      </c>
      <c r="Q2001" s="14" t="s">
        <v>8340</v>
      </c>
      <c r="R2001" t="s">
        <v>8352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0" t="s">
        <v>2001</v>
      </c>
      <c r="C2002" s="3" t="s">
        <v>6110</v>
      </c>
      <c r="D2002" s="8">
        <v>3000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21</v>
      </c>
      <c r="P2002">
        <f t="shared" si="156"/>
        <v>25</v>
      </c>
      <c r="Q2002" s="14" t="s">
        <v>8340</v>
      </c>
      <c r="R2002" t="s">
        <v>8352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0" t="s">
        <v>2002</v>
      </c>
      <c r="C2003" s="3" t="s">
        <v>6111</v>
      </c>
      <c r="D2003" s="8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8321</v>
      </c>
      <c r="R2003" t="s">
        <v>8351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0" t="s">
        <v>2003</v>
      </c>
      <c r="C2004" s="3" t="s">
        <v>6112</v>
      </c>
      <c r="D2004" s="8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8321</v>
      </c>
      <c r="R2004" t="s">
        <v>8351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0" t="s">
        <v>2004</v>
      </c>
      <c r="C2005" s="3" t="s">
        <v>6113</v>
      </c>
      <c r="D2005" s="8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8321</v>
      </c>
      <c r="R2005" t="s">
        <v>8351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0" t="s">
        <v>2005</v>
      </c>
      <c r="C2006" s="3" t="s">
        <v>6114</v>
      </c>
      <c r="D2006" s="8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8321</v>
      </c>
      <c r="R2006" t="s">
        <v>8351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0" t="s">
        <v>2006</v>
      </c>
      <c r="C2007" s="3" t="s">
        <v>6115</v>
      </c>
      <c r="D2007" s="8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8321</v>
      </c>
      <c r="R2007" t="s">
        <v>8351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0" t="s">
        <v>2007</v>
      </c>
      <c r="C2008" s="3" t="s">
        <v>6116</v>
      </c>
      <c r="D2008" s="8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8321</v>
      </c>
      <c r="R2008" t="s">
        <v>8351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0" t="s">
        <v>2008</v>
      </c>
      <c r="C2009" s="3" t="s">
        <v>6117</v>
      </c>
      <c r="D2009" s="8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8321</v>
      </c>
      <c r="R2009" t="s">
        <v>8351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0" t="s">
        <v>2009</v>
      </c>
      <c r="C2010" s="3" t="s">
        <v>6118</v>
      </c>
      <c r="D2010" s="8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8321</v>
      </c>
      <c r="R2010" t="s">
        <v>8351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0" t="s">
        <v>2010</v>
      </c>
      <c r="C2011" s="3" t="s">
        <v>6119</v>
      </c>
      <c r="D2011" s="8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8321</v>
      </c>
      <c r="R2011" t="s">
        <v>8351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8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8321</v>
      </c>
      <c r="R2012" t="s">
        <v>8351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0" t="s">
        <v>2012</v>
      </c>
      <c r="C2013" s="3" t="s">
        <v>6121</v>
      </c>
      <c r="D2013" s="8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8321</v>
      </c>
      <c r="R2013" t="s">
        <v>8351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8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8321</v>
      </c>
      <c r="R2014" t="s">
        <v>8351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0" t="s">
        <v>2014</v>
      </c>
      <c r="C2015" s="3" t="s">
        <v>6123</v>
      </c>
      <c r="D2015" s="8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8321</v>
      </c>
      <c r="R2015" t="s">
        <v>8351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8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8321</v>
      </c>
      <c r="R2016" t="s">
        <v>8351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0" t="s">
        <v>2016</v>
      </c>
      <c r="C2017" s="3" t="s">
        <v>6125</v>
      </c>
      <c r="D2017" s="8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8321</v>
      </c>
      <c r="R2017" t="s">
        <v>8351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8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8321</v>
      </c>
      <c r="R2018" t="s">
        <v>8351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0" t="s">
        <v>2018</v>
      </c>
      <c r="C2019" s="3" t="s">
        <v>6127</v>
      </c>
      <c r="D2019" s="8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8321</v>
      </c>
      <c r="R2019" t="s">
        <v>8351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0" t="s">
        <v>2019</v>
      </c>
      <c r="C2020" s="3" t="s">
        <v>6128</v>
      </c>
      <c r="D2020" s="8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8321</v>
      </c>
      <c r="R2020" t="s">
        <v>8351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0" t="s">
        <v>2020</v>
      </c>
      <c r="C2021" s="3" t="s">
        <v>6129</v>
      </c>
      <c r="D2021" s="8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8321</v>
      </c>
      <c r="R2021" t="s">
        <v>8351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0" t="s">
        <v>2021</v>
      </c>
      <c r="C2022" s="3" t="s">
        <v>6130</v>
      </c>
      <c r="D2022" s="8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8321</v>
      </c>
      <c r="R2022" t="s">
        <v>8351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0" t="s">
        <v>2022</v>
      </c>
      <c r="C2023" s="3" t="s">
        <v>6131</v>
      </c>
      <c r="D2023" s="8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8321</v>
      </c>
      <c r="R2023" t="s">
        <v>8351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0" t="s">
        <v>2023</v>
      </c>
      <c r="C2024" s="3" t="s">
        <v>6132</v>
      </c>
      <c r="D2024" s="8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8321</v>
      </c>
      <c r="R2024" t="s">
        <v>8351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0" t="s">
        <v>2024</v>
      </c>
      <c r="C2025" s="3" t="s">
        <v>6133</v>
      </c>
      <c r="D2025" s="8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8321</v>
      </c>
      <c r="R2025" t="s">
        <v>8351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0" t="s">
        <v>2025</v>
      </c>
      <c r="C2026" s="3" t="s">
        <v>6134</v>
      </c>
      <c r="D2026" s="8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8321</v>
      </c>
      <c r="R2026" t="s">
        <v>8351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0" t="s">
        <v>2026</v>
      </c>
      <c r="C2027" s="3" t="s">
        <v>6135</v>
      </c>
      <c r="D2027" s="8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8321</v>
      </c>
      <c r="R2027" t="s">
        <v>8351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0" t="s">
        <v>2027</v>
      </c>
      <c r="C2028" s="3" t="s">
        <v>6136</v>
      </c>
      <c r="D2028" s="8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8321</v>
      </c>
      <c r="R2028" t="s">
        <v>8351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0" t="s">
        <v>2028</v>
      </c>
      <c r="C2029" s="3" t="s">
        <v>6137</v>
      </c>
      <c r="D2029" s="8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8321</v>
      </c>
      <c r="R2029" t="s">
        <v>8351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8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8321</v>
      </c>
      <c r="R2030" t="s">
        <v>8351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0" t="s">
        <v>2030</v>
      </c>
      <c r="C2031" s="3" t="s">
        <v>6139</v>
      </c>
      <c r="D2031" s="8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8321</v>
      </c>
      <c r="R2031" t="s">
        <v>8351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8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8321</v>
      </c>
      <c r="R2032" t="s">
        <v>8351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0" t="s">
        <v>2032</v>
      </c>
      <c r="C2033" s="3" t="s">
        <v>6141</v>
      </c>
      <c r="D2033" s="8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8321</v>
      </c>
      <c r="R2033" t="s">
        <v>8351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0" t="s">
        <v>2033</v>
      </c>
      <c r="C2034" s="3" t="s">
        <v>6142</v>
      </c>
      <c r="D2034" s="8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8321</v>
      </c>
      <c r="R2034" t="s">
        <v>8351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0" t="s">
        <v>2034</v>
      </c>
      <c r="C2035" s="3" t="s">
        <v>6143</v>
      </c>
      <c r="D2035" s="8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8321</v>
      </c>
      <c r="R2035" t="s">
        <v>8351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0" t="s">
        <v>2035</v>
      </c>
      <c r="C2036" s="3" t="s">
        <v>6144</v>
      </c>
      <c r="D2036" s="8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8321</v>
      </c>
      <c r="R2036" t="s">
        <v>8351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0" t="s">
        <v>2036</v>
      </c>
      <c r="C2037" s="3" t="s">
        <v>6145</v>
      </c>
      <c r="D2037" s="8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8321</v>
      </c>
      <c r="R2037" t="s">
        <v>8351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0" t="s">
        <v>2037</v>
      </c>
      <c r="C2038" s="3" t="s">
        <v>6146</v>
      </c>
      <c r="D2038" s="8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8321</v>
      </c>
      <c r="R2038" t="s">
        <v>8351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0" t="s">
        <v>2038</v>
      </c>
      <c r="C2039" s="3" t="s">
        <v>6147</v>
      </c>
      <c r="D2039" s="8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8321</v>
      </c>
      <c r="R2039" t="s">
        <v>8351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0" t="s">
        <v>2039</v>
      </c>
      <c r="C2040" s="3" t="s">
        <v>6148</v>
      </c>
      <c r="D2040" s="8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8321</v>
      </c>
      <c r="R2040" t="s">
        <v>8351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0" t="s">
        <v>2040</v>
      </c>
      <c r="C2041" s="3" t="s">
        <v>6149</v>
      </c>
      <c r="D2041" s="8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8321</v>
      </c>
      <c r="R2041" t="s">
        <v>8351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8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8321</v>
      </c>
      <c r="R2042" t="s">
        <v>8351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0" t="s">
        <v>2042</v>
      </c>
      <c r="C2043" s="3" t="s">
        <v>6151</v>
      </c>
      <c r="D2043" s="8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8321</v>
      </c>
      <c r="R2043" t="s">
        <v>8351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0" t="s">
        <v>2043</v>
      </c>
      <c r="C2044" s="3" t="s">
        <v>6152</v>
      </c>
      <c r="D2044" s="8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8321</v>
      </c>
      <c r="R2044" t="s">
        <v>8351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0" t="s">
        <v>2044</v>
      </c>
      <c r="C2045" s="3" t="s">
        <v>6153</v>
      </c>
      <c r="D2045" s="8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8321</v>
      </c>
      <c r="R2045" t="s">
        <v>8351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0" t="s">
        <v>2045</v>
      </c>
      <c r="C2046" s="3" t="s">
        <v>6154</v>
      </c>
      <c r="D2046" s="8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8321</v>
      </c>
      <c r="R2046" t="s">
        <v>8351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0" t="s">
        <v>2046</v>
      </c>
      <c r="C2047" s="3" t="s">
        <v>6155</v>
      </c>
      <c r="D2047" s="8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8321</v>
      </c>
      <c r="R2047" t="s">
        <v>8351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0" t="s">
        <v>2047</v>
      </c>
      <c r="C2048" s="3" t="s">
        <v>6156</v>
      </c>
      <c r="D2048" s="8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8321</v>
      </c>
      <c r="R2048" t="s">
        <v>8351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0" t="s">
        <v>2048</v>
      </c>
      <c r="C2049" s="3" t="s">
        <v>6157</v>
      </c>
      <c r="D2049" s="8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8321</v>
      </c>
      <c r="R2049" t="s">
        <v>8351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0" t="s">
        <v>2049</v>
      </c>
      <c r="C2050" s="3" t="s">
        <v>6158</v>
      </c>
      <c r="D2050" s="8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4" t="s">
        <v>8321</v>
      </c>
      <c r="R2050" t="s">
        <v>8351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8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4" t="s">
        <v>8321</v>
      </c>
      <c r="R2051" t="s">
        <v>8351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0" t="s">
        <v>2051</v>
      </c>
      <c r="C2052" s="3" t="s">
        <v>6160</v>
      </c>
      <c r="D2052" s="8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8321</v>
      </c>
      <c r="R2052" t="s">
        <v>8351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0" t="s">
        <v>2052</v>
      </c>
      <c r="C2053" s="3" t="s">
        <v>6161</v>
      </c>
      <c r="D2053" s="8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8321</v>
      </c>
      <c r="R2053" t="s">
        <v>8351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0" t="s">
        <v>2053</v>
      </c>
      <c r="C2054" s="3" t="s">
        <v>6162</v>
      </c>
      <c r="D2054" s="8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8321</v>
      </c>
      <c r="R2054" t="s">
        <v>8351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0" t="s">
        <v>2054</v>
      </c>
      <c r="C2055" s="3" t="s">
        <v>6163</v>
      </c>
      <c r="D2055" s="8">
        <v>150000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</v>
      </c>
      <c r="P2055">
        <f t="shared" si="161"/>
        <v>41.74</v>
      </c>
      <c r="Q2055" s="14" t="s">
        <v>8321</v>
      </c>
      <c r="R2055" t="s">
        <v>8351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0" t="s">
        <v>2055</v>
      </c>
      <c r="C2056" s="3" t="s">
        <v>6164</v>
      </c>
      <c r="D2056" s="8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8321</v>
      </c>
      <c r="R2056" t="s">
        <v>8351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0" t="s">
        <v>2056</v>
      </c>
      <c r="C2057" s="3" t="s">
        <v>6165</v>
      </c>
      <c r="D2057" s="8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8321</v>
      </c>
      <c r="R2057" t="s">
        <v>8351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0" t="s">
        <v>2057</v>
      </c>
      <c r="C2058" s="3" t="s">
        <v>6166</v>
      </c>
      <c r="D2058" s="8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8321</v>
      </c>
      <c r="R2058" t="s">
        <v>8351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0" t="s">
        <v>2058</v>
      </c>
      <c r="C2059" s="3" t="s">
        <v>6167</v>
      </c>
      <c r="D2059" s="8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8321</v>
      </c>
      <c r="R2059" t="s">
        <v>8351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8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8321</v>
      </c>
      <c r="R2060" t="s">
        <v>8351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0" t="s">
        <v>2060</v>
      </c>
      <c r="C2061" s="3" t="s">
        <v>6169</v>
      </c>
      <c r="D2061" s="8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8321</v>
      </c>
      <c r="R2061" t="s">
        <v>8351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0" t="s">
        <v>2061</v>
      </c>
      <c r="C2062" s="3" t="s">
        <v>6170</v>
      </c>
      <c r="D2062" s="8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8321</v>
      </c>
      <c r="R2062" t="s">
        <v>8351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0" t="s">
        <v>2062</v>
      </c>
      <c r="C2063" s="3" t="s">
        <v>6171</v>
      </c>
      <c r="D2063" s="8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8321</v>
      </c>
      <c r="R2063" t="s">
        <v>8351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0" t="s">
        <v>2063</v>
      </c>
      <c r="C2064" s="3" t="s">
        <v>6172</v>
      </c>
      <c r="D2064" s="8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8321</v>
      </c>
      <c r="R2064" t="s">
        <v>8351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0" t="s">
        <v>2064</v>
      </c>
      <c r="C2065" s="3" t="s">
        <v>6173</v>
      </c>
      <c r="D2065" s="8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8321</v>
      </c>
      <c r="R2065" t="s">
        <v>8351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0" t="s">
        <v>2065</v>
      </c>
      <c r="C2066" s="3" t="s">
        <v>6174</v>
      </c>
      <c r="D2066" s="8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8321</v>
      </c>
      <c r="R2066" t="s">
        <v>8351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0" t="s">
        <v>2066</v>
      </c>
      <c r="C2067" s="3" t="s">
        <v>6175</v>
      </c>
      <c r="D2067" s="8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8321</v>
      </c>
      <c r="R2067" t="s">
        <v>8351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8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8321</v>
      </c>
      <c r="R2068" t="s">
        <v>8351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0" t="s">
        <v>2068</v>
      </c>
      <c r="C2069" s="3" t="s">
        <v>6177</v>
      </c>
      <c r="D2069" s="8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8321</v>
      </c>
      <c r="R2069" t="s">
        <v>8351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0" t="s">
        <v>2069</v>
      </c>
      <c r="C2070" s="3" t="s">
        <v>6178</v>
      </c>
      <c r="D2070" s="8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8321</v>
      </c>
      <c r="R2070" t="s">
        <v>8351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0" t="s">
        <v>2070</v>
      </c>
      <c r="C2071" s="3" t="s">
        <v>6179</v>
      </c>
      <c r="D2071" s="8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8321</v>
      </c>
      <c r="R2071" t="s">
        <v>8351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0" t="s">
        <v>2071</v>
      </c>
      <c r="C2072" s="3" t="s">
        <v>6180</v>
      </c>
      <c r="D2072" s="8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8321</v>
      </c>
      <c r="R2072" t="s">
        <v>8351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0" t="s">
        <v>2072</v>
      </c>
      <c r="C2073" s="3" t="s">
        <v>6181</v>
      </c>
      <c r="D2073" s="8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8321</v>
      </c>
      <c r="R2073" t="s">
        <v>8351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0" t="s">
        <v>2073</v>
      </c>
      <c r="C2074" s="3" t="s">
        <v>6182</v>
      </c>
      <c r="D2074" s="8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8321</v>
      </c>
      <c r="R2074" t="s">
        <v>8351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0" t="s">
        <v>2074</v>
      </c>
      <c r="C2075" s="3" t="s">
        <v>6183</v>
      </c>
      <c r="D2075" s="8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8321</v>
      </c>
      <c r="R2075" t="s">
        <v>8351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8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8321</v>
      </c>
      <c r="R2076" t="s">
        <v>8351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0" t="s">
        <v>2076</v>
      </c>
      <c r="C2077" s="3" t="s">
        <v>6185</v>
      </c>
      <c r="D2077" s="8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8321</v>
      </c>
      <c r="R2077" t="s">
        <v>8351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8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8321</v>
      </c>
      <c r="R2078" t="s">
        <v>8351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0" t="s">
        <v>2078</v>
      </c>
      <c r="C2079" s="3" t="s">
        <v>6187</v>
      </c>
      <c r="D2079" s="8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8321</v>
      </c>
      <c r="R2079" t="s">
        <v>8351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8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8321</v>
      </c>
      <c r="R2080" t="s">
        <v>8351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0" t="s">
        <v>2080</v>
      </c>
      <c r="C2081" s="3" t="s">
        <v>6189</v>
      </c>
      <c r="D2081" s="8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8321</v>
      </c>
      <c r="R2081" t="s">
        <v>8351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0" t="s">
        <v>2081</v>
      </c>
      <c r="C2082" s="3" t="s">
        <v>6190</v>
      </c>
      <c r="D2082" s="8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8321</v>
      </c>
      <c r="R2082" t="s">
        <v>8351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0" t="s">
        <v>2082</v>
      </c>
      <c r="C2083" s="3" t="s">
        <v>6191</v>
      </c>
      <c r="D2083" s="8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8327</v>
      </c>
      <c r="R2083" t="s">
        <v>8331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0" t="s">
        <v>2083</v>
      </c>
      <c r="C2084" s="3" t="s">
        <v>6192</v>
      </c>
      <c r="D2084" s="8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8327</v>
      </c>
      <c r="R2084" t="s">
        <v>8331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0" t="s">
        <v>2084</v>
      </c>
      <c r="C2085" s="3" t="s">
        <v>6193</v>
      </c>
      <c r="D2085" s="8">
        <v>4000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21</v>
      </c>
      <c r="P2085">
        <f t="shared" si="161"/>
        <v>34</v>
      </c>
      <c r="Q2085" s="14" t="s">
        <v>8327</v>
      </c>
      <c r="R2085" t="s">
        <v>8331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0" t="s">
        <v>2085</v>
      </c>
      <c r="C2086" s="3" t="s">
        <v>6194</v>
      </c>
      <c r="D2086" s="8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8327</v>
      </c>
      <c r="R2086" t="s">
        <v>8331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0" t="s">
        <v>2086</v>
      </c>
      <c r="C2087" s="3" t="s">
        <v>6195</v>
      </c>
      <c r="D2087" s="8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8327</v>
      </c>
      <c r="R2087" t="s">
        <v>8331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0" t="s">
        <v>2087</v>
      </c>
      <c r="C2088" s="3" t="s">
        <v>6196</v>
      </c>
      <c r="D2088" s="8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8327</v>
      </c>
      <c r="R2088" t="s">
        <v>8331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0" t="s">
        <v>2088</v>
      </c>
      <c r="C2089" s="3" t="s">
        <v>6197</v>
      </c>
      <c r="D2089" s="8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8327</v>
      </c>
      <c r="R2089" t="s">
        <v>8331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0" t="s">
        <v>2089</v>
      </c>
      <c r="C2090" s="3" t="s">
        <v>6198</v>
      </c>
      <c r="D2090" s="8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8327</v>
      </c>
      <c r="R2090" t="s">
        <v>8331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8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8327</v>
      </c>
      <c r="R2091" t="s">
        <v>8331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0" t="s">
        <v>2091</v>
      </c>
      <c r="C2092" s="3" t="s">
        <v>6200</v>
      </c>
      <c r="D2092" s="8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8327</v>
      </c>
      <c r="R2092" t="s">
        <v>8331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0" t="s">
        <v>2092</v>
      </c>
      <c r="C2093" s="3" t="s">
        <v>6201</v>
      </c>
      <c r="D2093" s="8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8327</v>
      </c>
      <c r="R2093" t="s">
        <v>8331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8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8327</v>
      </c>
      <c r="R2094" t="s">
        <v>8331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8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8327</v>
      </c>
      <c r="R2095" t="s">
        <v>8331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0" t="s">
        <v>2095</v>
      </c>
      <c r="C2096" s="3" t="s">
        <v>6204</v>
      </c>
      <c r="D2096" s="8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8327</v>
      </c>
      <c r="R2096" t="s">
        <v>8331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8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8327</v>
      </c>
      <c r="R2097" t="s">
        <v>8331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0" t="s">
        <v>2097</v>
      </c>
      <c r="C2098" s="3" t="s">
        <v>6206</v>
      </c>
      <c r="D2098" s="8">
        <v>500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122</v>
      </c>
      <c r="P2098">
        <f t="shared" si="161"/>
        <v>43.57</v>
      </c>
      <c r="Q2098" s="14" t="s">
        <v>8327</v>
      </c>
      <c r="R2098" t="s">
        <v>8331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0" t="s">
        <v>2098</v>
      </c>
      <c r="C2099" s="3" t="s">
        <v>6207</v>
      </c>
      <c r="D2099" s="8">
        <v>2500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120</v>
      </c>
      <c r="P2099">
        <f t="shared" si="161"/>
        <v>78.95</v>
      </c>
      <c r="Q2099" s="14" t="s">
        <v>8327</v>
      </c>
      <c r="R2099" t="s">
        <v>8331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8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8327</v>
      </c>
      <c r="R2100" t="s">
        <v>8331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8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8327</v>
      </c>
      <c r="R2101" t="s">
        <v>8331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0" t="s">
        <v>2101</v>
      </c>
      <c r="C2102" s="3" t="s">
        <v>6210</v>
      </c>
      <c r="D2102" s="8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8327</v>
      </c>
      <c r="R2102" t="s">
        <v>8331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0" t="s">
        <v>2102</v>
      </c>
      <c r="C2103" s="3" t="s">
        <v>6211</v>
      </c>
      <c r="D2103" s="8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8327</v>
      </c>
      <c r="R2103" t="s">
        <v>8331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0" t="s">
        <v>2103</v>
      </c>
      <c r="C2104" s="3" t="s">
        <v>6212</v>
      </c>
      <c r="D2104" s="8">
        <v>800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170</v>
      </c>
      <c r="P2104">
        <f t="shared" si="161"/>
        <v>35.79</v>
      </c>
      <c r="Q2104" s="14" t="s">
        <v>8327</v>
      </c>
      <c r="R2104" t="s">
        <v>8331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8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8327</v>
      </c>
      <c r="R2105" t="s">
        <v>8331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0" t="s">
        <v>2105</v>
      </c>
      <c r="C2106" s="3" t="s">
        <v>6214</v>
      </c>
      <c r="D2106" s="8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8327</v>
      </c>
      <c r="R2106" t="s">
        <v>8331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0" t="s">
        <v>2106</v>
      </c>
      <c r="C2107" s="3" t="s">
        <v>6215</v>
      </c>
      <c r="D2107" s="8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8327</v>
      </c>
      <c r="R2107" t="s">
        <v>8331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0" t="s">
        <v>2107</v>
      </c>
      <c r="C2108" s="3" t="s">
        <v>6216</v>
      </c>
      <c r="D2108" s="8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8327</v>
      </c>
      <c r="R2108" t="s">
        <v>8331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8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8327</v>
      </c>
      <c r="R2109" t="s">
        <v>8331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0" t="s">
        <v>2109</v>
      </c>
      <c r="C2110" s="3" t="s">
        <v>6218</v>
      </c>
      <c r="D2110" s="8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8327</v>
      </c>
      <c r="R2110" t="s">
        <v>8331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0" t="s">
        <v>2110</v>
      </c>
      <c r="C2111" s="3" t="s">
        <v>6219</v>
      </c>
      <c r="D2111" s="8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8327</v>
      </c>
      <c r="R2111" t="s">
        <v>8331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8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8327</v>
      </c>
      <c r="R2112" t="s">
        <v>8331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0" t="s">
        <v>2112</v>
      </c>
      <c r="C2113" s="3" t="s">
        <v>6221</v>
      </c>
      <c r="D2113" s="8">
        <v>14000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15</v>
      </c>
      <c r="P2113">
        <f t="shared" si="161"/>
        <v>54.62</v>
      </c>
      <c r="Q2113" s="14" t="s">
        <v>8327</v>
      </c>
      <c r="R2113" t="s">
        <v>8331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0" t="s">
        <v>2113</v>
      </c>
      <c r="C2114" s="3" t="s">
        <v>6222</v>
      </c>
      <c r="D2114" s="8">
        <v>10000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3</v>
      </c>
      <c r="P2114">
        <f t="shared" ref="P2114:P2177" si="166">IFERROR(ROUND(E2114/L2114,2),0)</f>
        <v>27.27</v>
      </c>
      <c r="Q2114" s="14" t="s">
        <v>8327</v>
      </c>
      <c r="R2114" t="s">
        <v>8331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0" t="s">
        <v>2114</v>
      </c>
      <c r="C2115" s="3" t="s">
        <v>6223</v>
      </c>
      <c r="D2115" s="8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4" t="s">
        <v>8327</v>
      </c>
      <c r="R2115" t="s">
        <v>8331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0" t="s">
        <v>2115</v>
      </c>
      <c r="C2116" s="3" t="s">
        <v>6224</v>
      </c>
      <c r="D2116" s="8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8327</v>
      </c>
      <c r="R2116" t="s">
        <v>8331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0" t="s">
        <v>2116</v>
      </c>
      <c r="C2117" s="3" t="s">
        <v>6225</v>
      </c>
      <c r="D2117" s="8">
        <v>3000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113</v>
      </c>
      <c r="P2117">
        <f t="shared" si="166"/>
        <v>94.03</v>
      </c>
      <c r="Q2117" s="14" t="s">
        <v>8327</v>
      </c>
      <c r="R2117" t="s">
        <v>8331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8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8327</v>
      </c>
      <c r="R2118" t="s">
        <v>8331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0" t="s">
        <v>2118</v>
      </c>
      <c r="C2119" s="3" t="s">
        <v>6227</v>
      </c>
      <c r="D2119" s="8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8327</v>
      </c>
      <c r="R2119" t="s">
        <v>8331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8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8327</v>
      </c>
      <c r="R2120" t="s">
        <v>8331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0" t="s">
        <v>2120</v>
      </c>
      <c r="C2121" s="3" t="s">
        <v>6229</v>
      </c>
      <c r="D2121" s="8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8327</v>
      </c>
      <c r="R2121" t="s">
        <v>8331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8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8327</v>
      </c>
      <c r="R2122" t="s">
        <v>8331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0" t="s">
        <v>2122</v>
      </c>
      <c r="C2123" s="3" t="s">
        <v>6231</v>
      </c>
      <c r="D2123" s="8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8335</v>
      </c>
      <c r="R2123" t="s">
        <v>8336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0" t="s">
        <v>2123</v>
      </c>
      <c r="C2124" s="3" t="s">
        <v>6232</v>
      </c>
      <c r="D2124" s="8">
        <v>300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103</v>
      </c>
      <c r="P2124">
        <f t="shared" si="166"/>
        <v>103.33</v>
      </c>
      <c r="Q2124" s="14" t="s">
        <v>8335</v>
      </c>
      <c r="R2124" t="s">
        <v>8336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0" t="s">
        <v>2124</v>
      </c>
      <c r="C2125" s="3" t="s">
        <v>6233</v>
      </c>
      <c r="D2125" s="8">
        <v>850000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0</v>
      </c>
      <c r="P2125">
        <f t="shared" si="166"/>
        <v>10</v>
      </c>
      <c r="Q2125" s="14" t="s">
        <v>8335</v>
      </c>
      <c r="R2125" t="s">
        <v>8336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0" t="s">
        <v>2125</v>
      </c>
      <c r="C2126" s="3" t="s">
        <v>6234</v>
      </c>
      <c r="D2126" s="8">
        <v>5000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2</v>
      </c>
      <c r="P2126">
        <f t="shared" si="166"/>
        <v>23</v>
      </c>
      <c r="Q2126" s="14" t="s">
        <v>8335</v>
      </c>
      <c r="R2126" t="s">
        <v>8336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0" t="s">
        <v>2126</v>
      </c>
      <c r="C2127" s="3" t="s">
        <v>6235</v>
      </c>
      <c r="D2127" s="8">
        <v>2500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34</v>
      </c>
      <c r="P2127">
        <f t="shared" si="166"/>
        <v>31.56</v>
      </c>
      <c r="Q2127" s="14" t="s">
        <v>8335</v>
      </c>
      <c r="R2127" t="s">
        <v>8336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8">
        <v>1250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1</v>
      </c>
      <c r="P2128">
        <f t="shared" si="166"/>
        <v>5</v>
      </c>
      <c r="Q2128" s="14" t="s">
        <v>8335</v>
      </c>
      <c r="R2128" t="s">
        <v>8336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0" t="s">
        <v>2128</v>
      </c>
      <c r="C2129" s="3" t="s">
        <v>6237</v>
      </c>
      <c r="D2129" s="8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8335</v>
      </c>
      <c r="R2129" t="s">
        <v>8336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0" t="s">
        <v>2129</v>
      </c>
      <c r="C2130" s="3" t="s">
        <v>6238</v>
      </c>
      <c r="D2130" s="8">
        <v>2500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1</v>
      </c>
      <c r="P2130">
        <f t="shared" si="166"/>
        <v>25</v>
      </c>
      <c r="Q2130" s="14" t="s">
        <v>8335</v>
      </c>
      <c r="R2130" t="s">
        <v>8336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0" t="s">
        <v>2130</v>
      </c>
      <c r="C2131" s="3" t="s">
        <v>6239</v>
      </c>
      <c r="D2131" s="8">
        <v>31000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</v>
      </c>
      <c r="P2131">
        <f t="shared" si="166"/>
        <v>19.670000000000002</v>
      </c>
      <c r="Q2131" s="14" t="s">
        <v>8335</v>
      </c>
      <c r="R2131" t="s">
        <v>8336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8">
        <v>1500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6</v>
      </c>
      <c r="P2132">
        <f t="shared" si="166"/>
        <v>21.25</v>
      </c>
      <c r="Q2132" s="14" t="s">
        <v>8335</v>
      </c>
      <c r="R2132" t="s">
        <v>8336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0" t="s">
        <v>2132</v>
      </c>
      <c r="C2133" s="3" t="s">
        <v>6241</v>
      </c>
      <c r="D2133" s="8">
        <v>39000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0</v>
      </c>
      <c r="P2133">
        <f t="shared" si="166"/>
        <v>8.33</v>
      </c>
      <c r="Q2133" s="14" t="s">
        <v>8335</v>
      </c>
      <c r="R2133" t="s">
        <v>8336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0" t="s">
        <v>2133</v>
      </c>
      <c r="C2134" s="3" t="s">
        <v>6242</v>
      </c>
      <c r="D2134" s="8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8335</v>
      </c>
      <c r="R2134" t="s">
        <v>8336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0" t="s">
        <v>2134</v>
      </c>
      <c r="C2135" s="3" t="s">
        <v>6243</v>
      </c>
      <c r="D2135" s="8">
        <v>20000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0</v>
      </c>
      <c r="P2135">
        <f t="shared" si="166"/>
        <v>5.33</v>
      </c>
      <c r="Q2135" s="14" t="s">
        <v>8335</v>
      </c>
      <c r="R2135" t="s">
        <v>8336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8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8335</v>
      </c>
      <c r="R2136" t="s">
        <v>8336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0" t="s">
        <v>2136</v>
      </c>
      <c r="C2137" s="3" t="s">
        <v>6245</v>
      </c>
      <c r="D2137" s="8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8335</v>
      </c>
      <c r="R2137" t="s">
        <v>8336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0" t="s">
        <v>2137</v>
      </c>
      <c r="C2138" s="3" t="s">
        <v>6246</v>
      </c>
      <c r="D2138" s="8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8335</v>
      </c>
      <c r="R2138" t="s">
        <v>8336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0" t="s">
        <v>2138</v>
      </c>
      <c r="C2139" s="3" t="s">
        <v>6247</v>
      </c>
      <c r="D2139" s="8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8335</v>
      </c>
      <c r="R2139" t="s">
        <v>8336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0" t="s">
        <v>2139</v>
      </c>
      <c r="C2140" s="3" t="s">
        <v>6248</v>
      </c>
      <c r="D2140" s="8">
        <v>1300000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0</v>
      </c>
      <c r="P2140">
        <f t="shared" si="166"/>
        <v>10.67</v>
      </c>
      <c r="Q2140" s="14" t="s">
        <v>8335</v>
      </c>
      <c r="R2140" t="s">
        <v>8336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0" t="s">
        <v>2140</v>
      </c>
      <c r="C2141" s="3" t="s">
        <v>6249</v>
      </c>
      <c r="D2141" s="8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8335</v>
      </c>
      <c r="R2141" t="s">
        <v>8336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0" t="s">
        <v>2141</v>
      </c>
      <c r="C2142" s="3" t="s">
        <v>6250</v>
      </c>
      <c r="D2142" s="8">
        <v>2500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22</v>
      </c>
      <c r="P2142">
        <f t="shared" si="166"/>
        <v>50.91</v>
      </c>
      <c r="Q2142" s="14" t="s">
        <v>8335</v>
      </c>
      <c r="R2142" t="s">
        <v>8336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0" t="s">
        <v>2142</v>
      </c>
      <c r="C2143" s="3" t="s">
        <v>6251</v>
      </c>
      <c r="D2143" s="8">
        <v>3000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8335</v>
      </c>
      <c r="R2143" t="s">
        <v>8336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0" t="s">
        <v>2143</v>
      </c>
      <c r="C2144" s="3" t="s">
        <v>6252</v>
      </c>
      <c r="D2144" s="8">
        <v>600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100</v>
      </c>
      <c r="P2144">
        <f t="shared" si="166"/>
        <v>50.08</v>
      </c>
      <c r="Q2144" s="14" t="s">
        <v>8335</v>
      </c>
      <c r="R2144" t="s">
        <v>8336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0" t="s">
        <v>2144</v>
      </c>
      <c r="C2145" s="3" t="s">
        <v>6253</v>
      </c>
      <c r="D2145" s="8">
        <v>600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38</v>
      </c>
      <c r="P2145">
        <f t="shared" si="166"/>
        <v>45</v>
      </c>
      <c r="Q2145" s="14" t="s">
        <v>8335</v>
      </c>
      <c r="R2145" t="s">
        <v>8336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0" t="s">
        <v>2145</v>
      </c>
      <c r="C2146" s="3" t="s">
        <v>6254</v>
      </c>
      <c r="D2146" s="8">
        <v>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121</v>
      </c>
      <c r="P2146">
        <f t="shared" si="166"/>
        <v>25.29</v>
      </c>
      <c r="Q2146" s="14" t="s">
        <v>8335</v>
      </c>
      <c r="R2146" t="s">
        <v>8336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0" t="s">
        <v>2146</v>
      </c>
      <c r="C2147" s="3" t="s">
        <v>6255</v>
      </c>
      <c r="D2147" s="8">
        <v>4500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101</v>
      </c>
      <c r="P2147">
        <f t="shared" si="166"/>
        <v>51.29</v>
      </c>
      <c r="Q2147" s="14" t="s">
        <v>8335</v>
      </c>
      <c r="R2147" t="s">
        <v>8336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0" t="s">
        <v>2147</v>
      </c>
      <c r="C2148" s="3" t="s">
        <v>6256</v>
      </c>
      <c r="D2148" s="8">
        <v>13000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8335</v>
      </c>
      <c r="R2148" t="s">
        <v>8336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8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8335</v>
      </c>
      <c r="R2149" t="s">
        <v>8336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0" t="s">
        <v>2149</v>
      </c>
      <c r="C2150" s="3" t="s">
        <v>6258</v>
      </c>
      <c r="D2150" s="8">
        <v>1000000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4" t="s">
        <v>8335</v>
      </c>
      <c r="R2150" t="s">
        <v>8336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0" t="s">
        <v>2150</v>
      </c>
      <c r="C2151" s="3" t="s">
        <v>6259</v>
      </c>
      <c r="D2151" s="8">
        <v>25000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8335</v>
      </c>
      <c r="R2151" t="s">
        <v>8336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8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8335</v>
      </c>
      <c r="R2152" t="s">
        <v>8336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0" t="s">
        <v>2152</v>
      </c>
      <c r="C2153" s="3" t="s">
        <v>6261</v>
      </c>
      <c r="D2153" s="8">
        <v>8000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1</v>
      </c>
      <c r="P2153">
        <f t="shared" si="166"/>
        <v>19.670000000000002</v>
      </c>
      <c r="Q2153" s="14" t="s">
        <v>8335</v>
      </c>
      <c r="R2153" t="s">
        <v>8336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0" t="s">
        <v>2153</v>
      </c>
      <c r="C2154" s="3" t="s">
        <v>6262</v>
      </c>
      <c r="D2154" s="8">
        <v>1500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3</v>
      </c>
      <c r="P2154">
        <f t="shared" si="166"/>
        <v>12.5</v>
      </c>
      <c r="Q2154" s="14" t="s">
        <v>8335</v>
      </c>
      <c r="R2154" t="s">
        <v>8336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0" t="s">
        <v>2154</v>
      </c>
      <c r="C2155" s="3" t="s">
        <v>6263</v>
      </c>
      <c r="D2155" s="8">
        <v>4000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1</v>
      </c>
      <c r="P2155">
        <f t="shared" si="166"/>
        <v>8.5</v>
      </c>
      <c r="Q2155" s="14" t="s">
        <v>8335</v>
      </c>
      <c r="R2155" t="s">
        <v>8336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8">
        <v>100000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0</v>
      </c>
      <c r="P2156">
        <f t="shared" si="166"/>
        <v>1</v>
      </c>
      <c r="Q2156" s="14" t="s">
        <v>8335</v>
      </c>
      <c r="R2156" t="s">
        <v>8336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0" t="s">
        <v>2156</v>
      </c>
      <c r="C2157" s="3" t="s">
        <v>6265</v>
      </c>
      <c r="D2157" s="8">
        <v>1100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10</v>
      </c>
      <c r="P2157">
        <f t="shared" si="166"/>
        <v>23</v>
      </c>
      <c r="Q2157" s="14" t="s">
        <v>8335</v>
      </c>
      <c r="R2157" t="s">
        <v>8336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0" t="s">
        <v>2157</v>
      </c>
      <c r="C2158" s="3" t="s">
        <v>6266</v>
      </c>
      <c r="D2158" s="8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8335</v>
      </c>
      <c r="R2158" t="s">
        <v>8336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8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8335</v>
      </c>
      <c r="R2159" t="s">
        <v>8336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0" t="s">
        <v>2159</v>
      </c>
      <c r="C2160" s="3" t="s">
        <v>6268</v>
      </c>
      <c r="D2160" s="8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8335</v>
      </c>
      <c r="R2160" t="s">
        <v>8336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0" t="s">
        <v>2160</v>
      </c>
      <c r="C2161" s="3" t="s">
        <v>6269</v>
      </c>
      <c r="D2161" s="8">
        <v>100000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0</v>
      </c>
      <c r="P2161">
        <f t="shared" si="166"/>
        <v>13</v>
      </c>
      <c r="Q2161" s="14" t="s">
        <v>8335</v>
      </c>
      <c r="R2161" t="s">
        <v>8336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0" t="s">
        <v>2161</v>
      </c>
      <c r="C2162" s="3" t="s">
        <v>6270</v>
      </c>
      <c r="D2162" s="8">
        <v>2700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3</v>
      </c>
      <c r="P2162">
        <f t="shared" si="166"/>
        <v>5.31</v>
      </c>
      <c r="Q2162" s="14" t="s">
        <v>8335</v>
      </c>
      <c r="R2162" t="s">
        <v>8336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0" t="s">
        <v>2162</v>
      </c>
      <c r="C2163" s="3" t="s">
        <v>6271</v>
      </c>
      <c r="D2163" s="8">
        <v>37000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</v>
      </c>
      <c r="P2163">
        <f t="shared" si="166"/>
        <v>35.619999999999997</v>
      </c>
      <c r="Q2163" s="14" t="s">
        <v>8327</v>
      </c>
      <c r="R2163" t="s">
        <v>8328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0" t="s">
        <v>2163</v>
      </c>
      <c r="C2164" s="3" t="s">
        <v>6272</v>
      </c>
      <c r="D2164" s="8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8327</v>
      </c>
      <c r="R2164" t="s">
        <v>8328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8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8327</v>
      </c>
      <c r="R2165" t="s">
        <v>8328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8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8327</v>
      </c>
      <c r="R2166" t="s">
        <v>8328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0" t="s">
        <v>2166</v>
      </c>
      <c r="C2167" s="3" t="s">
        <v>6275</v>
      </c>
      <c r="D2167" s="8">
        <v>50000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7</v>
      </c>
      <c r="P2167">
        <f t="shared" si="166"/>
        <v>29.62</v>
      </c>
      <c r="Q2167" s="14" t="s">
        <v>8327</v>
      </c>
      <c r="R2167" t="s">
        <v>8328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0" t="s">
        <v>2167</v>
      </c>
      <c r="C2168" s="3" t="s">
        <v>6276</v>
      </c>
      <c r="D2168" s="8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8327</v>
      </c>
      <c r="R2168" t="s">
        <v>8328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8">
        <v>2725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7</v>
      </c>
      <c r="P2169">
        <f t="shared" si="166"/>
        <v>22.5</v>
      </c>
      <c r="Q2169" s="14" t="s">
        <v>8327</v>
      </c>
      <c r="R2169" t="s">
        <v>8328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0" t="s">
        <v>2169</v>
      </c>
      <c r="C2170" s="3" t="s">
        <v>6278</v>
      </c>
      <c r="D2170" s="8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8327</v>
      </c>
      <c r="R2170" t="s">
        <v>8328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0" t="s">
        <v>2170</v>
      </c>
      <c r="C2171" s="3" t="s">
        <v>6279</v>
      </c>
      <c r="D2171" s="8">
        <v>20000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</v>
      </c>
      <c r="P2171">
        <f t="shared" si="166"/>
        <v>21.86</v>
      </c>
      <c r="Q2171" s="14" t="s">
        <v>8327</v>
      </c>
      <c r="R2171" t="s">
        <v>8328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0" t="s">
        <v>2171</v>
      </c>
      <c r="C2172" s="3" t="s">
        <v>6280</v>
      </c>
      <c r="D2172" s="8">
        <v>500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127</v>
      </c>
      <c r="P2172">
        <f t="shared" si="166"/>
        <v>33.32</v>
      </c>
      <c r="Q2172" s="14" t="s">
        <v>8327</v>
      </c>
      <c r="R2172" t="s">
        <v>8328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0" t="s">
        <v>2172</v>
      </c>
      <c r="C2173" s="3" t="s">
        <v>6281</v>
      </c>
      <c r="D2173" s="8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8327</v>
      </c>
      <c r="R2173" t="s">
        <v>8328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8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8327</v>
      </c>
      <c r="R2174" t="s">
        <v>8328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0" t="s">
        <v>2174</v>
      </c>
      <c r="C2175" s="3" t="s">
        <v>6283</v>
      </c>
      <c r="D2175" s="8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8327</v>
      </c>
      <c r="R2175" t="s">
        <v>8328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0" t="s">
        <v>2175</v>
      </c>
      <c r="C2176" s="3" t="s">
        <v>6284</v>
      </c>
      <c r="D2176" s="8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8327</v>
      </c>
      <c r="R2176" t="s">
        <v>8328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0" t="s">
        <v>2176</v>
      </c>
      <c r="C2177" s="3" t="s">
        <v>6285</v>
      </c>
      <c r="D2177" s="8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8327</v>
      </c>
      <c r="R2177" t="s">
        <v>8328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0" t="s">
        <v>2177</v>
      </c>
      <c r="C2178" s="3" t="s">
        <v>6286</v>
      </c>
      <c r="D2178" s="8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4" t="s">
        <v>8327</v>
      </c>
      <c r="R2178" t="s">
        <v>8328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0" t="s">
        <v>2178</v>
      </c>
      <c r="C2179" s="3" t="s">
        <v>6287</v>
      </c>
      <c r="D2179" s="8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4" t="s">
        <v>8327</v>
      </c>
      <c r="R2179" t="s">
        <v>8328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8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8327</v>
      </c>
      <c r="R2180" t="s">
        <v>8328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0" t="s">
        <v>2180</v>
      </c>
      <c r="C2181" s="3" t="s">
        <v>6289</v>
      </c>
      <c r="D2181" s="8">
        <v>1570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103</v>
      </c>
      <c r="P2181">
        <f t="shared" si="171"/>
        <v>76.86</v>
      </c>
      <c r="Q2181" s="14" t="s">
        <v>8327</v>
      </c>
      <c r="R2181" t="s">
        <v>8328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0" t="s">
        <v>2181</v>
      </c>
      <c r="C2182" s="3" t="s">
        <v>6290</v>
      </c>
      <c r="D2182" s="8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8327</v>
      </c>
      <c r="R2182" t="s">
        <v>8328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0" t="s">
        <v>2182</v>
      </c>
      <c r="C2183" s="3" t="s">
        <v>6291</v>
      </c>
      <c r="D2183" s="8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8335</v>
      </c>
      <c r="R2183" t="s">
        <v>8353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0" t="s">
        <v>2183</v>
      </c>
      <c r="C2184" s="3" t="s">
        <v>6292</v>
      </c>
      <c r="D2184" s="8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8335</v>
      </c>
      <c r="R2184" t="s">
        <v>8353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0" t="s">
        <v>2184</v>
      </c>
      <c r="C2185" s="3" t="s">
        <v>6293</v>
      </c>
      <c r="D2185" s="8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8335</v>
      </c>
      <c r="R2185" t="s">
        <v>8353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0" t="s">
        <v>2185</v>
      </c>
      <c r="C2186" s="3" t="s">
        <v>6294</v>
      </c>
      <c r="D2186" s="8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8335</v>
      </c>
      <c r="R2186" t="s">
        <v>8353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0" t="s">
        <v>2186</v>
      </c>
      <c r="C2187" s="3" t="s">
        <v>6295</v>
      </c>
      <c r="D2187" s="8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8335</v>
      </c>
      <c r="R2187" t="s">
        <v>8353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0" t="s">
        <v>2187</v>
      </c>
      <c r="C2188" s="3" t="s">
        <v>6296</v>
      </c>
      <c r="D2188" s="8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8335</v>
      </c>
      <c r="R2188" t="s">
        <v>8353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0" t="s">
        <v>2188</v>
      </c>
      <c r="C2189" s="3" t="s">
        <v>6297</v>
      </c>
      <c r="D2189" s="8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8335</v>
      </c>
      <c r="R2189" t="s">
        <v>8353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0" t="s">
        <v>2189</v>
      </c>
      <c r="C2190" s="3" t="s">
        <v>6298</v>
      </c>
      <c r="D2190" s="8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8335</v>
      </c>
      <c r="R2190" t="s">
        <v>8353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0" t="s">
        <v>2190</v>
      </c>
      <c r="C2191" s="3" t="s">
        <v>6299</v>
      </c>
      <c r="D2191" s="8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8335</v>
      </c>
      <c r="R2191" t="s">
        <v>8353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8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8335</v>
      </c>
      <c r="R2192" t="s">
        <v>8353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0" t="s">
        <v>2192</v>
      </c>
      <c r="C2193" s="3" t="s">
        <v>6301</v>
      </c>
      <c r="D2193" s="8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8335</v>
      </c>
      <c r="R2193" t="s">
        <v>8353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0" t="s">
        <v>2193</v>
      </c>
      <c r="C2194" s="3" t="s">
        <v>6302</v>
      </c>
      <c r="D2194" s="8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8335</v>
      </c>
      <c r="R2194" t="s">
        <v>8353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0" t="s">
        <v>2194</v>
      </c>
      <c r="C2195" s="3" t="s">
        <v>6303</v>
      </c>
      <c r="D2195" s="8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8335</v>
      </c>
      <c r="R2195" t="s">
        <v>8353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0" t="s">
        <v>2195</v>
      </c>
      <c r="C2196" s="3" t="s">
        <v>6304</v>
      </c>
      <c r="D2196" s="8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8335</v>
      </c>
      <c r="R2196" t="s">
        <v>8353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8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111</v>
      </c>
      <c r="P2197">
        <f t="shared" si="171"/>
        <v>48.13</v>
      </c>
      <c r="Q2197" s="14" t="s">
        <v>8335</v>
      </c>
      <c r="R2197" t="s">
        <v>8353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0" t="s">
        <v>2197</v>
      </c>
      <c r="C2198" s="3" t="s">
        <v>6306</v>
      </c>
      <c r="D2198" s="8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8335</v>
      </c>
      <c r="R2198" t="s">
        <v>8353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0" t="s">
        <v>2198</v>
      </c>
      <c r="C2199" s="3" t="s">
        <v>6307</v>
      </c>
      <c r="D2199" s="8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8335</v>
      </c>
      <c r="R2199" t="s">
        <v>8353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0" t="s">
        <v>2199</v>
      </c>
      <c r="C2200" s="3" t="s">
        <v>6308</v>
      </c>
      <c r="D2200" s="8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8335</v>
      </c>
      <c r="R2200" t="s">
        <v>8353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8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8335</v>
      </c>
      <c r="R2201" t="s">
        <v>8353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0" t="s">
        <v>2201</v>
      </c>
      <c r="C2202" s="3" t="s">
        <v>6310</v>
      </c>
      <c r="D2202" s="8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8335</v>
      </c>
      <c r="R2202" t="s">
        <v>8353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0" t="s">
        <v>2202</v>
      </c>
      <c r="C2203" s="3" t="s">
        <v>6311</v>
      </c>
      <c r="D2203" s="8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8327</v>
      </c>
      <c r="R2203" t="s">
        <v>8332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0" t="s">
        <v>2203</v>
      </c>
      <c r="C2204" s="3" t="s">
        <v>6312</v>
      </c>
      <c r="D2204" s="8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8327</v>
      </c>
      <c r="R2204" t="s">
        <v>8332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0" t="s">
        <v>2204</v>
      </c>
      <c r="C2205" s="3" t="s">
        <v>6313</v>
      </c>
      <c r="D2205" s="8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8327</v>
      </c>
      <c r="R2205" t="s">
        <v>8332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0" t="s">
        <v>2205</v>
      </c>
      <c r="C2206" s="3" t="s">
        <v>6314</v>
      </c>
      <c r="D2206" s="8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8327</v>
      </c>
      <c r="R2206" t="s">
        <v>8332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8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8327</v>
      </c>
      <c r="R2207" t="s">
        <v>8332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0" t="s">
        <v>2207</v>
      </c>
      <c r="C2208" s="3" t="s">
        <v>6316</v>
      </c>
      <c r="D2208" s="8">
        <v>1000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33.24</v>
      </c>
      <c r="Q2208" s="14" t="s">
        <v>8327</v>
      </c>
      <c r="R2208" t="s">
        <v>8332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8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8327</v>
      </c>
      <c r="R2209" t="s">
        <v>8332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0" t="s">
        <v>2209</v>
      </c>
      <c r="C2210" s="3" t="s">
        <v>6318</v>
      </c>
      <c r="D2210" s="8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8327</v>
      </c>
      <c r="R2210" t="s">
        <v>8332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0" t="s">
        <v>2210</v>
      </c>
      <c r="C2211" s="3" t="s">
        <v>6319</v>
      </c>
      <c r="D2211" s="8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8327</v>
      </c>
      <c r="R2211" t="s">
        <v>8332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0" t="s">
        <v>2211</v>
      </c>
      <c r="C2212" s="3" t="s">
        <v>6320</v>
      </c>
      <c r="D2212" s="8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8327</v>
      </c>
      <c r="R2212" t="s">
        <v>8332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0" t="s">
        <v>2212</v>
      </c>
      <c r="C2213" s="3" t="s">
        <v>6321</v>
      </c>
      <c r="D2213" s="8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8327</v>
      </c>
      <c r="R2213" t="s">
        <v>8332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0" t="s">
        <v>2213</v>
      </c>
      <c r="C2214" s="3" t="s">
        <v>6322</v>
      </c>
      <c r="D2214" s="8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8327</v>
      </c>
      <c r="R2214" t="s">
        <v>8332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0" t="s">
        <v>2214</v>
      </c>
      <c r="C2215" s="3" t="s">
        <v>6323</v>
      </c>
      <c r="D2215" s="8">
        <v>500000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0</v>
      </c>
      <c r="P2215">
        <f t="shared" si="171"/>
        <v>10</v>
      </c>
      <c r="Q2215" s="14" t="s">
        <v>8327</v>
      </c>
      <c r="R2215" t="s">
        <v>8332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0" t="s">
        <v>2215</v>
      </c>
      <c r="C2216" s="3" t="s">
        <v>6324</v>
      </c>
      <c r="D2216" s="8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8327</v>
      </c>
      <c r="R2216" t="s">
        <v>8332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8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8327</v>
      </c>
      <c r="R2217" t="s">
        <v>8332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0" t="s">
        <v>2217</v>
      </c>
      <c r="C2218" s="3" t="s">
        <v>6326</v>
      </c>
      <c r="D2218" s="8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8327</v>
      </c>
      <c r="R2218" t="s">
        <v>8332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0" t="s">
        <v>2218</v>
      </c>
      <c r="C2219" s="3" t="s">
        <v>6327</v>
      </c>
      <c r="D2219" s="8">
        <v>8000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5</v>
      </c>
      <c r="P2219">
        <f t="shared" si="171"/>
        <v>47.22</v>
      </c>
      <c r="Q2219" s="14" t="s">
        <v>8327</v>
      </c>
      <c r="R2219" t="s">
        <v>8332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8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8327</v>
      </c>
      <c r="R2220" t="s">
        <v>8332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0" t="s">
        <v>2220</v>
      </c>
      <c r="C2221" s="3" t="s">
        <v>6329</v>
      </c>
      <c r="D2221" s="8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8327</v>
      </c>
      <c r="R2221" t="s">
        <v>8332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0" t="s">
        <v>2221</v>
      </c>
      <c r="C2222" s="3" t="s">
        <v>6330</v>
      </c>
      <c r="D2222" s="8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8327</v>
      </c>
      <c r="R2222" t="s">
        <v>8332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8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8335</v>
      </c>
      <c r="R2223" t="s">
        <v>8353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0" t="s">
        <v>2223</v>
      </c>
      <c r="C2224" s="3" t="s">
        <v>6332</v>
      </c>
      <c r="D2224" s="8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8335</v>
      </c>
      <c r="R2224" t="s">
        <v>8353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0" t="s">
        <v>2224</v>
      </c>
      <c r="C2225" s="3" t="s">
        <v>6333</v>
      </c>
      <c r="D2225" s="8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8335</v>
      </c>
      <c r="R2225" t="s">
        <v>8353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0" t="s">
        <v>2225</v>
      </c>
      <c r="C2226" s="3" t="s">
        <v>6334</v>
      </c>
      <c r="D2226" s="8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8335</v>
      </c>
      <c r="R2226" t="s">
        <v>8353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0" t="s">
        <v>2226</v>
      </c>
      <c r="C2227" s="3" t="s">
        <v>6335</v>
      </c>
      <c r="D2227" s="8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8335</v>
      </c>
      <c r="R2227" t="s">
        <v>8353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0" t="s">
        <v>2227</v>
      </c>
      <c r="C2228" s="3" t="s">
        <v>6336</v>
      </c>
      <c r="D2228" s="8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8335</v>
      </c>
      <c r="R2228" t="s">
        <v>8353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0" t="s">
        <v>2228</v>
      </c>
      <c r="C2229" s="3" t="s">
        <v>6337</v>
      </c>
      <c r="D2229" s="8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8335</v>
      </c>
      <c r="R2229" t="s">
        <v>8353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0" t="s">
        <v>2229</v>
      </c>
      <c r="C2230" s="3" t="s">
        <v>6338</v>
      </c>
      <c r="D2230" s="8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8335</v>
      </c>
      <c r="R2230" t="s">
        <v>8353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0" t="s">
        <v>2230</v>
      </c>
      <c r="C2231" s="3" t="s">
        <v>6339</v>
      </c>
      <c r="D2231" s="8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8335</v>
      </c>
      <c r="R2231" t="s">
        <v>8353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0" t="s">
        <v>2231</v>
      </c>
      <c r="C2232" s="3" t="s">
        <v>6340</v>
      </c>
      <c r="D2232" s="8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8335</v>
      </c>
      <c r="R2232" t="s">
        <v>8353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0" t="s">
        <v>2232</v>
      </c>
      <c r="C2233" s="3" t="s">
        <v>6341</v>
      </c>
      <c r="D2233" s="8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8335</v>
      </c>
      <c r="R2233" t="s">
        <v>8353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8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8335</v>
      </c>
      <c r="R2234" t="s">
        <v>8353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0" t="s">
        <v>2234</v>
      </c>
      <c r="C2235" s="3" t="s">
        <v>6343</v>
      </c>
      <c r="D2235" s="8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8335</v>
      </c>
      <c r="R2235" t="s">
        <v>8353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8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8335</v>
      </c>
      <c r="R2236" t="s">
        <v>8353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0" t="s">
        <v>2236</v>
      </c>
      <c r="C2237" s="3" t="s">
        <v>6345</v>
      </c>
      <c r="D2237" s="8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8335</v>
      </c>
      <c r="R2237" t="s">
        <v>8353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0" t="s">
        <v>2237</v>
      </c>
      <c r="C2238" s="3" t="s">
        <v>6346</v>
      </c>
      <c r="D2238" s="8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8335</v>
      </c>
      <c r="R2238" t="s">
        <v>8353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0" t="s">
        <v>2238</v>
      </c>
      <c r="C2239" s="3" t="s">
        <v>6347</v>
      </c>
      <c r="D2239" s="8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8335</v>
      </c>
      <c r="R2239" t="s">
        <v>8353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8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8335</v>
      </c>
      <c r="R2240" t="s">
        <v>8353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8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8335</v>
      </c>
      <c r="R2241" t="s">
        <v>8353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8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4" t="s">
        <v>8335</v>
      </c>
      <c r="R2242" t="s">
        <v>8353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0" t="s">
        <v>2242</v>
      </c>
      <c r="C2243" s="3" t="s">
        <v>6351</v>
      </c>
      <c r="D2243" s="8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4" t="s">
        <v>8335</v>
      </c>
      <c r="R2243" t="s">
        <v>8353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8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8335</v>
      </c>
      <c r="R2244" t="s">
        <v>8353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0" t="s">
        <v>2244</v>
      </c>
      <c r="C2245" s="3" t="s">
        <v>6353</v>
      </c>
      <c r="D2245" s="8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8335</v>
      </c>
      <c r="R2245" t="s">
        <v>8353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8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8335</v>
      </c>
      <c r="R2246" t="s">
        <v>8353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0" t="s">
        <v>2246</v>
      </c>
      <c r="C2247" s="3" t="s">
        <v>6355</v>
      </c>
      <c r="D2247" s="8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8335</v>
      </c>
      <c r="R2247" t="s">
        <v>8353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0" t="s">
        <v>2247</v>
      </c>
      <c r="C2248" s="3" t="s">
        <v>6356</v>
      </c>
      <c r="D2248" s="8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8335</v>
      </c>
      <c r="R2248" t="s">
        <v>8353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0" t="s">
        <v>2248</v>
      </c>
      <c r="C2249" s="3" t="s">
        <v>6357</v>
      </c>
      <c r="D2249" s="8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8335</v>
      </c>
      <c r="R2249" t="s">
        <v>8353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0" t="s">
        <v>2249</v>
      </c>
      <c r="C2250" s="3" t="s">
        <v>6358</v>
      </c>
      <c r="D2250" s="8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8335</v>
      </c>
      <c r="R2250" t="s">
        <v>8353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0" t="s">
        <v>2250</v>
      </c>
      <c r="C2251" s="3" t="s">
        <v>6359</v>
      </c>
      <c r="D2251" s="8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8335</v>
      </c>
      <c r="R2251" t="s">
        <v>8353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8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8335</v>
      </c>
      <c r="R2252" t="s">
        <v>8353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0" t="s">
        <v>2252</v>
      </c>
      <c r="C2253" s="3" t="s">
        <v>6361</v>
      </c>
      <c r="D2253" s="8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8335</v>
      </c>
      <c r="R2253" t="s">
        <v>8353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0" t="s">
        <v>2253</v>
      </c>
      <c r="C2254" s="3" t="s">
        <v>6362</v>
      </c>
      <c r="D2254" s="8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8335</v>
      </c>
      <c r="R2254" t="s">
        <v>8353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0" t="s">
        <v>2254</v>
      </c>
      <c r="C2255" s="3" t="s">
        <v>6363</v>
      </c>
      <c r="D2255" s="8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8335</v>
      </c>
      <c r="R2255" t="s">
        <v>8353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0" t="s">
        <v>2255</v>
      </c>
      <c r="C2256" s="3" t="s">
        <v>6364</v>
      </c>
      <c r="D2256" s="8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8335</v>
      </c>
      <c r="R2256" t="s">
        <v>8353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8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8335</v>
      </c>
      <c r="R2257" t="s">
        <v>8353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8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8335</v>
      </c>
      <c r="R2258" t="s">
        <v>8353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0" t="s">
        <v>2258</v>
      </c>
      <c r="C2259" s="3" t="s">
        <v>6367</v>
      </c>
      <c r="D2259" s="8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8335</v>
      </c>
      <c r="R2259" t="s">
        <v>8353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8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8335</v>
      </c>
      <c r="R2260" t="s">
        <v>8353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0" t="s">
        <v>2260</v>
      </c>
      <c r="C2261" s="3" t="s">
        <v>6369</v>
      </c>
      <c r="D2261" s="8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8335</v>
      </c>
      <c r="R2261" t="s">
        <v>8353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0" t="s">
        <v>2261</v>
      </c>
      <c r="C2262" s="3" t="s">
        <v>6370</v>
      </c>
      <c r="D2262" s="8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8335</v>
      </c>
      <c r="R2262" t="s">
        <v>8353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0" t="s">
        <v>2262</v>
      </c>
      <c r="C2263" s="3" t="s">
        <v>6371</v>
      </c>
      <c r="D2263" s="8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8335</v>
      </c>
      <c r="R2263" t="s">
        <v>8353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0" t="s">
        <v>2263</v>
      </c>
      <c r="C2264" s="3" t="s">
        <v>6372</v>
      </c>
      <c r="D2264" s="8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8335</v>
      </c>
      <c r="R2264" t="s">
        <v>8353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0" t="s">
        <v>2264</v>
      </c>
      <c r="C2265" s="3" t="s">
        <v>6373</v>
      </c>
      <c r="D2265" s="8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8335</v>
      </c>
      <c r="R2265" t="s">
        <v>8353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0" t="s">
        <v>2265</v>
      </c>
      <c r="C2266" s="3" t="s">
        <v>6374</v>
      </c>
      <c r="D2266" s="8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8335</v>
      </c>
      <c r="R2266" t="s">
        <v>8353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0" t="s">
        <v>2266</v>
      </c>
      <c r="C2267" s="3" t="s">
        <v>6375</v>
      </c>
      <c r="D2267" s="8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8335</v>
      </c>
      <c r="R2267" t="s">
        <v>8353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0" t="s">
        <v>2267</v>
      </c>
      <c r="C2268" s="3" t="s">
        <v>6376</v>
      </c>
      <c r="D2268" s="8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8335</v>
      </c>
      <c r="R2268" t="s">
        <v>8353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0" t="s">
        <v>2268</v>
      </c>
      <c r="C2269" s="3" t="s">
        <v>6377</v>
      </c>
      <c r="D2269" s="8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8335</v>
      </c>
      <c r="R2269" t="s">
        <v>8353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0" t="s">
        <v>2269</v>
      </c>
      <c r="C2270" s="3" t="s">
        <v>6378</v>
      </c>
      <c r="D2270" s="8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8335</v>
      </c>
      <c r="R2270" t="s">
        <v>8353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8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8335</v>
      </c>
      <c r="R2271" t="s">
        <v>8353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8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8335</v>
      </c>
      <c r="R2272" t="s">
        <v>8353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0" t="s">
        <v>2272</v>
      </c>
      <c r="C2273" s="3" t="s">
        <v>6381</v>
      </c>
      <c r="D2273" s="8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8335</v>
      </c>
      <c r="R2273" t="s">
        <v>8353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0" t="s">
        <v>2273</v>
      </c>
      <c r="C2274" s="3" t="s">
        <v>6382</v>
      </c>
      <c r="D2274" s="8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8335</v>
      </c>
      <c r="R2274" t="s">
        <v>8353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0" t="s">
        <v>2274</v>
      </c>
      <c r="C2275" s="3" t="s">
        <v>6383</v>
      </c>
      <c r="D2275" s="8">
        <v>5000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110</v>
      </c>
      <c r="P2275">
        <f t="shared" si="176"/>
        <v>37.479999999999997</v>
      </c>
      <c r="Q2275" s="14" t="s">
        <v>8335</v>
      </c>
      <c r="R2275" t="s">
        <v>8353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0" t="s">
        <v>2275</v>
      </c>
      <c r="C2276" s="3" t="s">
        <v>6384</v>
      </c>
      <c r="D2276" s="8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8335</v>
      </c>
      <c r="R2276" t="s">
        <v>8353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8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8335</v>
      </c>
      <c r="R2277" t="s">
        <v>8353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0" t="s">
        <v>2277</v>
      </c>
      <c r="C2278" s="3" t="s">
        <v>6386</v>
      </c>
      <c r="D2278" s="8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8335</v>
      </c>
      <c r="R2278" t="s">
        <v>8353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0" t="s">
        <v>2278</v>
      </c>
      <c r="C2279" s="3" t="s">
        <v>6387</v>
      </c>
      <c r="D2279" s="8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8335</v>
      </c>
      <c r="R2279" t="s">
        <v>8353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0" t="s">
        <v>2279</v>
      </c>
      <c r="C2280" s="3" t="s">
        <v>6388</v>
      </c>
      <c r="D2280" s="8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8335</v>
      </c>
      <c r="R2280" t="s">
        <v>8353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0" t="s">
        <v>2280</v>
      </c>
      <c r="C2281" s="3" t="s">
        <v>6389</v>
      </c>
      <c r="D2281" s="8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8335</v>
      </c>
      <c r="R2281" t="s">
        <v>8353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0" t="s">
        <v>2281</v>
      </c>
      <c r="C2282" s="3" t="s">
        <v>6390</v>
      </c>
      <c r="D2282" s="8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8335</v>
      </c>
      <c r="R2282" t="s">
        <v>8353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0" t="s">
        <v>2282</v>
      </c>
      <c r="C2283" s="3" t="s">
        <v>6391</v>
      </c>
      <c r="D2283" s="8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8327</v>
      </c>
      <c r="R2283" t="s">
        <v>8328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0" t="s">
        <v>2283</v>
      </c>
      <c r="C2284" s="3" t="s">
        <v>6392</v>
      </c>
      <c r="D2284" s="8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8327</v>
      </c>
      <c r="R2284" t="s">
        <v>8328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0" t="s">
        <v>2284</v>
      </c>
      <c r="C2285" s="3" t="s">
        <v>6393</v>
      </c>
      <c r="D2285" s="8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8327</v>
      </c>
      <c r="R2285" t="s">
        <v>8328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8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8327</v>
      </c>
      <c r="R2286" t="s">
        <v>8328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0" t="s">
        <v>2286</v>
      </c>
      <c r="C2287" s="3" t="s">
        <v>6395</v>
      </c>
      <c r="D2287" s="8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8327</v>
      </c>
      <c r="R2287" t="s">
        <v>8328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8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8327</v>
      </c>
      <c r="R2288" t="s">
        <v>8328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0" t="s">
        <v>2288</v>
      </c>
      <c r="C2289" s="3" t="s">
        <v>6397</v>
      </c>
      <c r="D2289" s="8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8327</v>
      </c>
      <c r="R2289" t="s">
        <v>8328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0" t="s">
        <v>2289</v>
      </c>
      <c r="C2290" s="3" t="s">
        <v>6398</v>
      </c>
      <c r="D2290" s="8">
        <v>750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133</v>
      </c>
      <c r="P2290">
        <f t="shared" si="176"/>
        <v>40.04</v>
      </c>
      <c r="Q2290" s="14" t="s">
        <v>8327</v>
      </c>
      <c r="R2290" t="s">
        <v>8328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0" t="s">
        <v>2290</v>
      </c>
      <c r="C2291" s="3" t="s">
        <v>6399</v>
      </c>
      <c r="D2291" s="8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8327</v>
      </c>
      <c r="R2291" t="s">
        <v>8328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8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8327</v>
      </c>
      <c r="R2292" t="s">
        <v>8328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0" t="s">
        <v>2292</v>
      </c>
      <c r="C2293" s="3" t="s">
        <v>6401</v>
      </c>
      <c r="D2293" s="8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8327</v>
      </c>
      <c r="R2293" t="s">
        <v>8328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0" t="s">
        <v>2293</v>
      </c>
      <c r="C2294" s="3" t="s">
        <v>6402</v>
      </c>
      <c r="D2294" s="8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8327</v>
      </c>
      <c r="R2294" t="s">
        <v>8328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8">
        <v>500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184</v>
      </c>
      <c r="P2295">
        <f t="shared" si="176"/>
        <v>34.07</v>
      </c>
      <c r="Q2295" s="14" t="s">
        <v>8327</v>
      </c>
      <c r="R2295" t="s">
        <v>8328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0" t="s">
        <v>2295</v>
      </c>
      <c r="C2296" s="3" t="s">
        <v>6404</v>
      </c>
      <c r="D2296" s="8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8327</v>
      </c>
      <c r="R2296" t="s">
        <v>8328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0" t="s">
        <v>2296</v>
      </c>
      <c r="C2297" s="3" t="s">
        <v>6405</v>
      </c>
      <c r="D2297" s="8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8327</v>
      </c>
      <c r="R2297" t="s">
        <v>8328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0" t="s">
        <v>2297</v>
      </c>
      <c r="C2298" s="3" t="s">
        <v>6406</v>
      </c>
      <c r="D2298" s="8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8327</v>
      </c>
      <c r="R2298" t="s">
        <v>8328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8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8327</v>
      </c>
      <c r="R2299" t="s">
        <v>8328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0" t="s">
        <v>2299</v>
      </c>
      <c r="C2300" s="3" t="s">
        <v>6408</v>
      </c>
      <c r="D2300" s="8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8327</v>
      </c>
      <c r="R2300" t="s">
        <v>8328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0" t="s">
        <v>2300</v>
      </c>
      <c r="C2301" s="3" t="s">
        <v>6409</v>
      </c>
      <c r="D2301" s="8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8327</v>
      </c>
      <c r="R2301" t="s">
        <v>8328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8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8327</v>
      </c>
      <c r="R2302" t="s">
        <v>8328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8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8327</v>
      </c>
      <c r="R2303" t="s">
        <v>8331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8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8327</v>
      </c>
      <c r="R2304" t="s">
        <v>8331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0" t="s">
        <v>2304</v>
      </c>
      <c r="C2305" s="3" t="s">
        <v>6413</v>
      </c>
      <c r="D2305" s="8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8327</v>
      </c>
      <c r="R2305" t="s">
        <v>8331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0" t="s">
        <v>2305</v>
      </c>
      <c r="C2306" s="3" t="s">
        <v>6414</v>
      </c>
      <c r="D2306" s="8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4" t="s">
        <v>8327</v>
      </c>
      <c r="R2306" t="s">
        <v>8331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0" t="s">
        <v>2306</v>
      </c>
      <c r="C2307" s="3" t="s">
        <v>6415</v>
      </c>
      <c r="D2307" s="8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4" t="s">
        <v>8327</v>
      </c>
      <c r="R2307" t="s">
        <v>8331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8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8327</v>
      </c>
      <c r="R2308" t="s">
        <v>8331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8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8327</v>
      </c>
      <c r="R2309" t="s">
        <v>8331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0" t="s">
        <v>2309</v>
      </c>
      <c r="C2310" s="3" t="s">
        <v>6418</v>
      </c>
      <c r="D2310" s="8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8327</v>
      </c>
      <c r="R2310" t="s">
        <v>8331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0" t="s">
        <v>2310</v>
      </c>
      <c r="C2311" s="3" t="s">
        <v>6419</v>
      </c>
      <c r="D2311" s="8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8327</v>
      </c>
      <c r="R2311" t="s">
        <v>8331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0" t="s">
        <v>2311</v>
      </c>
      <c r="C2312" s="3" t="s">
        <v>6420</v>
      </c>
      <c r="D2312" s="8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8327</v>
      </c>
      <c r="R2312" t="s">
        <v>8331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0" t="s">
        <v>2312</v>
      </c>
      <c r="C2313" s="3" t="s">
        <v>6421</v>
      </c>
      <c r="D2313" s="8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8327</v>
      </c>
      <c r="R2313" t="s">
        <v>8331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0" t="s">
        <v>2313</v>
      </c>
      <c r="C2314" s="3" t="s">
        <v>6422</v>
      </c>
      <c r="D2314" s="8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8327</v>
      </c>
      <c r="R2314" t="s">
        <v>8331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8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8327</v>
      </c>
      <c r="R2315" t="s">
        <v>8331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0" t="s">
        <v>2315</v>
      </c>
      <c r="C2316" s="3" t="s">
        <v>6424</v>
      </c>
      <c r="D2316" s="8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8327</v>
      </c>
      <c r="R2316" t="s">
        <v>8331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0" t="s">
        <v>2316</v>
      </c>
      <c r="C2317" s="3" t="s">
        <v>6425</v>
      </c>
      <c r="D2317" s="8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8327</v>
      </c>
      <c r="R2317" t="s">
        <v>8331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0" t="s">
        <v>2317</v>
      </c>
      <c r="C2318" s="3" t="s">
        <v>6426</v>
      </c>
      <c r="D2318" s="8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8327</v>
      </c>
      <c r="R2318" t="s">
        <v>8331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8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8327</v>
      </c>
      <c r="R2319" t="s">
        <v>8331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0" t="s">
        <v>2319</v>
      </c>
      <c r="C2320" s="3" t="s">
        <v>6428</v>
      </c>
      <c r="D2320" s="8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8327</v>
      </c>
      <c r="R2320" t="s">
        <v>8331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0" t="s">
        <v>2320</v>
      </c>
      <c r="C2321" s="3" t="s">
        <v>6429</v>
      </c>
      <c r="D2321" s="8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8327</v>
      </c>
      <c r="R2321" t="s">
        <v>8331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0" t="s">
        <v>2321</v>
      </c>
      <c r="C2322" s="3" t="s">
        <v>6430</v>
      </c>
      <c r="D2322" s="8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8327</v>
      </c>
      <c r="R2322" t="s">
        <v>8331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0" t="s">
        <v>2322</v>
      </c>
      <c r="C2323" s="3" t="s">
        <v>6431</v>
      </c>
      <c r="D2323" s="8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8338</v>
      </c>
      <c r="R2323" t="s">
        <v>8354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0" t="s">
        <v>2323</v>
      </c>
      <c r="C2324" s="3" t="s">
        <v>6432</v>
      </c>
      <c r="D2324" s="8">
        <v>10000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1</v>
      </c>
      <c r="P2324">
        <f t="shared" si="181"/>
        <v>21.25</v>
      </c>
      <c r="Q2324" s="14" t="s">
        <v>8338</v>
      </c>
      <c r="R2324" t="s">
        <v>8354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0" t="s">
        <v>2324</v>
      </c>
      <c r="C2325" s="3" t="s">
        <v>6433</v>
      </c>
      <c r="D2325" s="8">
        <v>45000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0</v>
      </c>
      <c r="P2325">
        <f t="shared" si="181"/>
        <v>30</v>
      </c>
      <c r="Q2325" s="14" t="s">
        <v>8338</v>
      </c>
      <c r="R2325" t="s">
        <v>8354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0" t="s">
        <v>2325</v>
      </c>
      <c r="C2326" s="3" t="s">
        <v>6434</v>
      </c>
      <c r="D2326" s="8">
        <v>1500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104</v>
      </c>
      <c r="P2326">
        <f t="shared" si="181"/>
        <v>25.49</v>
      </c>
      <c r="Q2326" s="14" t="s">
        <v>8338</v>
      </c>
      <c r="R2326" t="s">
        <v>8354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0" t="s">
        <v>2326</v>
      </c>
      <c r="C2327" s="3" t="s">
        <v>6435</v>
      </c>
      <c r="D2327" s="8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8338</v>
      </c>
      <c r="R2327" t="s">
        <v>8354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0" t="s">
        <v>2327</v>
      </c>
      <c r="C2328" s="3" t="s">
        <v>6436</v>
      </c>
      <c r="D2328" s="8">
        <v>18900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8338</v>
      </c>
      <c r="R2328" t="s">
        <v>8354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0" t="s">
        <v>2328</v>
      </c>
      <c r="C2329" s="3" t="s">
        <v>6437</v>
      </c>
      <c r="D2329" s="8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8338</v>
      </c>
      <c r="R2329" t="s">
        <v>8354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8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8338</v>
      </c>
      <c r="R2330" t="s">
        <v>8354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8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8338</v>
      </c>
      <c r="R2331" t="s">
        <v>8354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0" t="s">
        <v>2331</v>
      </c>
      <c r="C2332" s="3" t="s">
        <v>6440</v>
      </c>
      <c r="D2332" s="8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8338</v>
      </c>
      <c r="R2332" t="s">
        <v>8354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0" t="s">
        <v>2332</v>
      </c>
      <c r="C2333" s="3" t="s">
        <v>6441</v>
      </c>
      <c r="D2333" s="8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8338</v>
      </c>
      <c r="R2333" t="s">
        <v>8354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0" t="s">
        <v>2333</v>
      </c>
      <c r="C2334" s="3" t="s">
        <v>6442</v>
      </c>
      <c r="D2334" s="8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8338</v>
      </c>
      <c r="R2334" t="s">
        <v>8354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0" t="s">
        <v>2334</v>
      </c>
      <c r="C2335" s="3" t="s">
        <v>6443</v>
      </c>
      <c r="D2335" s="8">
        <v>1000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127</v>
      </c>
      <c r="P2335">
        <f t="shared" si="181"/>
        <v>13.54</v>
      </c>
      <c r="Q2335" s="14" t="s">
        <v>8338</v>
      </c>
      <c r="R2335" t="s">
        <v>8354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0" t="s">
        <v>2335</v>
      </c>
      <c r="C2336" s="3" t="s">
        <v>6444</v>
      </c>
      <c r="D2336" s="8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8338</v>
      </c>
      <c r="R2336" t="s">
        <v>8354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0" t="s">
        <v>2336</v>
      </c>
      <c r="C2337" s="3" t="s">
        <v>6445</v>
      </c>
      <c r="D2337" s="8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8338</v>
      </c>
      <c r="R2337" t="s">
        <v>8354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0" t="s">
        <v>2337</v>
      </c>
      <c r="C2338" s="3" t="s">
        <v>6446</v>
      </c>
      <c r="D2338" s="8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8338</v>
      </c>
      <c r="R2338" t="s">
        <v>8354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0" t="s">
        <v>2338</v>
      </c>
      <c r="C2339" s="3" t="s">
        <v>6447</v>
      </c>
      <c r="D2339" s="8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8338</v>
      </c>
      <c r="R2339" t="s">
        <v>8354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8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8338</v>
      </c>
      <c r="R2340" t="s">
        <v>8354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0" t="s">
        <v>2340</v>
      </c>
      <c r="C2341" s="3" t="s">
        <v>6449</v>
      </c>
      <c r="D2341" s="8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8338</v>
      </c>
      <c r="R2341" t="s">
        <v>8354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0" t="s">
        <v>2341</v>
      </c>
      <c r="C2342" s="3" t="s">
        <v>6450</v>
      </c>
      <c r="D2342" s="8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8338</v>
      </c>
      <c r="R2342" t="s">
        <v>8354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0" t="s">
        <v>2342</v>
      </c>
      <c r="C2343" s="3" t="s">
        <v>6451</v>
      </c>
      <c r="D2343" s="8">
        <v>10000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8321</v>
      </c>
      <c r="R2343" t="s">
        <v>8322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0" t="s">
        <v>2343</v>
      </c>
      <c r="C2344" s="3" t="s">
        <v>6452</v>
      </c>
      <c r="D2344" s="8">
        <v>9500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8321</v>
      </c>
      <c r="R2344" t="s">
        <v>8322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0" t="s">
        <v>2344</v>
      </c>
      <c r="C2345" s="3" t="s">
        <v>6453</v>
      </c>
      <c r="D2345" s="8">
        <v>300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100</v>
      </c>
      <c r="P2345">
        <f t="shared" si="181"/>
        <v>300</v>
      </c>
      <c r="Q2345" s="14" t="s">
        <v>8321</v>
      </c>
      <c r="R2345" t="s">
        <v>8322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0" t="s">
        <v>2345</v>
      </c>
      <c r="C2346" s="3" t="s">
        <v>6454</v>
      </c>
      <c r="D2346" s="8">
        <v>80000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8321</v>
      </c>
      <c r="R2346" t="s">
        <v>8322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0" t="s">
        <v>2346</v>
      </c>
      <c r="C2347" s="3" t="s">
        <v>6455</v>
      </c>
      <c r="D2347" s="8">
        <v>17000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8321</v>
      </c>
      <c r="R2347" t="s">
        <v>8322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0" t="s">
        <v>2347</v>
      </c>
      <c r="C2348" s="3" t="s">
        <v>6456</v>
      </c>
      <c r="D2348" s="8">
        <v>5000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</v>
      </c>
      <c r="P2348">
        <f t="shared" si="181"/>
        <v>13</v>
      </c>
      <c r="Q2348" s="14" t="s">
        <v>8321</v>
      </c>
      <c r="R2348" t="s">
        <v>8322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0" t="s">
        <v>2348</v>
      </c>
      <c r="C2349" s="3" t="s">
        <v>6457</v>
      </c>
      <c r="D2349" s="8">
        <v>15000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0</v>
      </c>
      <c r="P2349">
        <f t="shared" si="181"/>
        <v>15</v>
      </c>
      <c r="Q2349" s="14" t="s">
        <v>8321</v>
      </c>
      <c r="R2349" t="s">
        <v>8322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0" t="s">
        <v>2349</v>
      </c>
      <c r="C2350" s="3" t="s">
        <v>6458</v>
      </c>
      <c r="D2350" s="8">
        <v>250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108</v>
      </c>
      <c r="P2350">
        <f t="shared" si="181"/>
        <v>54</v>
      </c>
      <c r="Q2350" s="14" t="s">
        <v>8321</v>
      </c>
      <c r="R2350" t="s">
        <v>8322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8">
        <v>400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8321</v>
      </c>
      <c r="R2351" t="s">
        <v>8322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0" t="s">
        <v>2351</v>
      </c>
      <c r="C2352" s="3" t="s">
        <v>6460</v>
      </c>
      <c r="D2352" s="8">
        <v>1200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8321</v>
      </c>
      <c r="R2352" t="s">
        <v>8322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8">
        <v>15000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8321</v>
      </c>
      <c r="R2353" t="s">
        <v>8322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8">
        <v>26000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8321</v>
      </c>
      <c r="R2354" t="s">
        <v>8322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0" t="s">
        <v>2354</v>
      </c>
      <c r="C2355" s="3" t="s">
        <v>6463</v>
      </c>
      <c r="D2355" s="8">
        <v>85000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8321</v>
      </c>
      <c r="R2355" t="s">
        <v>8322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0" t="s">
        <v>2355</v>
      </c>
      <c r="C2356" s="3" t="s">
        <v>6464</v>
      </c>
      <c r="D2356" s="8">
        <v>1000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>
        <f t="shared" si="181"/>
        <v>25</v>
      </c>
      <c r="Q2356" s="14" t="s">
        <v>8321</v>
      </c>
      <c r="R2356" t="s">
        <v>8322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8">
        <v>10000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8321</v>
      </c>
      <c r="R2357" t="s">
        <v>8322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8">
        <v>5000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8321</v>
      </c>
      <c r="R2358" t="s">
        <v>8322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0" t="s">
        <v>2358</v>
      </c>
      <c r="C2359" s="3" t="s">
        <v>6467</v>
      </c>
      <c r="D2359" s="8">
        <v>2000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8321</v>
      </c>
      <c r="R2359" t="s">
        <v>8322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0" t="s">
        <v>2359</v>
      </c>
      <c r="C2360" s="3" t="s">
        <v>6468</v>
      </c>
      <c r="D2360" s="8">
        <v>37000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8321</v>
      </c>
      <c r="R2360" t="s">
        <v>8322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8">
        <v>1000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110</v>
      </c>
      <c r="P2361">
        <f t="shared" si="181"/>
        <v>367</v>
      </c>
      <c r="Q2361" s="14" t="s">
        <v>8321</v>
      </c>
      <c r="R2361" t="s">
        <v>8322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8">
        <v>12000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8321</v>
      </c>
      <c r="R2362" t="s">
        <v>8322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0" t="s">
        <v>2362</v>
      </c>
      <c r="C2363" s="3" t="s">
        <v>6471</v>
      </c>
      <c r="D2363" s="8">
        <v>1500000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8321</v>
      </c>
      <c r="R2363" t="s">
        <v>8322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0" t="s">
        <v>2363</v>
      </c>
      <c r="C2364" s="3" t="s">
        <v>6472</v>
      </c>
      <c r="D2364" s="8">
        <v>2000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6</v>
      </c>
      <c r="P2364">
        <f t="shared" si="181"/>
        <v>60</v>
      </c>
      <c r="Q2364" s="14" t="s">
        <v>8321</v>
      </c>
      <c r="R2364" t="s">
        <v>8322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0" t="s">
        <v>2364</v>
      </c>
      <c r="C2365" s="3" t="s">
        <v>6473</v>
      </c>
      <c r="D2365" s="8">
        <v>500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8321</v>
      </c>
      <c r="R2365" t="s">
        <v>8322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0" t="s">
        <v>2365</v>
      </c>
      <c r="C2366" s="3" t="s">
        <v>6474</v>
      </c>
      <c r="D2366" s="8">
        <v>2000000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8321</v>
      </c>
      <c r="R2366" t="s">
        <v>8322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0" t="s">
        <v>2366</v>
      </c>
      <c r="C2367" s="3" t="s">
        <v>6475</v>
      </c>
      <c r="D2367" s="8">
        <v>95000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8321</v>
      </c>
      <c r="R2367" t="s">
        <v>8322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0" t="s">
        <v>2367</v>
      </c>
      <c r="C2368" s="3" t="s">
        <v>6476</v>
      </c>
      <c r="D2368" s="8">
        <v>1500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175</v>
      </c>
      <c r="P2368">
        <f t="shared" si="181"/>
        <v>97.41</v>
      </c>
      <c r="Q2368" s="14" t="s">
        <v>8321</v>
      </c>
      <c r="R2368" t="s">
        <v>8322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0" t="s">
        <v>2368</v>
      </c>
      <c r="C2369" s="3" t="s">
        <v>6477</v>
      </c>
      <c r="D2369" s="8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8321</v>
      </c>
      <c r="R2369" t="s">
        <v>8322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0" t="s">
        <v>2369</v>
      </c>
      <c r="C2370" s="3" t="s">
        <v>6478</v>
      </c>
      <c r="D2370" s="8">
        <v>500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20</v>
      </c>
      <c r="P2370">
        <f t="shared" ref="P2370:P2433" si="186">IFERROR(ROUND(E2370/L2370,2),0)</f>
        <v>50</v>
      </c>
      <c r="Q2370" s="14" t="s">
        <v>8321</v>
      </c>
      <c r="R2370" t="s">
        <v>8322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0" t="s">
        <v>2370</v>
      </c>
      <c r="C2371" s="3" t="s">
        <v>6479</v>
      </c>
      <c r="D2371" s="8">
        <v>2200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4" t="s">
        <v>8321</v>
      </c>
      <c r="R2371" t="s">
        <v>8322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0" t="s">
        <v>2371</v>
      </c>
      <c r="C2372" s="3" t="s">
        <v>6480</v>
      </c>
      <c r="D2372" s="8">
        <v>10000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1</v>
      </c>
      <c r="P2372">
        <f t="shared" si="186"/>
        <v>20.5</v>
      </c>
      <c r="Q2372" s="14" t="s">
        <v>8321</v>
      </c>
      <c r="R2372" t="s">
        <v>8322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0" t="s">
        <v>2372</v>
      </c>
      <c r="C2373" s="3" t="s">
        <v>6481</v>
      </c>
      <c r="D2373" s="8">
        <v>27000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8321</v>
      </c>
      <c r="R2373" t="s">
        <v>8322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0" t="s">
        <v>2373</v>
      </c>
      <c r="C2374" s="3" t="s">
        <v>6482</v>
      </c>
      <c r="D2374" s="8">
        <v>100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180</v>
      </c>
      <c r="P2374">
        <f t="shared" si="186"/>
        <v>30</v>
      </c>
      <c r="Q2374" s="14" t="s">
        <v>8321</v>
      </c>
      <c r="R2374" t="s">
        <v>8322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8">
        <v>500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10</v>
      </c>
      <c r="P2375">
        <f t="shared" si="186"/>
        <v>50</v>
      </c>
      <c r="Q2375" s="14" t="s">
        <v>8321</v>
      </c>
      <c r="R2375" t="s">
        <v>8322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0" t="s">
        <v>2375</v>
      </c>
      <c r="C2376" s="3" t="s">
        <v>6484</v>
      </c>
      <c r="D2376" s="8">
        <v>1000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1</v>
      </c>
      <c r="P2376">
        <f t="shared" si="186"/>
        <v>10</v>
      </c>
      <c r="Q2376" s="14" t="s">
        <v>8321</v>
      </c>
      <c r="R2376" t="s">
        <v>8322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0" t="s">
        <v>2376</v>
      </c>
      <c r="C2377" s="3" t="s">
        <v>6485</v>
      </c>
      <c r="D2377" s="8">
        <v>5000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8321</v>
      </c>
      <c r="R2377" t="s">
        <v>8322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0" t="s">
        <v>2377</v>
      </c>
      <c r="C2378" s="3" t="s">
        <v>6486</v>
      </c>
      <c r="D2378" s="8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8321</v>
      </c>
      <c r="R2378" t="s">
        <v>8322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0" t="s">
        <v>2378</v>
      </c>
      <c r="C2379" s="3" t="s">
        <v>6487</v>
      </c>
      <c r="D2379" s="8">
        <v>25000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8321</v>
      </c>
      <c r="R2379" t="s">
        <v>8322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0" t="s">
        <v>2379</v>
      </c>
      <c r="C2380" s="3" t="s">
        <v>6488</v>
      </c>
      <c r="D2380" s="8">
        <v>600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8321</v>
      </c>
      <c r="R2380" t="s">
        <v>8322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0" t="s">
        <v>2380</v>
      </c>
      <c r="C2381" s="3" t="s">
        <v>6489</v>
      </c>
      <c r="D2381" s="8">
        <v>1500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8321</v>
      </c>
      <c r="R2381" t="s">
        <v>8322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0" t="s">
        <v>2381</v>
      </c>
      <c r="C2382" s="3" t="s">
        <v>6490</v>
      </c>
      <c r="D2382" s="8">
        <v>4500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1</v>
      </c>
      <c r="P2382">
        <f t="shared" si="186"/>
        <v>18.329999999999998</v>
      </c>
      <c r="Q2382" s="14" t="s">
        <v>8321</v>
      </c>
      <c r="R2382" t="s">
        <v>8322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0" t="s">
        <v>2382</v>
      </c>
      <c r="C2383" s="3" t="s">
        <v>6491</v>
      </c>
      <c r="D2383" s="8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8321</v>
      </c>
      <c r="R2383" t="s">
        <v>8322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0" t="s">
        <v>2383</v>
      </c>
      <c r="C2384" s="3" t="s">
        <v>6492</v>
      </c>
      <c r="D2384" s="8">
        <v>50000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0</v>
      </c>
      <c r="P2384">
        <f t="shared" si="186"/>
        <v>37.5</v>
      </c>
      <c r="Q2384" s="14" t="s">
        <v>8321</v>
      </c>
      <c r="R2384" t="s">
        <v>8322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0" t="s">
        <v>2384</v>
      </c>
      <c r="C2385" s="3" t="s">
        <v>6493</v>
      </c>
      <c r="D2385" s="8">
        <v>400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109</v>
      </c>
      <c r="P2385">
        <f t="shared" si="186"/>
        <v>145</v>
      </c>
      <c r="Q2385" s="14" t="s">
        <v>8321</v>
      </c>
      <c r="R2385" t="s">
        <v>8322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0" t="s">
        <v>2385</v>
      </c>
      <c r="C2386" s="3" t="s">
        <v>6494</v>
      </c>
      <c r="D2386" s="8">
        <v>60000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0</v>
      </c>
      <c r="P2386">
        <f t="shared" si="186"/>
        <v>1</v>
      </c>
      <c r="Q2386" s="14" t="s">
        <v>8321</v>
      </c>
      <c r="R2386" t="s">
        <v>8322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0" t="s">
        <v>2386</v>
      </c>
      <c r="C2387" s="3" t="s">
        <v>6495</v>
      </c>
      <c r="D2387" s="8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8321</v>
      </c>
      <c r="R2387" t="s">
        <v>8322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0" t="s">
        <v>2387</v>
      </c>
      <c r="C2388" s="3" t="s">
        <v>6496</v>
      </c>
      <c r="D2388" s="8">
        <v>1500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8321</v>
      </c>
      <c r="R2388" t="s">
        <v>8322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0" t="s">
        <v>2388</v>
      </c>
      <c r="C2389" s="3" t="s">
        <v>6497</v>
      </c>
      <c r="D2389" s="8">
        <v>1000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103</v>
      </c>
      <c r="P2389">
        <f t="shared" si="186"/>
        <v>342</v>
      </c>
      <c r="Q2389" s="14" t="s">
        <v>8321</v>
      </c>
      <c r="R2389" t="s">
        <v>8322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0" t="s">
        <v>2389</v>
      </c>
      <c r="C2390" s="3" t="s">
        <v>6498</v>
      </c>
      <c r="D2390" s="8">
        <v>400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116</v>
      </c>
      <c r="P2390">
        <f t="shared" si="186"/>
        <v>57.88</v>
      </c>
      <c r="Q2390" s="14" t="s">
        <v>8321</v>
      </c>
      <c r="R2390" t="s">
        <v>8322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0" t="s">
        <v>2390</v>
      </c>
      <c r="C2391" s="3" t="s">
        <v>6499</v>
      </c>
      <c r="D2391" s="8">
        <v>550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5</v>
      </c>
      <c r="P2391">
        <f t="shared" si="186"/>
        <v>30</v>
      </c>
      <c r="Q2391" s="14" t="s">
        <v>8321</v>
      </c>
      <c r="R2391" t="s">
        <v>8322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0" t="s">
        <v>2391</v>
      </c>
      <c r="C2392" s="3" t="s">
        <v>6500</v>
      </c>
      <c r="D2392" s="8">
        <v>270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8321</v>
      </c>
      <c r="R2392" t="s">
        <v>8322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8">
        <v>2000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1</v>
      </c>
      <c r="P2393">
        <f t="shared" si="186"/>
        <v>25</v>
      </c>
      <c r="Q2393" s="14" t="s">
        <v>8321</v>
      </c>
      <c r="R2393" t="s">
        <v>8322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0" t="s">
        <v>2393</v>
      </c>
      <c r="C2394" s="3" t="s">
        <v>6502</v>
      </c>
      <c r="D2394" s="8">
        <v>10000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8321</v>
      </c>
      <c r="R2394" t="s">
        <v>8322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0" t="s">
        <v>2394</v>
      </c>
      <c r="C2395" s="3" t="s">
        <v>6503</v>
      </c>
      <c r="D2395" s="8">
        <v>1000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5</v>
      </c>
      <c r="P2395">
        <f t="shared" si="186"/>
        <v>50</v>
      </c>
      <c r="Q2395" s="14" t="s">
        <v>8321</v>
      </c>
      <c r="R2395" t="s">
        <v>8322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0" t="s">
        <v>2395</v>
      </c>
      <c r="C2396" s="3" t="s">
        <v>6504</v>
      </c>
      <c r="D2396" s="8">
        <v>18000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8321</v>
      </c>
      <c r="R2396" t="s">
        <v>8322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0" t="s">
        <v>2396</v>
      </c>
      <c r="C2397" s="3" t="s">
        <v>6505</v>
      </c>
      <c r="D2397" s="8">
        <v>1500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8321</v>
      </c>
      <c r="R2397" t="s">
        <v>8322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8">
        <v>4400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8321</v>
      </c>
      <c r="R2398" t="s">
        <v>8322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0" t="s">
        <v>2398</v>
      </c>
      <c r="C2399" s="3" t="s">
        <v>6507</v>
      </c>
      <c r="D2399" s="8">
        <v>600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8321</v>
      </c>
      <c r="R2399" t="s">
        <v>8322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0" t="s">
        <v>2399</v>
      </c>
      <c r="C2400" s="3" t="s">
        <v>6508</v>
      </c>
      <c r="D2400" s="8">
        <v>12700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8321</v>
      </c>
      <c r="R2400" t="s">
        <v>8322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0" t="s">
        <v>2400</v>
      </c>
      <c r="C2401" s="3" t="s">
        <v>6509</v>
      </c>
      <c r="D2401" s="8">
        <v>4000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8321</v>
      </c>
      <c r="R2401" t="s">
        <v>8322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0" t="s">
        <v>2401</v>
      </c>
      <c r="C2402" s="3" t="s">
        <v>6510</v>
      </c>
      <c r="D2402" s="8">
        <v>1200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8321</v>
      </c>
      <c r="R2402" t="s">
        <v>8322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0" t="s">
        <v>2402</v>
      </c>
      <c r="C2403" s="3" t="s">
        <v>6511</v>
      </c>
      <c r="D2403" s="8">
        <v>200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101</v>
      </c>
      <c r="P2403">
        <f t="shared" si="186"/>
        <v>22.33</v>
      </c>
      <c r="Q2403" s="14" t="s">
        <v>8338</v>
      </c>
      <c r="R2403" t="s">
        <v>8339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0" t="s">
        <v>2403</v>
      </c>
      <c r="C2404" s="3" t="s">
        <v>6512</v>
      </c>
      <c r="D2404" s="8">
        <v>60000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8338</v>
      </c>
      <c r="R2404" t="s">
        <v>8339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0" t="s">
        <v>2404</v>
      </c>
      <c r="C2405" s="3" t="s">
        <v>6513</v>
      </c>
      <c r="D2405" s="8">
        <v>8500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2</v>
      </c>
      <c r="P2405">
        <f t="shared" si="186"/>
        <v>16.829999999999998</v>
      </c>
      <c r="Q2405" s="14" t="s">
        <v>8338</v>
      </c>
      <c r="R2405" t="s">
        <v>8339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0" t="s">
        <v>2405</v>
      </c>
      <c r="C2406" s="3" t="s">
        <v>6514</v>
      </c>
      <c r="D2406" s="8">
        <v>3000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8338</v>
      </c>
      <c r="R2406" t="s">
        <v>8339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0" t="s">
        <v>2406</v>
      </c>
      <c r="C2407" s="3" t="s">
        <v>6515</v>
      </c>
      <c r="D2407" s="8">
        <v>3000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38</v>
      </c>
      <c r="P2407">
        <f t="shared" si="186"/>
        <v>56.3</v>
      </c>
      <c r="Q2407" s="14" t="s">
        <v>8338</v>
      </c>
      <c r="R2407" t="s">
        <v>8339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8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8338</v>
      </c>
      <c r="R2408" t="s">
        <v>8339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0" t="s">
        <v>2408</v>
      </c>
      <c r="C2409" s="3" t="s">
        <v>6517</v>
      </c>
      <c r="D2409" s="8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8338</v>
      </c>
      <c r="R2409" t="s">
        <v>8339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0" t="s">
        <v>2409</v>
      </c>
      <c r="C2410" s="3" t="s">
        <v>6518</v>
      </c>
      <c r="D2410" s="8">
        <v>3500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1</v>
      </c>
      <c r="P2410">
        <f t="shared" si="186"/>
        <v>15</v>
      </c>
      <c r="Q2410" s="14" t="s">
        <v>8338</v>
      </c>
      <c r="R2410" t="s">
        <v>8339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0" t="s">
        <v>2410</v>
      </c>
      <c r="C2411" s="3" t="s">
        <v>6519</v>
      </c>
      <c r="D2411" s="8">
        <v>250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184</v>
      </c>
      <c r="P2411">
        <f t="shared" si="186"/>
        <v>76.67</v>
      </c>
      <c r="Q2411" s="14" t="s">
        <v>8338</v>
      </c>
      <c r="R2411" t="s">
        <v>8339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0" t="s">
        <v>2411</v>
      </c>
      <c r="C2412" s="3" t="s">
        <v>6520</v>
      </c>
      <c r="D2412" s="8">
        <v>3000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8338</v>
      </c>
      <c r="R2412" t="s">
        <v>8339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0" t="s">
        <v>2412</v>
      </c>
      <c r="C2413" s="3" t="s">
        <v>6521</v>
      </c>
      <c r="D2413" s="8">
        <v>10000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2</v>
      </c>
      <c r="P2413">
        <f t="shared" si="186"/>
        <v>50.33</v>
      </c>
      <c r="Q2413" s="14" t="s">
        <v>8338</v>
      </c>
      <c r="R2413" t="s">
        <v>8339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0" t="s">
        <v>2413</v>
      </c>
      <c r="C2414" s="3" t="s">
        <v>6522</v>
      </c>
      <c r="D2414" s="8">
        <v>6000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8338</v>
      </c>
      <c r="R2414" t="s">
        <v>8339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8">
        <v>6000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0</v>
      </c>
      <c r="P2415">
        <f t="shared" si="186"/>
        <v>8.33</v>
      </c>
      <c r="Q2415" s="14" t="s">
        <v>8338</v>
      </c>
      <c r="R2415" t="s">
        <v>8339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0" t="s">
        <v>2415</v>
      </c>
      <c r="C2416" s="3" t="s">
        <v>6524</v>
      </c>
      <c r="D2416" s="8">
        <v>300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153</v>
      </c>
      <c r="P2416">
        <f t="shared" si="186"/>
        <v>35.380000000000003</v>
      </c>
      <c r="Q2416" s="14" t="s">
        <v>8338</v>
      </c>
      <c r="R2416" t="s">
        <v>8339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0" t="s">
        <v>2416</v>
      </c>
      <c r="C2417" s="3" t="s">
        <v>6525</v>
      </c>
      <c r="D2417" s="8">
        <v>24500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8338</v>
      </c>
      <c r="R2417" t="s">
        <v>8339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0" t="s">
        <v>2417</v>
      </c>
      <c r="C2418" s="3" t="s">
        <v>6526</v>
      </c>
      <c r="D2418" s="8">
        <v>1000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1</v>
      </c>
      <c r="P2418">
        <f t="shared" si="186"/>
        <v>5</v>
      </c>
      <c r="Q2418" s="14" t="s">
        <v>8338</v>
      </c>
      <c r="R2418" t="s">
        <v>8339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0" t="s">
        <v>2418</v>
      </c>
      <c r="C2419" s="3" t="s">
        <v>6527</v>
      </c>
      <c r="D2419" s="8">
        <v>100000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8338</v>
      </c>
      <c r="R2419" t="s">
        <v>8339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8">
        <v>1000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1</v>
      </c>
      <c r="P2420">
        <f t="shared" si="186"/>
        <v>1</v>
      </c>
      <c r="Q2420" s="14" t="s">
        <v>8338</v>
      </c>
      <c r="R2420" t="s">
        <v>8339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0" t="s">
        <v>2420</v>
      </c>
      <c r="C2421" s="3" t="s">
        <v>6529</v>
      </c>
      <c r="D2421" s="8">
        <v>17500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8338</v>
      </c>
      <c r="R2421" t="s">
        <v>8339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0" t="s">
        <v>2421</v>
      </c>
      <c r="C2422" s="3" t="s">
        <v>6530</v>
      </c>
      <c r="D2422" s="8">
        <v>2500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100</v>
      </c>
      <c r="P2422">
        <f t="shared" si="186"/>
        <v>69.47</v>
      </c>
      <c r="Q2422" s="14" t="s">
        <v>8338</v>
      </c>
      <c r="R2422" t="s">
        <v>8339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0" t="s">
        <v>2422</v>
      </c>
      <c r="C2423" s="3" t="s">
        <v>6531</v>
      </c>
      <c r="D2423" s="8">
        <v>9000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8338</v>
      </c>
      <c r="R2423" t="s">
        <v>8339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8">
        <v>1000000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8338</v>
      </c>
      <c r="R2424" t="s">
        <v>8339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0" t="s">
        <v>2424</v>
      </c>
      <c r="C2425" s="3" t="s">
        <v>6533</v>
      </c>
      <c r="D2425" s="8">
        <v>1000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6"/>
        <v>8</v>
      </c>
      <c r="Q2425" s="14" t="s">
        <v>8338</v>
      </c>
      <c r="R2425" t="s">
        <v>8339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8">
        <v>300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103</v>
      </c>
      <c r="P2426">
        <f t="shared" si="186"/>
        <v>34.44</v>
      </c>
      <c r="Q2426" s="14" t="s">
        <v>8338</v>
      </c>
      <c r="R2426" t="s">
        <v>8339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0" t="s">
        <v>2426</v>
      </c>
      <c r="C2427" s="3" t="s">
        <v>6535</v>
      </c>
      <c r="D2427" s="8">
        <v>16500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8338</v>
      </c>
      <c r="R2427" t="s">
        <v>8339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8">
        <v>2900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8338</v>
      </c>
      <c r="R2428" t="s">
        <v>8339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8">
        <v>2000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8338</v>
      </c>
      <c r="R2429" t="s">
        <v>8339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0" t="s">
        <v>2429</v>
      </c>
      <c r="C2430" s="3" t="s">
        <v>6538</v>
      </c>
      <c r="D2430" s="8">
        <v>2500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8338</v>
      </c>
      <c r="R2430" t="s">
        <v>8339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8">
        <v>2000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100</v>
      </c>
      <c r="P2431">
        <f t="shared" si="186"/>
        <v>501.25</v>
      </c>
      <c r="Q2431" s="14" t="s">
        <v>8338</v>
      </c>
      <c r="R2431" t="s">
        <v>8339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0" t="s">
        <v>2431</v>
      </c>
      <c r="C2432" s="3" t="s">
        <v>6540</v>
      </c>
      <c r="D2432" s="8">
        <v>5000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0</v>
      </c>
      <c r="P2432">
        <f t="shared" si="186"/>
        <v>10.5</v>
      </c>
      <c r="Q2432" s="14" t="s">
        <v>8338</v>
      </c>
      <c r="R2432" t="s">
        <v>8339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8">
        <v>250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1</v>
      </c>
      <c r="Q2433" s="14" t="s">
        <v>8338</v>
      </c>
      <c r="R2433" t="s">
        <v>8339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0" t="s">
        <v>2433</v>
      </c>
      <c r="C2434" s="3" t="s">
        <v>6542</v>
      </c>
      <c r="D2434" s="8">
        <v>2500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4" t="s">
        <v>8338</v>
      </c>
      <c r="R2434" t="s">
        <v>8339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0" t="s">
        <v>2434</v>
      </c>
      <c r="C2435" s="3" t="s">
        <v>6543</v>
      </c>
      <c r="D2435" s="8">
        <v>5000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4" t="s">
        <v>8338</v>
      </c>
      <c r="R2435" t="s">
        <v>8339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0" t="s">
        <v>2435</v>
      </c>
      <c r="C2436" s="3" t="s">
        <v>6544</v>
      </c>
      <c r="D2436" s="8">
        <v>94875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8338</v>
      </c>
      <c r="R2436" t="s">
        <v>8339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8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8338</v>
      </c>
      <c r="R2437" t="s">
        <v>8339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0" t="s">
        <v>2437</v>
      </c>
      <c r="C2438" s="3" t="s">
        <v>6546</v>
      </c>
      <c r="D2438" s="8">
        <v>600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8</v>
      </c>
      <c r="P2438">
        <f t="shared" si="191"/>
        <v>22.5</v>
      </c>
      <c r="Q2438" s="14" t="s">
        <v>8338</v>
      </c>
      <c r="R2438" t="s">
        <v>8339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0" t="s">
        <v>2438</v>
      </c>
      <c r="C2439" s="3" t="s">
        <v>6547</v>
      </c>
      <c r="D2439" s="8">
        <v>6000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8338</v>
      </c>
      <c r="R2439" t="s">
        <v>8339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0" t="s">
        <v>2439</v>
      </c>
      <c r="C2440" s="3" t="s">
        <v>6548</v>
      </c>
      <c r="D2440" s="8">
        <v>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1</v>
      </c>
      <c r="P2440">
        <f t="shared" si="191"/>
        <v>50</v>
      </c>
      <c r="Q2440" s="14" t="s">
        <v>8338</v>
      </c>
      <c r="R2440" t="s">
        <v>8339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0" t="s">
        <v>2440</v>
      </c>
      <c r="C2441" s="3" t="s">
        <v>6549</v>
      </c>
      <c r="D2441" s="8">
        <v>5000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8338</v>
      </c>
      <c r="R2441" t="s">
        <v>8339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8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8338</v>
      </c>
      <c r="R2442" t="s">
        <v>8339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0" t="s">
        <v>2442</v>
      </c>
      <c r="C2443" s="3" t="s">
        <v>6551</v>
      </c>
      <c r="D2443" s="8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8338</v>
      </c>
      <c r="R2443" t="s">
        <v>8354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8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8338</v>
      </c>
      <c r="R2444" t="s">
        <v>8354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0" t="s">
        <v>2444</v>
      </c>
      <c r="C2445" s="3" t="s">
        <v>6553</v>
      </c>
      <c r="D2445" s="8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8338</v>
      </c>
      <c r="R2445" t="s">
        <v>8354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0" t="s">
        <v>2445</v>
      </c>
      <c r="C2446" s="3" t="s">
        <v>6554</v>
      </c>
      <c r="D2446" s="8">
        <v>3100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105</v>
      </c>
      <c r="P2446">
        <f t="shared" si="191"/>
        <v>53.41</v>
      </c>
      <c r="Q2446" s="14" t="s">
        <v>8338</v>
      </c>
      <c r="R2446" t="s">
        <v>8354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0" t="s">
        <v>2446</v>
      </c>
      <c r="C2447" s="3" t="s">
        <v>6555</v>
      </c>
      <c r="D2447" s="8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8338</v>
      </c>
      <c r="R2447" t="s">
        <v>8354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0" t="s">
        <v>2447</v>
      </c>
      <c r="C2448" s="3" t="s">
        <v>6556</v>
      </c>
      <c r="D2448" s="8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8338</v>
      </c>
      <c r="R2448" t="s">
        <v>8354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0" t="s">
        <v>2448</v>
      </c>
      <c r="C2449" s="3" t="s">
        <v>6557</v>
      </c>
      <c r="D2449" s="8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8338</v>
      </c>
      <c r="R2449" t="s">
        <v>8354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0" t="s">
        <v>2449</v>
      </c>
      <c r="C2450" s="3" t="s">
        <v>6558</v>
      </c>
      <c r="D2450" s="8">
        <v>750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57</v>
      </c>
      <c r="P2450">
        <f t="shared" si="191"/>
        <v>47.78</v>
      </c>
      <c r="Q2450" s="14" t="s">
        <v>8338</v>
      </c>
      <c r="R2450" t="s">
        <v>8354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8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8338</v>
      </c>
      <c r="R2451" t="s">
        <v>8354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0" t="s">
        <v>2451</v>
      </c>
      <c r="C2452" s="3" t="s">
        <v>6560</v>
      </c>
      <c r="D2452" s="8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8338</v>
      </c>
      <c r="R2452" t="s">
        <v>8354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0" t="s">
        <v>2452</v>
      </c>
      <c r="C2453" s="3" t="s">
        <v>6561</v>
      </c>
      <c r="D2453" s="8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8338</v>
      </c>
      <c r="R2453" t="s">
        <v>8354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0" t="s">
        <v>2453</v>
      </c>
      <c r="C2454" s="3" t="s">
        <v>6562</v>
      </c>
      <c r="D2454" s="8">
        <v>3000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27</v>
      </c>
      <c r="P2454">
        <f t="shared" si="191"/>
        <v>53.4</v>
      </c>
      <c r="Q2454" s="14" t="s">
        <v>8338</v>
      </c>
      <c r="R2454" t="s">
        <v>8354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0" t="s">
        <v>2454</v>
      </c>
      <c r="C2455" s="3" t="s">
        <v>6563</v>
      </c>
      <c r="D2455" s="8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8338</v>
      </c>
      <c r="R2455" t="s">
        <v>8354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8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8338</v>
      </c>
      <c r="R2456" t="s">
        <v>8354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0" t="s">
        <v>2456</v>
      </c>
      <c r="C2457" s="3" t="s">
        <v>6565</v>
      </c>
      <c r="D2457" s="8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8338</v>
      </c>
      <c r="R2457" t="s">
        <v>8354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8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8338</v>
      </c>
      <c r="R2458" t="s">
        <v>8354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0" t="s">
        <v>2458</v>
      </c>
      <c r="C2459" s="3" t="s">
        <v>6567</v>
      </c>
      <c r="D2459" s="8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8338</v>
      </c>
      <c r="R2459" t="s">
        <v>8354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0" t="s">
        <v>2459</v>
      </c>
      <c r="C2460" s="3" t="s">
        <v>6568</v>
      </c>
      <c r="D2460" s="8">
        <v>2500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220</v>
      </c>
      <c r="P2460">
        <f t="shared" si="191"/>
        <v>68.86</v>
      </c>
      <c r="Q2460" s="14" t="s">
        <v>8338</v>
      </c>
      <c r="R2460" t="s">
        <v>8354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0" t="s">
        <v>2460</v>
      </c>
      <c r="C2461" s="3" t="s">
        <v>6569</v>
      </c>
      <c r="D2461" s="8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8338</v>
      </c>
      <c r="R2461" t="s">
        <v>8354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0" t="s">
        <v>2461</v>
      </c>
      <c r="C2462" s="3" t="s">
        <v>6570</v>
      </c>
      <c r="D2462" s="8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8338</v>
      </c>
      <c r="R2462" t="s">
        <v>8354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0" t="s">
        <v>2462</v>
      </c>
      <c r="C2463" s="3" t="s">
        <v>6571</v>
      </c>
      <c r="D2463" s="8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8327</v>
      </c>
      <c r="R2463" t="s">
        <v>8331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0" t="s">
        <v>2463</v>
      </c>
      <c r="C2464" s="3" t="s">
        <v>6572</v>
      </c>
      <c r="D2464" s="8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8327</v>
      </c>
      <c r="R2464" t="s">
        <v>8331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0" t="s">
        <v>2464</v>
      </c>
      <c r="C2465" s="3" t="s">
        <v>6573</v>
      </c>
      <c r="D2465" s="8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8327</v>
      </c>
      <c r="R2465" t="s">
        <v>8331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0" t="s">
        <v>2465</v>
      </c>
      <c r="C2466" s="3" t="s">
        <v>6574</v>
      </c>
      <c r="D2466" s="8">
        <v>1500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148</v>
      </c>
      <c r="P2466">
        <f t="shared" si="191"/>
        <v>51.67</v>
      </c>
      <c r="Q2466" s="14" t="s">
        <v>8327</v>
      </c>
      <c r="R2466" t="s">
        <v>8331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0" t="s">
        <v>2466</v>
      </c>
      <c r="C2467" s="3" t="s">
        <v>6575</v>
      </c>
      <c r="D2467" s="8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8327</v>
      </c>
      <c r="R2467" t="s">
        <v>8331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8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8327</v>
      </c>
      <c r="R2468" t="s">
        <v>8331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0" t="s">
        <v>2468</v>
      </c>
      <c r="C2469" s="3" t="s">
        <v>6577</v>
      </c>
      <c r="D2469" s="8">
        <v>4000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30</v>
      </c>
      <c r="P2469">
        <f t="shared" si="191"/>
        <v>27.56</v>
      </c>
      <c r="Q2469" s="14" t="s">
        <v>8327</v>
      </c>
      <c r="R2469" t="s">
        <v>8331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0" t="s">
        <v>2469</v>
      </c>
      <c r="C2470" s="3" t="s">
        <v>6578</v>
      </c>
      <c r="D2470" s="8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8327</v>
      </c>
      <c r="R2470" t="s">
        <v>8331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0" t="s">
        <v>2470</v>
      </c>
      <c r="C2471" s="3" t="s">
        <v>6579</v>
      </c>
      <c r="D2471" s="8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8327</v>
      </c>
      <c r="R2471" t="s">
        <v>8331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0" t="s">
        <v>2471</v>
      </c>
      <c r="C2472" s="3" t="s">
        <v>6580</v>
      </c>
      <c r="D2472" s="8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8327</v>
      </c>
      <c r="R2472" t="s">
        <v>8331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0" t="s">
        <v>2472</v>
      </c>
      <c r="C2473" s="3" t="s">
        <v>6581</v>
      </c>
      <c r="D2473" s="8">
        <v>120000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</v>
      </c>
      <c r="P2473">
        <f t="shared" si="191"/>
        <v>37.65</v>
      </c>
      <c r="Q2473" s="14" t="s">
        <v>8327</v>
      </c>
      <c r="R2473" t="s">
        <v>8331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0" t="s">
        <v>2473</v>
      </c>
      <c r="C2474" s="3" t="s">
        <v>6582</v>
      </c>
      <c r="D2474" s="8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8327</v>
      </c>
      <c r="R2474" t="s">
        <v>8331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0" t="s">
        <v>2474</v>
      </c>
      <c r="C2475" s="3" t="s">
        <v>6583</v>
      </c>
      <c r="D2475" s="8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8327</v>
      </c>
      <c r="R2475" t="s">
        <v>8331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0" t="s">
        <v>2475</v>
      </c>
      <c r="C2476" s="3" t="s">
        <v>6584</v>
      </c>
      <c r="D2476" s="8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8327</v>
      </c>
      <c r="R2476" t="s">
        <v>8331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8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8327</v>
      </c>
      <c r="R2477" t="s">
        <v>8331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0" t="s">
        <v>2477</v>
      </c>
      <c r="C2478" s="3" t="s">
        <v>6586</v>
      </c>
      <c r="D2478" s="8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8327</v>
      </c>
      <c r="R2478" t="s">
        <v>8331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8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8327</v>
      </c>
      <c r="R2479" t="s">
        <v>8331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0" t="s">
        <v>2478</v>
      </c>
      <c r="C2480" s="3" t="s">
        <v>6588</v>
      </c>
      <c r="D2480" s="8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8327</v>
      </c>
      <c r="R2480" t="s">
        <v>8331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0" t="s">
        <v>2479</v>
      </c>
      <c r="C2481" s="3" t="s">
        <v>6589</v>
      </c>
      <c r="D2481" s="8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8327</v>
      </c>
      <c r="R2481" t="s">
        <v>8331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0" t="s">
        <v>2480</v>
      </c>
      <c r="C2482" s="3" t="s">
        <v>6590</v>
      </c>
      <c r="D2482" s="8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8327</v>
      </c>
      <c r="R2482" t="s">
        <v>8331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0" t="s">
        <v>2481</v>
      </c>
      <c r="C2483" s="3" t="s">
        <v>6591</v>
      </c>
      <c r="D2483" s="8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8327</v>
      </c>
      <c r="R2483" t="s">
        <v>8331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0" t="s">
        <v>2482</v>
      </c>
      <c r="C2484" s="3" t="s">
        <v>6592</v>
      </c>
      <c r="D2484" s="8">
        <v>800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125</v>
      </c>
      <c r="P2484">
        <f t="shared" si="191"/>
        <v>40.04</v>
      </c>
      <c r="Q2484" s="14" t="s">
        <v>8327</v>
      </c>
      <c r="R2484" t="s">
        <v>8331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0" t="s">
        <v>2483</v>
      </c>
      <c r="C2485" s="3" t="s">
        <v>6593</v>
      </c>
      <c r="D2485" s="8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8327</v>
      </c>
      <c r="R2485" t="s">
        <v>8331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0" t="s">
        <v>2484</v>
      </c>
      <c r="C2486" s="3" t="s">
        <v>6594</v>
      </c>
      <c r="D2486" s="8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8327</v>
      </c>
      <c r="R2486" t="s">
        <v>8331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0" t="s">
        <v>2485</v>
      </c>
      <c r="C2487" s="3" t="s">
        <v>6595</v>
      </c>
      <c r="D2487" s="8">
        <v>999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207</v>
      </c>
      <c r="P2487">
        <f t="shared" si="191"/>
        <v>50.37</v>
      </c>
      <c r="Q2487" s="14" t="s">
        <v>8327</v>
      </c>
      <c r="R2487" t="s">
        <v>8331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0" t="s">
        <v>2486</v>
      </c>
      <c r="C2488" s="3" t="s">
        <v>6596</v>
      </c>
      <c r="D2488" s="8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8327</v>
      </c>
      <c r="R2488" t="s">
        <v>8331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0" t="s">
        <v>2487</v>
      </c>
      <c r="C2489" s="3" t="s">
        <v>6597</v>
      </c>
      <c r="D2489" s="8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8327</v>
      </c>
      <c r="R2489" t="s">
        <v>8331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0" t="s">
        <v>2488</v>
      </c>
      <c r="C2490" s="3" t="s">
        <v>6598</v>
      </c>
      <c r="D2490" s="8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8327</v>
      </c>
      <c r="R2490" t="s">
        <v>8331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0" t="s">
        <v>2489</v>
      </c>
      <c r="C2491" s="3" t="s">
        <v>6599</v>
      </c>
      <c r="D2491" s="8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8327</v>
      </c>
      <c r="R2491" t="s">
        <v>8331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8">
        <v>35500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2</v>
      </c>
      <c r="P2492">
        <f t="shared" si="191"/>
        <v>37.94</v>
      </c>
      <c r="Q2492" s="14" t="s">
        <v>8327</v>
      </c>
      <c r="R2492" t="s">
        <v>8331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0" t="s">
        <v>2491</v>
      </c>
      <c r="C2493" s="3" t="s">
        <v>6601</v>
      </c>
      <c r="D2493" s="8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8327</v>
      </c>
      <c r="R2493" t="s">
        <v>8331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8">
        <v>5000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15</v>
      </c>
      <c r="P2494">
        <f t="shared" si="191"/>
        <v>27.78</v>
      </c>
      <c r="Q2494" s="14" t="s">
        <v>8327</v>
      </c>
      <c r="R2494" t="s">
        <v>8331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0" t="s">
        <v>2493</v>
      </c>
      <c r="C2495" s="3" t="s">
        <v>6603</v>
      </c>
      <c r="D2495" s="8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8327</v>
      </c>
      <c r="R2495" t="s">
        <v>8331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8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8327</v>
      </c>
      <c r="R2496" t="s">
        <v>8331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8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8327</v>
      </c>
      <c r="R2497" t="s">
        <v>8331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8">
        <v>2500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240</v>
      </c>
      <c r="P2498">
        <f t="shared" ref="P2498:P2561" si="196">IFERROR(ROUND(E2498/L2498,2),0)</f>
        <v>600</v>
      </c>
      <c r="Q2498" s="14" t="s">
        <v>8327</v>
      </c>
      <c r="R2498" t="s">
        <v>8331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8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4" t="s">
        <v>8327</v>
      </c>
      <c r="R2499" t="s">
        <v>8331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8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8327</v>
      </c>
      <c r="R2500" t="s">
        <v>8331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0" t="s">
        <v>2499</v>
      </c>
      <c r="C2501" s="3" t="s">
        <v>6609</v>
      </c>
      <c r="D2501" s="8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8327</v>
      </c>
      <c r="R2501" t="s">
        <v>8331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8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8327</v>
      </c>
      <c r="R2502" t="s">
        <v>8331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0" t="s">
        <v>2501</v>
      </c>
      <c r="C2503" s="3" t="s">
        <v>6611</v>
      </c>
      <c r="D2503" s="8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8338</v>
      </c>
      <c r="R2503" t="s">
        <v>8355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0" t="s">
        <v>2502</v>
      </c>
      <c r="C2504" s="3" t="s">
        <v>6612</v>
      </c>
      <c r="D2504" s="8">
        <v>300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29</v>
      </c>
      <c r="P2504">
        <f t="shared" si="196"/>
        <v>17.2</v>
      </c>
      <c r="Q2504" s="14" t="s">
        <v>8338</v>
      </c>
      <c r="R2504" t="s">
        <v>8355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0" t="s">
        <v>2503</v>
      </c>
      <c r="C2505" s="3" t="s">
        <v>6613</v>
      </c>
      <c r="D2505" s="8">
        <v>5000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8338</v>
      </c>
      <c r="R2505" t="s">
        <v>8355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0" t="s">
        <v>2504</v>
      </c>
      <c r="C2506" s="3" t="s">
        <v>6614</v>
      </c>
      <c r="D2506" s="8">
        <v>1500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8338</v>
      </c>
      <c r="R2506" t="s">
        <v>8355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8">
        <v>7500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8338</v>
      </c>
      <c r="R2507" t="s">
        <v>8355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0" t="s">
        <v>2506</v>
      </c>
      <c r="C2508" s="3" t="s">
        <v>6616</v>
      </c>
      <c r="D2508" s="8">
        <v>4000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8338</v>
      </c>
      <c r="R2508" t="s">
        <v>8355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8">
        <v>1400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8338</v>
      </c>
      <c r="R2509" t="s">
        <v>8355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0" t="s">
        <v>2508</v>
      </c>
      <c r="C2510" s="3" t="s">
        <v>6618</v>
      </c>
      <c r="D2510" s="8">
        <v>3000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8338</v>
      </c>
      <c r="R2510" t="s">
        <v>8355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0" t="s">
        <v>2509</v>
      </c>
      <c r="C2511" s="3" t="s">
        <v>6619</v>
      </c>
      <c r="D2511" s="8">
        <v>1000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100</v>
      </c>
      <c r="P2511">
        <f t="shared" si="196"/>
        <v>35.71</v>
      </c>
      <c r="Q2511" s="14" t="s">
        <v>8338</v>
      </c>
      <c r="R2511" t="s">
        <v>8355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0" t="s">
        <v>2510</v>
      </c>
      <c r="C2512" s="3" t="s">
        <v>6620</v>
      </c>
      <c r="D2512" s="8">
        <v>1930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4</v>
      </c>
      <c r="P2512">
        <f t="shared" si="196"/>
        <v>37.5</v>
      </c>
      <c r="Q2512" s="14" t="s">
        <v>8338</v>
      </c>
      <c r="R2512" t="s">
        <v>8355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8">
        <v>750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8338</v>
      </c>
      <c r="R2513" t="s">
        <v>8355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0" t="s">
        <v>2512</v>
      </c>
      <c r="C2514" s="3" t="s">
        <v>6622</v>
      </c>
      <c r="D2514" s="8">
        <v>50000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8338</v>
      </c>
      <c r="R2514" t="s">
        <v>8355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0" t="s">
        <v>2513</v>
      </c>
      <c r="C2515" s="3" t="s">
        <v>6623</v>
      </c>
      <c r="D2515" s="8">
        <v>500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8338</v>
      </c>
      <c r="R2515" t="s">
        <v>8355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0" t="s">
        <v>2514</v>
      </c>
      <c r="C2516" s="3" t="s">
        <v>6624</v>
      </c>
      <c r="D2516" s="8">
        <v>7534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3</v>
      </c>
      <c r="P2516">
        <f t="shared" si="196"/>
        <v>52.5</v>
      </c>
      <c r="Q2516" s="14" t="s">
        <v>8338</v>
      </c>
      <c r="R2516" t="s">
        <v>8355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0" t="s">
        <v>2515</v>
      </c>
      <c r="C2517" s="3" t="s">
        <v>6625</v>
      </c>
      <c r="D2517" s="8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8338</v>
      </c>
      <c r="R2517" t="s">
        <v>8355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0" t="s">
        <v>2516</v>
      </c>
      <c r="C2518" s="3" t="s">
        <v>6626</v>
      </c>
      <c r="D2518" s="8">
        <v>2500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8338</v>
      </c>
      <c r="R2518" t="s">
        <v>8355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0" t="s">
        <v>2517</v>
      </c>
      <c r="C2519" s="3" t="s">
        <v>6627</v>
      </c>
      <c r="D2519" s="8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8338</v>
      </c>
      <c r="R2519" t="s">
        <v>8355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8">
        <v>10000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8338</v>
      </c>
      <c r="R2520" t="s">
        <v>8355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0" t="s">
        <v>2519</v>
      </c>
      <c r="C2521" s="3" t="s">
        <v>6629</v>
      </c>
      <c r="D2521" s="8">
        <v>1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6500</v>
      </c>
      <c r="P2521">
        <f t="shared" si="196"/>
        <v>16.25</v>
      </c>
      <c r="Q2521" s="14" t="s">
        <v>8338</v>
      </c>
      <c r="R2521" t="s">
        <v>8355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0" t="s">
        <v>2520</v>
      </c>
      <c r="C2522" s="3" t="s">
        <v>6630</v>
      </c>
      <c r="D2522" s="8">
        <v>850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8338</v>
      </c>
      <c r="R2522" t="s">
        <v>8355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0" t="s">
        <v>2521</v>
      </c>
      <c r="C2523" s="3" t="s">
        <v>6631</v>
      </c>
      <c r="D2523" s="8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8327</v>
      </c>
      <c r="R2523" t="s">
        <v>8356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0" t="s">
        <v>2522</v>
      </c>
      <c r="C2524" s="3" t="s">
        <v>6632</v>
      </c>
      <c r="D2524" s="8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8327</v>
      </c>
      <c r="R2524" t="s">
        <v>8356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8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8327</v>
      </c>
      <c r="R2525" t="s">
        <v>8356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0" t="s">
        <v>2524</v>
      </c>
      <c r="C2526" s="3" t="s">
        <v>6634</v>
      </c>
      <c r="D2526" s="8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8327</v>
      </c>
      <c r="R2526" t="s">
        <v>8356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0" t="s">
        <v>2525</v>
      </c>
      <c r="C2527" s="3" t="s">
        <v>6635</v>
      </c>
      <c r="D2527" s="8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8327</v>
      </c>
      <c r="R2527" t="s">
        <v>8356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8">
        <v>4500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100</v>
      </c>
      <c r="P2528">
        <f t="shared" si="196"/>
        <v>136.91</v>
      </c>
      <c r="Q2528" s="14" t="s">
        <v>8327</v>
      </c>
      <c r="R2528" t="s">
        <v>8356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0" t="s">
        <v>2527</v>
      </c>
      <c r="C2529" s="3" t="s">
        <v>6637</v>
      </c>
      <c r="D2529" s="8">
        <v>3000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136</v>
      </c>
      <c r="P2529">
        <f t="shared" si="196"/>
        <v>57.54</v>
      </c>
      <c r="Q2529" s="14" t="s">
        <v>8327</v>
      </c>
      <c r="R2529" t="s">
        <v>8356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0" t="s">
        <v>2528</v>
      </c>
      <c r="C2530" s="3" t="s">
        <v>6638</v>
      </c>
      <c r="D2530" s="8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8327</v>
      </c>
      <c r="R2530" t="s">
        <v>8356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0" t="s">
        <v>2529</v>
      </c>
      <c r="C2531" s="3" t="s">
        <v>6639</v>
      </c>
      <c r="D2531" s="8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8327</v>
      </c>
      <c r="R2531" t="s">
        <v>8356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8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8327</v>
      </c>
      <c r="R2532" t="s">
        <v>8356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0" t="s">
        <v>2531</v>
      </c>
      <c r="C2533" s="3" t="s">
        <v>6641</v>
      </c>
      <c r="D2533" s="8">
        <v>4000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113</v>
      </c>
      <c r="P2533">
        <f t="shared" si="196"/>
        <v>74.069999999999993</v>
      </c>
      <c r="Q2533" s="14" t="s">
        <v>8327</v>
      </c>
      <c r="R2533" t="s">
        <v>8356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0" t="s">
        <v>2532</v>
      </c>
      <c r="C2534" s="3" t="s">
        <v>6642</v>
      </c>
      <c r="D2534" s="8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8327</v>
      </c>
      <c r="R2534" t="s">
        <v>8356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0" t="s">
        <v>2533</v>
      </c>
      <c r="C2535" s="3" t="s">
        <v>6643</v>
      </c>
      <c r="D2535" s="8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8327</v>
      </c>
      <c r="R2535" t="s">
        <v>8356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0" t="s">
        <v>2534</v>
      </c>
      <c r="C2536" s="3" t="s">
        <v>6644</v>
      </c>
      <c r="D2536" s="8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8327</v>
      </c>
      <c r="R2536" t="s">
        <v>8356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8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8327</v>
      </c>
      <c r="R2537" t="s">
        <v>8356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0" t="s">
        <v>2536</v>
      </c>
      <c r="C2538" s="3" t="s">
        <v>6646</v>
      </c>
      <c r="D2538" s="8">
        <v>250000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0</v>
      </c>
      <c r="P2538">
        <f t="shared" si="196"/>
        <v>7.25</v>
      </c>
      <c r="Q2538" s="14" t="s">
        <v>8327</v>
      </c>
      <c r="R2538" t="s">
        <v>8356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8">
        <v>8000000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0</v>
      </c>
      <c r="P2539">
        <f t="shared" si="196"/>
        <v>100</v>
      </c>
      <c r="Q2539" s="14" t="s">
        <v>8327</v>
      </c>
      <c r="R2539" t="s">
        <v>8356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0" t="s">
        <v>2538</v>
      </c>
      <c r="C2540" s="3" t="s">
        <v>6648</v>
      </c>
      <c r="D2540" s="8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8327</v>
      </c>
      <c r="R2540" t="s">
        <v>8356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0" t="s">
        <v>2539</v>
      </c>
      <c r="C2541" s="3" t="s">
        <v>6649</v>
      </c>
      <c r="D2541" s="8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8327</v>
      </c>
      <c r="R2541" t="s">
        <v>8356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0" t="s">
        <v>2540</v>
      </c>
      <c r="C2542" s="3" t="s">
        <v>6650</v>
      </c>
      <c r="D2542" s="8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8327</v>
      </c>
      <c r="R2542" t="s">
        <v>8356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0" t="s">
        <v>2541</v>
      </c>
      <c r="C2543" s="3" t="s">
        <v>6651</v>
      </c>
      <c r="D2543" s="8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8327</v>
      </c>
      <c r="R2543" t="s">
        <v>8356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0" t="s">
        <v>2542</v>
      </c>
      <c r="C2544" s="3" t="s">
        <v>6652</v>
      </c>
      <c r="D2544" s="8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8327</v>
      </c>
      <c r="R2544" t="s">
        <v>8356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0" t="s">
        <v>2543</v>
      </c>
      <c r="C2545" s="3" t="s">
        <v>6653</v>
      </c>
      <c r="D2545" s="8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8327</v>
      </c>
      <c r="R2545" t="s">
        <v>8356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0" t="s">
        <v>2544</v>
      </c>
      <c r="C2546" s="3" t="s">
        <v>6654</v>
      </c>
      <c r="D2546" s="8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8327</v>
      </c>
      <c r="R2546" t="s">
        <v>8356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0" t="s">
        <v>2545</v>
      </c>
      <c r="C2547" s="3" t="s">
        <v>6655</v>
      </c>
      <c r="D2547" s="8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8327</v>
      </c>
      <c r="R2547" t="s">
        <v>8356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0" t="s">
        <v>2546</v>
      </c>
      <c r="C2548" s="3" t="s">
        <v>6656</v>
      </c>
      <c r="D2548" s="8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8327</v>
      </c>
      <c r="R2548" t="s">
        <v>8356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0" t="s">
        <v>2547</v>
      </c>
      <c r="C2549" s="3" t="s">
        <v>6657</v>
      </c>
      <c r="D2549" s="8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8327</v>
      </c>
      <c r="R2549" t="s">
        <v>8356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0" t="s">
        <v>2548</v>
      </c>
      <c r="C2550" s="3" t="s">
        <v>6658</v>
      </c>
      <c r="D2550" s="8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8327</v>
      </c>
      <c r="R2550" t="s">
        <v>8356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0" t="s">
        <v>2549</v>
      </c>
      <c r="C2551" s="3" t="s">
        <v>6659</v>
      </c>
      <c r="D2551" s="8">
        <v>1000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161</v>
      </c>
      <c r="P2551">
        <f t="shared" si="196"/>
        <v>43.62</v>
      </c>
      <c r="Q2551" s="14" t="s">
        <v>8327</v>
      </c>
      <c r="R2551" t="s">
        <v>8356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0" t="s">
        <v>2550</v>
      </c>
      <c r="C2552" s="3" t="s">
        <v>6660</v>
      </c>
      <c r="D2552" s="8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8327</v>
      </c>
      <c r="R2552" t="s">
        <v>8356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0" t="s">
        <v>2551</v>
      </c>
      <c r="C2553" s="3" t="s">
        <v>6661</v>
      </c>
      <c r="D2553" s="8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8327</v>
      </c>
      <c r="R2553" t="s">
        <v>8356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0" t="s">
        <v>2552</v>
      </c>
      <c r="C2554" s="3" t="s">
        <v>6662</v>
      </c>
      <c r="D2554" s="8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8327</v>
      </c>
      <c r="R2554" t="s">
        <v>8356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8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8327</v>
      </c>
      <c r="R2555" t="s">
        <v>8356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0" t="s">
        <v>2554</v>
      </c>
      <c r="C2556" s="3" t="s">
        <v>6664</v>
      </c>
      <c r="D2556" s="8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8327</v>
      </c>
      <c r="R2556" t="s">
        <v>8356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0" t="s">
        <v>2555</v>
      </c>
      <c r="C2557" s="3" t="s">
        <v>6665</v>
      </c>
      <c r="D2557" s="8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8327</v>
      </c>
      <c r="R2557" t="s">
        <v>8356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0" t="s">
        <v>2556</v>
      </c>
      <c r="C2558" s="3" t="s">
        <v>6666</v>
      </c>
      <c r="D2558" s="8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8327</v>
      </c>
      <c r="R2558" t="s">
        <v>8356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8">
        <v>500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213</v>
      </c>
      <c r="P2559">
        <f t="shared" si="196"/>
        <v>29.61</v>
      </c>
      <c r="Q2559" s="14" t="s">
        <v>8327</v>
      </c>
      <c r="R2559" t="s">
        <v>8356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0" t="s">
        <v>2558</v>
      </c>
      <c r="C2560" s="3" t="s">
        <v>6668</v>
      </c>
      <c r="D2560" s="8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8327</v>
      </c>
      <c r="R2560" t="s">
        <v>8356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0" t="s">
        <v>2559</v>
      </c>
      <c r="C2561" s="3" t="s">
        <v>6669</v>
      </c>
      <c r="D2561" s="8">
        <v>750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119</v>
      </c>
      <c r="P2561">
        <f t="shared" si="196"/>
        <v>35.6</v>
      </c>
      <c r="Q2561" s="14" t="s">
        <v>8327</v>
      </c>
      <c r="R2561" t="s">
        <v>8356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0" t="s">
        <v>2560</v>
      </c>
      <c r="C2562" s="3" t="s">
        <v>6670</v>
      </c>
      <c r="D2562" s="8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4" t="s">
        <v>8327</v>
      </c>
      <c r="R2562" t="s">
        <v>8356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0" t="s">
        <v>2561</v>
      </c>
      <c r="C2563" s="3" t="s">
        <v>6671</v>
      </c>
      <c r="D2563" s="8">
        <v>900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4" t="s">
        <v>8338</v>
      </c>
      <c r="R2563" t="s">
        <v>8339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0" t="s">
        <v>2562</v>
      </c>
      <c r="C2564" s="3" t="s">
        <v>6672</v>
      </c>
      <c r="D2564" s="8">
        <v>20000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0</v>
      </c>
      <c r="P2564">
        <f t="shared" si="201"/>
        <v>25</v>
      </c>
      <c r="Q2564" s="14" t="s">
        <v>8338</v>
      </c>
      <c r="R2564" t="s">
        <v>8339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8">
        <v>3000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8338</v>
      </c>
      <c r="R2565" t="s">
        <v>8339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8">
        <v>1500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8338</v>
      </c>
      <c r="R2566" t="s">
        <v>8339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0" t="s">
        <v>2565</v>
      </c>
      <c r="C2567" s="3" t="s">
        <v>6675</v>
      </c>
      <c r="D2567" s="8">
        <v>1200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8</v>
      </c>
      <c r="P2567">
        <f t="shared" si="201"/>
        <v>100</v>
      </c>
      <c r="Q2567" s="14" t="s">
        <v>8338</v>
      </c>
      <c r="R2567" t="s">
        <v>8339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8">
        <v>1500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8338</v>
      </c>
      <c r="R2568" t="s">
        <v>8339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8">
        <v>250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48</v>
      </c>
      <c r="P2569">
        <f t="shared" si="201"/>
        <v>60</v>
      </c>
      <c r="Q2569" s="14" t="s">
        <v>8338</v>
      </c>
      <c r="R2569" t="s">
        <v>8339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0" t="s">
        <v>2568</v>
      </c>
      <c r="C2570" s="3" t="s">
        <v>6678</v>
      </c>
      <c r="D2570" s="8">
        <v>8000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8338</v>
      </c>
      <c r="R2570" t="s">
        <v>8339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0" t="s">
        <v>2569</v>
      </c>
      <c r="C2571" s="3" t="s">
        <v>6679</v>
      </c>
      <c r="D2571" s="8">
        <v>1850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8</v>
      </c>
      <c r="P2571">
        <f t="shared" si="201"/>
        <v>72.5</v>
      </c>
      <c r="Q2571" s="14" t="s">
        <v>8338</v>
      </c>
      <c r="R2571" t="s">
        <v>8339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8">
        <v>3000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</v>
      </c>
      <c r="P2572">
        <f t="shared" si="201"/>
        <v>29.5</v>
      </c>
      <c r="Q2572" s="14" t="s">
        <v>8338</v>
      </c>
      <c r="R2572" t="s">
        <v>8339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8">
        <v>250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100</v>
      </c>
      <c r="P2573">
        <f t="shared" si="201"/>
        <v>62.5</v>
      </c>
      <c r="Q2573" s="14" t="s">
        <v>8338</v>
      </c>
      <c r="R2573" t="s">
        <v>8339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0" t="s">
        <v>2572</v>
      </c>
      <c r="C2574" s="3" t="s">
        <v>6682</v>
      </c>
      <c r="D2574" s="8">
        <v>1500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8338</v>
      </c>
      <c r="R2574" t="s">
        <v>8339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0" t="s">
        <v>2573</v>
      </c>
      <c r="C2575" s="3" t="s">
        <v>6683</v>
      </c>
      <c r="D2575" s="8">
        <v>6000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8338</v>
      </c>
      <c r="R2575" t="s">
        <v>8339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0" t="s">
        <v>2574</v>
      </c>
      <c r="C2576" s="3" t="s">
        <v>6684</v>
      </c>
      <c r="D2576" s="8">
        <v>5000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8338</v>
      </c>
      <c r="R2576" t="s">
        <v>8339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0" t="s">
        <v>2575</v>
      </c>
      <c r="C2577" s="3" t="s">
        <v>6685</v>
      </c>
      <c r="D2577" s="8">
        <v>1000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8338</v>
      </c>
      <c r="R2577" t="s">
        <v>8339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8">
        <v>5000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8338</v>
      </c>
      <c r="R2578" t="s">
        <v>8339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0" t="s">
        <v>2577</v>
      </c>
      <c r="C2579" s="3" t="s">
        <v>6687</v>
      </c>
      <c r="D2579" s="8">
        <v>3000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8338</v>
      </c>
      <c r="R2579" t="s">
        <v>8339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0" t="s">
        <v>2578</v>
      </c>
      <c r="C2580" s="3" t="s">
        <v>6688</v>
      </c>
      <c r="D2580" s="8">
        <v>8888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8338</v>
      </c>
      <c r="R2580" t="s">
        <v>8339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8">
        <v>200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139</v>
      </c>
      <c r="P2581">
        <f t="shared" si="201"/>
        <v>23.08</v>
      </c>
      <c r="Q2581" s="14" t="s">
        <v>8338</v>
      </c>
      <c r="R2581" t="s">
        <v>8339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0" t="s">
        <v>2580</v>
      </c>
      <c r="C2582" s="3" t="s">
        <v>6690</v>
      </c>
      <c r="D2582" s="8">
        <v>5000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8338</v>
      </c>
      <c r="R2582" t="s">
        <v>8339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0" t="s">
        <v>2581</v>
      </c>
      <c r="C2583" s="3" t="s">
        <v>6691</v>
      </c>
      <c r="D2583" s="8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8338</v>
      </c>
      <c r="R2583" t="s">
        <v>8339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0" t="s">
        <v>2582</v>
      </c>
      <c r="C2584" s="3" t="s">
        <v>6692</v>
      </c>
      <c r="D2584" s="8">
        <v>1000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8338</v>
      </c>
      <c r="R2584" t="s">
        <v>8339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0" t="s">
        <v>2583</v>
      </c>
      <c r="C2585" s="3" t="s">
        <v>6693</v>
      </c>
      <c r="D2585" s="8">
        <v>30000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s="14" t="s">
        <v>8338</v>
      </c>
      <c r="R2585" t="s">
        <v>8339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0" t="s">
        <v>2584</v>
      </c>
      <c r="C2586" s="3" t="s">
        <v>6694</v>
      </c>
      <c r="D2586" s="8">
        <v>5000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8338</v>
      </c>
      <c r="R2586" t="s">
        <v>8339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8">
        <v>3000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50</v>
      </c>
      <c r="Q2587" s="14" t="s">
        <v>8338</v>
      </c>
      <c r="R2587" t="s">
        <v>8339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8">
        <v>4290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8338</v>
      </c>
      <c r="R2588" t="s">
        <v>8339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8">
        <v>25000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5</v>
      </c>
      <c r="P2589">
        <f t="shared" si="201"/>
        <v>202.83</v>
      </c>
      <c r="Q2589" s="14" t="s">
        <v>8338</v>
      </c>
      <c r="R2589" t="s">
        <v>8339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0" t="s">
        <v>2588</v>
      </c>
      <c r="C2590" s="3" t="s">
        <v>6698</v>
      </c>
      <c r="D2590" s="8">
        <v>12000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2</v>
      </c>
      <c r="P2590">
        <f t="shared" si="201"/>
        <v>29.13</v>
      </c>
      <c r="Q2590" s="14" t="s">
        <v>8338</v>
      </c>
      <c r="R2590" t="s">
        <v>8339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0" t="s">
        <v>2589</v>
      </c>
      <c r="C2591" s="3" t="s">
        <v>6699</v>
      </c>
      <c r="D2591" s="8">
        <v>911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>
        <f t="shared" si="201"/>
        <v>5</v>
      </c>
      <c r="Q2591" s="14" t="s">
        <v>8338</v>
      </c>
      <c r="R2591" t="s">
        <v>8339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0" t="s">
        <v>2590</v>
      </c>
      <c r="C2592" s="3" t="s">
        <v>6700</v>
      </c>
      <c r="D2592" s="8">
        <v>17600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8338</v>
      </c>
      <c r="R2592" t="s">
        <v>8339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0" t="s">
        <v>2591</v>
      </c>
      <c r="C2593" s="3" t="s">
        <v>6701</v>
      </c>
      <c r="D2593" s="8">
        <v>800000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0</v>
      </c>
      <c r="P2593">
        <f t="shared" si="201"/>
        <v>13</v>
      </c>
      <c r="Q2593" s="14" t="s">
        <v>8338</v>
      </c>
      <c r="R2593" t="s">
        <v>8339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0" t="s">
        <v>2592</v>
      </c>
      <c r="C2594" s="3" t="s">
        <v>6702</v>
      </c>
      <c r="D2594" s="8">
        <v>3500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1</v>
      </c>
      <c r="P2594">
        <f t="shared" si="201"/>
        <v>50</v>
      </c>
      <c r="Q2594" s="14" t="s">
        <v>8338</v>
      </c>
      <c r="R2594" t="s">
        <v>8339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8">
        <v>5000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8338</v>
      </c>
      <c r="R2595" t="s">
        <v>8339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8">
        <v>1000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8338</v>
      </c>
      <c r="R2596" t="s">
        <v>8339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8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8338</v>
      </c>
      <c r="R2597" t="s">
        <v>8339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0" t="s">
        <v>2596</v>
      </c>
      <c r="C2598" s="3" t="s">
        <v>6706</v>
      </c>
      <c r="D2598" s="8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8338</v>
      </c>
      <c r="R2598" t="s">
        <v>8339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8">
        <v>42000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0</v>
      </c>
      <c r="P2599">
        <f t="shared" si="201"/>
        <v>12.14</v>
      </c>
      <c r="Q2599" s="14" t="s">
        <v>8338</v>
      </c>
      <c r="R2599" t="s">
        <v>8339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0" t="s">
        <v>2598</v>
      </c>
      <c r="C2600" s="3" t="s">
        <v>6708</v>
      </c>
      <c r="D2600" s="8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8338</v>
      </c>
      <c r="R2600" t="s">
        <v>8339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0" t="s">
        <v>2599</v>
      </c>
      <c r="C2601" s="3" t="s">
        <v>6709</v>
      </c>
      <c r="D2601" s="8">
        <v>30000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0</v>
      </c>
      <c r="P2601">
        <f t="shared" si="201"/>
        <v>18</v>
      </c>
      <c r="Q2601" s="14" t="s">
        <v>8338</v>
      </c>
      <c r="R2601" t="s">
        <v>8339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0" t="s">
        <v>2600</v>
      </c>
      <c r="C2602" s="3" t="s">
        <v>6710</v>
      </c>
      <c r="D2602" s="8">
        <v>2500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139</v>
      </c>
      <c r="P2602">
        <f t="shared" si="201"/>
        <v>115.53</v>
      </c>
      <c r="Q2602" s="14" t="s">
        <v>8338</v>
      </c>
      <c r="R2602" t="s">
        <v>8339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0" t="s">
        <v>2601</v>
      </c>
      <c r="C2603" s="3" t="s">
        <v>6711</v>
      </c>
      <c r="D2603" s="8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8321</v>
      </c>
      <c r="R2603" t="s">
        <v>8357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0" t="s">
        <v>2602</v>
      </c>
      <c r="C2604" s="3" t="s">
        <v>6712</v>
      </c>
      <c r="D2604" s="8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8321</v>
      </c>
      <c r="R2604" t="s">
        <v>8357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8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8321</v>
      </c>
      <c r="R2605" t="s">
        <v>8357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8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8321</v>
      </c>
      <c r="R2606" t="s">
        <v>8357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0" t="s">
        <v>2605</v>
      </c>
      <c r="C2607" s="3" t="s">
        <v>6715</v>
      </c>
      <c r="D2607" s="8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8321</v>
      </c>
      <c r="R2607" t="s">
        <v>8357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0" t="s">
        <v>2606</v>
      </c>
      <c r="C2608" s="3" t="s">
        <v>6716</v>
      </c>
      <c r="D2608" s="8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8321</v>
      </c>
      <c r="R2608" t="s">
        <v>8357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0" t="s">
        <v>2607</v>
      </c>
      <c r="C2609" s="3" t="s">
        <v>6717</v>
      </c>
      <c r="D2609" s="8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8321</v>
      </c>
      <c r="R2609" t="s">
        <v>8357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8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8321</v>
      </c>
      <c r="R2610" t="s">
        <v>8357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0" t="s">
        <v>2609</v>
      </c>
      <c r="C2611" s="3" t="s">
        <v>6719</v>
      </c>
      <c r="D2611" s="8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8321</v>
      </c>
      <c r="R2611" t="s">
        <v>8357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0" t="s">
        <v>2610</v>
      </c>
      <c r="C2612" s="3" t="s">
        <v>6720</v>
      </c>
      <c r="D2612" s="8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8321</v>
      </c>
      <c r="R2612" t="s">
        <v>8357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0" t="s">
        <v>2611</v>
      </c>
      <c r="C2613" s="3" t="s">
        <v>6721</v>
      </c>
      <c r="D2613" s="8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8321</v>
      </c>
      <c r="R2613" t="s">
        <v>8357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8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8321</v>
      </c>
      <c r="R2614" t="s">
        <v>8357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0" t="s">
        <v>2613</v>
      </c>
      <c r="C2615" s="3" t="s">
        <v>6723</v>
      </c>
      <c r="D2615" s="8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8321</v>
      </c>
      <c r="R2615" t="s">
        <v>8357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0" t="s">
        <v>2614</v>
      </c>
      <c r="C2616" s="3" t="s">
        <v>6724</v>
      </c>
      <c r="D2616" s="8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8321</v>
      </c>
      <c r="R2616" t="s">
        <v>8357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0" t="s">
        <v>2615</v>
      </c>
      <c r="C2617" s="3" t="s">
        <v>6725</v>
      </c>
      <c r="D2617" s="8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8321</v>
      </c>
      <c r="R2617" t="s">
        <v>8357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0" t="s">
        <v>2616</v>
      </c>
      <c r="C2618" s="3" t="s">
        <v>6726</v>
      </c>
      <c r="D2618" s="8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8321</v>
      </c>
      <c r="R2618" t="s">
        <v>8357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0" t="s">
        <v>2617</v>
      </c>
      <c r="C2619" s="3" t="s">
        <v>6727</v>
      </c>
      <c r="D2619" s="8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8321</v>
      </c>
      <c r="R2619" t="s">
        <v>8357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8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8321</v>
      </c>
      <c r="R2620" t="s">
        <v>8357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0" t="s">
        <v>2619</v>
      </c>
      <c r="C2621" s="3" t="s">
        <v>6729</v>
      </c>
      <c r="D2621" s="8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8321</v>
      </c>
      <c r="R2621" t="s">
        <v>8357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0" t="s">
        <v>2620</v>
      </c>
      <c r="C2622" s="3" t="s">
        <v>6730</v>
      </c>
      <c r="D2622" s="8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8321</v>
      </c>
      <c r="R2622" t="s">
        <v>8357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0" t="s">
        <v>2621</v>
      </c>
      <c r="C2623" s="3" t="s">
        <v>6731</v>
      </c>
      <c r="D2623" s="8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8321</v>
      </c>
      <c r="R2623" t="s">
        <v>8357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0" t="s">
        <v>2622</v>
      </c>
      <c r="C2624" s="3" t="s">
        <v>6732</v>
      </c>
      <c r="D2624" s="8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8321</v>
      </c>
      <c r="R2624" t="s">
        <v>8357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0" t="s">
        <v>2623</v>
      </c>
      <c r="C2625" s="3" t="s">
        <v>6733</v>
      </c>
      <c r="D2625" s="8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8321</v>
      </c>
      <c r="R2625" t="s">
        <v>8357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0" t="s">
        <v>2624</v>
      </c>
      <c r="C2626" s="3" t="s">
        <v>6734</v>
      </c>
      <c r="D2626" s="8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4" t="s">
        <v>8321</v>
      </c>
      <c r="R2626" t="s">
        <v>8357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0" t="s">
        <v>2625</v>
      </c>
      <c r="C2627" s="3" t="s">
        <v>6735</v>
      </c>
      <c r="D2627" s="8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4" t="s">
        <v>8321</v>
      </c>
      <c r="R2627" t="s">
        <v>8357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0" t="s">
        <v>2626</v>
      </c>
      <c r="C2628" s="3" t="s">
        <v>6736</v>
      </c>
      <c r="D2628" s="8">
        <v>12000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23</v>
      </c>
      <c r="P2628">
        <f t="shared" si="206"/>
        <v>56</v>
      </c>
      <c r="Q2628" s="14" t="s">
        <v>8321</v>
      </c>
      <c r="R2628" t="s">
        <v>8357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0" t="s">
        <v>2627</v>
      </c>
      <c r="C2629" s="3" t="s">
        <v>6737</v>
      </c>
      <c r="D2629" s="8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8321</v>
      </c>
      <c r="R2629" t="s">
        <v>8357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0" t="s">
        <v>2628</v>
      </c>
      <c r="C2630" s="3" t="s">
        <v>6738</v>
      </c>
      <c r="D2630" s="8">
        <v>3000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31</v>
      </c>
      <c r="P2630">
        <f t="shared" si="206"/>
        <v>44.1</v>
      </c>
      <c r="Q2630" s="14" t="s">
        <v>8321</v>
      </c>
      <c r="R2630" t="s">
        <v>8357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0" t="s">
        <v>2629</v>
      </c>
      <c r="C2631" s="3" t="s">
        <v>6739</v>
      </c>
      <c r="D2631" s="8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8321</v>
      </c>
      <c r="R2631" t="s">
        <v>8357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0" t="s">
        <v>2630</v>
      </c>
      <c r="C2632" s="3" t="s">
        <v>6740</v>
      </c>
      <c r="D2632" s="8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8321</v>
      </c>
      <c r="R2632" t="s">
        <v>8357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0" t="s">
        <v>2631</v>
      </c>
      <c r="C2633" s="3" t="s">
        <v>6741</v>
      </c>
      <c r="D2633" s="8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8321</v>
      </c>
      <c r="R2633" t="s">
        <v>8357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0" t="s">
        <v>2632</v>
      </c>
      <c r="C2634" s="3" t="s">
        <v>6742</v>
      </c>
      <c r="D2634" s="8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8321</v>
      </c>
      <c r="R2634" t="s">
        <v>8357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0" t="s">
        <v>2633</v>
      </c>
      <c r="C2635" s="3" t="s">
        <v>6743</v>
      </c>
      <c r="D2635" s="8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8321</v>
      </c>
      <c r="R2635" t="s">
        <v>8357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8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8321</v>
      </c>
      <c r="R2636" t="s">
        <v>8357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0" t="s">
        <v>2635</v>
      </c>
      <c r="C2637" s="3" t="s">
        <v>6745</v>
      </c>
      <c r="D2637" s="8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8321</v>
      </c>
      <c r="R2637" t="s">
        <v>8357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0" t="s">
        <v>2636</v>
      </c>
      <c r="C2638" s="3" t="s">
        <v>6746</v>
      </c>
      <c r="D2638" s="8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8321</v>
      </c>
      <c r="R2638" t="s">
        <v>8357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0" t="s">
        <v>2637</v>
      </c>
      <c r="C2639" s="3" t="s">
        <v>6747</v>
      </c>
      <c r="D2639" s="8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8321</v>
      </c>
      <c r="R2639" t="s">
        <v>8357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8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8321</v>
      </c>
      <c r="R2640" t="s">
        <v>8357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0" t="s">
        <v>2639</v>
      </c>
      <c r="C2641" s="3" t="s">
        <v>6749</v>
      </c>
      <c r="D2641" s="8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8321</v>
      </c>
      <c r="R2641" t="s">
        <v>8357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0" t="s">
        <v>2640</v>
      </c>
      <c r="C2642" s="3" t="s">
        <v>6750</v>
      </c>
      <c r="D2642" s="8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8321</v>
      </c>
      <c r="R2642" t="s">
        <v>8357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8">
        <v>12000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0</v>
      </c>
      <c r="P2643">
        <f t="shared" si="206"/>
        <v>15</v>
      </c>
      <c r="Q2643" s="14" t="s">
        <v>8321</v>
      </c>
      <c r="R2643" t="s">
        <v>8357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8">
        <v>400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8321</v>
      </c>
      <c r="R2644" t="s">
        <v>8357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0" t="s">
        <v>2643</v>
      </c>
      <c r="C2645" s="3" t="s">
        <v>6753</v>
      </c>
      <c r="D2645" s="8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8321</v>
      </c>
      <c r="R2645" t="s">
        <v>8357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0" t="s">
        <v>2644</v>
      </c>
      <c r="C2646" s="3" t="s">
        <v>6754</v>
      </c>
      <c r="D2646" s="8">
        <v>1000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205</v>
      </c>
      <c r="P2646">
        <f t="shared" si="206"/>
        <v>39.479999999999997</v>
      </c>
      <c r="Q2646" s="14" t="s">
        <v>8321</v>
      </c>
      <c r="R2646" t="s">
        <v>8357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0" t="s">
        <v>2645</v>
      </c>
      <c r="C2647" s="3" t="s">
        <v>6755</v>
      </c>
      <c r="D2647" s="8">
        <v>700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300</v>
      </c>
      <c r="P2647">
        <f t="shared" si="206"/>
        <v>91.3</v>
      </c>
      <c r="Q2647" s="14" t="s">
        <v>8321</v>
      </c>
      <c r="R2647" t="s">
        <v>8357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0" t="s">
        <v>2646</v>
      </c>
      <c r="C2648" s="3" t="s">
        <v>6756</v>
      </c>
      <c r="D2648" s="8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8321</v>
      </c>
      <c r="R2648" t="s">
        <v>8357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0" t="s">
        <v>2647</v>
      </c>
      <c r="C2649" s="3" t="s">
        <v>6757</v>
      </c>
      <c r="D2649" s="8">
        <v>15000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0</v>
      </c>
      <c r="P2649">
        <f t="shared" si="206"/>
        <v>12</v>
      </c>
      <c r="Q2649" s="14" t="s">
        <v>8321</v>
      </c>
      <c r="R2649" t="s">
        <v>8357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0" t="s">
        <v>2648</v>
      </c>
      <c r="C2650" s="3" t="s">
        <v>6758</v>
      </c>
      <c r="D2650" s="8">
        <v>10000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8321</v>
      </c>
      <c r="R2650" t="s">
        <v>8357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0" t="s">
        <v>2649</v>
      </c>
      <c r="C2651" s="3" t="s">
        <v>6759</v>
      </c>
      <c r="D2651" s="8">
        <v>100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124</v>
      </c>
      <c r="P2651">
        <f t="shared" si="206"/>
        <v>41.33</v>
      </c>
      <c r="Q2651" s="14" t="s">
        <v>8321</v>
      </c>
      <c r="R2651" t="s">
        <v>8357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0" t="s">
        <v>2650</v>
      </c>
      <c r="C2652" s="3" t="s">
        <v>6760</v>
      </c>
      <c r="D2652" s="8">
        <v>2000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18</v>
      </c>
      <c r="P2652">
        <f t="shared" si="206"/>
        <v>71.599999999999994</v>
      </c>
      <c r="Q2652" s="14" t="s">
        <v>8321</v>
      </c>
      <c r="R2652" t="s">
        <v>8357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0" t="s">
        <v>2651</v>
      </c>
      <c r="C2653" s="3" t="s">
        <v>6761</v>
      </c>
      <c r="D2653" s="8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8321</v>
      </c>
      <c r="R2653" t="s">
        <v>8357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0" t="s">
        <v>2652</v>
      </c>
      <c r="C2654" s="3" t="s">
        <v>6762</v>
      </c>
      <c r="D2654" s="8">
        <v>100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885</v>
      </c>
      <c r="P2654">
        <f t="shared" si="206"/>
        <v>80.45</v>
      </c>
      <c r="Q2654" s="14" t="s">
        <v>8321</v>
      </c>
      <c r="R2654" t="s">
        <v>8357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0" t="s">
        <v>2653</v>
      </c>
      <c r="C2655" s="3" t="s">
        <v>6763</v>
      </c>
      <c r="D2655" s="8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8321</v>
      </c>
      <c r="R2655" t="s">
        <v>8357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0" t="s">
        <v>2654</v>
      </c>
      <c r="C2656" s="3" t="s">
        <v>6764</v>
      </c>
      <c r="D2656" s="8">
        <v>600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9</v>
      </c>
      <c r="P2656">
        <f t="shared" si="206"/>
        <v>8.5</v>
      </c>
      <c r="Q2656" s="14" t="s">
        <v>8321</v>
      </c>
      <c r="R2656" t="s">
        <v>8357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8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8321</v>
      </c>
      <c r="R2657" t="s">
        <v>8357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8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8321</v>
      </c>
      <c r="R2658" t="s">
        <v>8357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0" t="s">
        <v>2657</v>
      </c>
      <c r="C2659" s="3" t="s">
        <v>6767</v>
      </c>
      <c r="D2659" s="8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8321</v>
      </c>
      <c r="R2659" t="s">
        <v>8357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0" t="s">
        <v>2658</v>
      </c>
      <c r="C2660" s="3" t="s">
        <v>6768</v>
      </c>
      <c r="D2660" s="8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8321</v>
      </c>
      <c r="R2660" t="s">
        <v>8357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8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8321</v>
      </c>
      <c r="R2661" t="s">
        <v>8357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0" t="s">
        <v>2660</v>
      </c>
      <c r="C2662" s="3" t="s">
        <v>6770</v>
      </c>
      <c r="D2662" s="8">
        <v>250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8</v>
      </c>
      <c r="P2662">
        <f t="shared" si="206"/>
        <v>3.8</v>
      </c>
      <c r="Q2662" s="14" t="s">
        <v>8321</v>
      </c>
      <c r="R2662" t="s">
        <v>8357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0" t="s">
        <v>2661</v>
      </c>
      <c r="C2663" s="3" t="s">
        <v>6771</v>
      </c>
      <c r="D2663" s="8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8321</v>
      </c>
      <c r="R2663" t="s">
        <v>8358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8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8321</v>
      </c>
      <c r="R2664" t="s">
        <v>8358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0" t="s">
        <v>2663</v>
      </c>
      <c r="C2665" s="3" t="s">
        <v>6773</v>
      </c>
      <c r="D2665" s="8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8321</v>
      </c>
      <c r="R2665" t="s">
        <v>8358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0" t="s">
        <v>2664</v>
      </c>
      <c r="C2666" s="3" t="s">
        <v>6774</v>
      </c>
      <c r="D2666" s="8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8321</v>
      </c>
      <c r="R2666" t="s">
        <v>8358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0" t="s">
        <v>2665</v>
      </c>
      <c r="C2667" s="3" t="s">
        <v>6775</v>
      </c>
      <c r="D2667" s="8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8321</v>
      </c>
      <c r="R2667" t="s">
        <v>8358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0" t="s">
        <v>2666</v>
      </c>
      <c r="C2668" s="3" t="s">
        <v>6776</v>
      </c>
      <c r="D2668" s="8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8321</v>
      </c>
      <c r="R2668" t="s">
        <v>8358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0" t="s">
        <v>2667</v>
      </c>
      <c r="C2669" s="3" t="s">
        <v>6777</v>
      </c>
      <c r="D2669" s="8">
        <v>1650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101</v>
      </c>
      <c r="P2669">
        <f t="shared" si="206"/>
        <v>92.22</v>
      </c>
      <c r="Q2669" s="14" t="s">
        <v>8321</v>
      </c>
      <c r="R2669" t="s">
        <v>8358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8">
        <v>26000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7</v>
      </c>
      <c r="P2670">
        <f t="shared" si="206"/>
        <v>60.96</v>
      </c>
      <c r="Q2670" s="14" t="s">
        <v>8321</v>
      </c>
      <c r="R2670" t="s">
        <v>8358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0" t="s">
        <v>2669</v>
      </c>
      <c r="C2671" s="3" t="s">
        <v>6779</v>
      </c>
      <c r="D2671" s="8">
        <v>1000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100</v>
      </c>
      <c r="P2671">
        <f t="shared" si="206"/>
        <v>91</v>
      </c>
      <c r="Q2671" s="14" t="s">
        <v>8321</v>
      </c>
      <c r="R2671" t="s">
        <v>8358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0" t="s">
        <v>2670</v>
      </c>
      <c r="C2672" s="3" t="s">
        <v>6780</v>
      </c>
      <c r="D2672" s="8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8321</v>
      </c>
      <c r="R2672" t="s">
        <v>8358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8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8321</v>
      </c>
      <c r="R2673" t="s">
        <v>8358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0" t="s">
        <v>2672</v>
      </c>
      <c r="C2674" s="3" t="s">
        <v>6782</v>
      </c>
      <c r="D2674" s="8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111</v>
      </c>
      <c r="P2674">
        <f t="shared" si="206"/>
        <v>70.62</v>
      </c>
      <c r="Q2674" s="14" t="s">
        <v>8321</v>
      </c>
      <c r="R2674" t="s">
        <v>8358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0" t="s">
        <v>2673</v>
      </c>
      <c r="C2675" s="3" t="s">
        <v>6783</v>
      </c>
      <c r="D2675" s="8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8321</v>
      </c>
      <c r="R2675" t="s">
        <v>8358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0" t="s">
        <v>2674</v>
      </c>
      <c r="C2676" s="3" t="s">
        <v>6784</v>
      </c>
      <c r="D2676" s="8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8321</v>
      </c>
      <c r="R2676" t="s">
        <v>8358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0" t="s">
        <v>2675</v>
      </c>
      <c r="C2677" s="3" t="s">
        <v>6785</v>
      </c>
      <c r="D2677" s="8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8321</v>
      </c>
      <c r="R2677" t="s">
        <v>8358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0" t="s">
        <v>2676</v>
      </c>
      <c r="C2678" s="3" t="s">
        <v>6786</v>
      </c>
      <c r="D2678" s="8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8321</v>
      </c>
      <c r="R2678" t="s">
        <v>8358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8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8321</v>
      </c>
      <c r="R2679" t="s">
        <v>8358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0" t="s">
        <v>2678</v>
      </c>
      <c r="C2680" s="3" t="s">
        <v>6788</v>
      </c>
      <c r="D2680" s="8">
        <v>1000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110</v>
      </c>
      <c r="P2680">
        <f t="shared" si="206"/>
        <v>550</v>
      </c>
      <c r="Q2680" s="14" t="s">
        <v>8321</v>
      </c>
      <c r="R2680" t="s">
        <v>8358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0" t="s">
        <v>2679</v>
      </c>
      <c r="C2681" s="3" t="s">
        <v>6789</v>
      </c>
      <c r="D2681" s="8">
        <v>3000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4</v>
      </c>
      <c r="P2681">
        <f t="shared" si="206"/>
        <v>44</v>
      </c>
      <c r="Q2681" s="14" t="s">
        <v>8321</v>
      </c>
      <c r="R2681" t="s">
        <v>8358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8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8321</v>
      </c>
      <c r="R2682" t="s">
        <v>8358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0" t="s">
        <v>2681</v>
      </c>
      <c r="C2683" s="3" t="s">
        <v>6791</v>
      </c>
      <c r="D2683" s="8">
        <v>12700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0</v>
      </c>
      <c r="P2683">
        <f t="shared" si="206"/>
        <v>27.5</v>
      </c>
      <c r="Q2683" s="14" t="s">
        <v>8338</v>
      </c>
      <c r="R2683" t="s">
        <v>8339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0" t="s">
        <v>2682</v>
      </c>
      <c r="C2684" s="3" t="s">
        <v>6792</v>
      </c>
      <c r="D2684" s="8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8338</v>
      </c>
      <c r="R2684" t="s">
        <v>8339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0" t="s">
        <v>2683</v>
      </c>
      <c r="C2685" s="3" t="s">
        <v>6793</v>
      </c>
      <c r="D2685" s="8">
        <v>2500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1</v>
      </c>
      <c r="P2685">
        <f t="shared" si="206"/>
        <v>12</v>
      </c>
      <c r="Q2685" s="14" t="s">
        <v>8338</v>
      </c>
      <c r="R2685" t="s">
        <v>8339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0" t="s">
        <v>2684</v>
      </c>
      <c r="C2686" s="3" t="s">
        <v>6794</v>
      </c>
      <c r="D2686" s="8">
        <v>600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133</v>
      </c>
      <c r="P2686">
        <f t="shared" si="206"/>
        <v>200</v>
      </c>
      <c r="Q2686" s="14" t="s">
        <v>8338</v>
      </c>
      <c r="R2686" t="s">
        <v>8339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0" t="s">
        <v>2685</v>
      </c>
      <c r="C2687" s="3" t="s">
        <v>6795</v>
      </c>
      <c r="D2687" s="8">
        <v>200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5</v>
      </c>
      <c r="P2687">
        <f t="shared" si="206"/>
        <v>10</v>
      </c>
      <c r="Q2687" s="14" t="s">
        <v>8338</v>
      </c>
      <c r="R2687" t="s">
        <v>8339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0" t="s">
        <v>2686</v>
      </c>
      <c r="C2688" s="3" t="s">
        <v>6796</v>
      </c>
      <c r="D2688" s="8">
        <v>1500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8338</v>
      </c>
      <c r="R2688" t="s">
        <v>8339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0" t="s">
        <v>2687</v>
      </c>
      <c r="C2689" s="3" t="s">
        <v>6797</v>
      </c>
      <c r="D2689" s="8">
        <v>3000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8338</v>
      </c>
      <c r="R2689" t="s">
        <v>8339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0" t="s">
        <v>2688</v>
      </c>
      <c r="C2690" s="3" t="s">
        <v>6798</v>
      </c>
      <c r="D2690" s="8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4" t="s">
        <v>8338</v>
      </c>
      <c r="R2690" t="s">
        <v>8339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0" t="s">
        <v>2689</v>
      </c>
      <c r="C2691" s="3" t="s">
        <v>6799</v>
      </c>
      <c r="D2691" s="8">
        <v>2500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4" t="s">
        <v>8338</v>
      </c>
      <c r="R2691" t="s">
        <v>8339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0" t="s">
        <v>2690</v>
      </c>
      <c r="C2692" s="3" t="s">
        <v>6800</v>
      </c>
      <c r="D2692" s="8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8338</v>
      </c>
      <c r="R2692" t="s">
        <v>8339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8">
        <v>750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5</v>
      </c>
      <c r="P2693">
        <f t="shared" si="211"/>
        <v>17.5</v>
      </c>
      <c r="Q2693" s="14" t="s">
        <v>8338</v>
      </c>
      <c r="R2693" t="s">
        <v>8339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8">
        <v>5000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8338</v>
      </c>
      <c r="R2694" t="s">
        <v>8339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0" t="s">
        <v>2693</v>
      </c>
      <c r="C2695" s="3" t="s">
        <v>6803</v>
      </c>
      <c r="D2695" s="8">
        <v>3000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8338</v>
      </c>
      <c r="R2695" t="s">
        <v>8339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0" t="s">
        <v>2694</v>
      </c>
      <c r="C2696" s="3" t="s">
        <v>6804</v>
      </c>
      <c r="D2696" s="8">
        <v>2500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8338</v>
      </c>
      <c r="R2696" t="s">
        <v>8339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0" t="s">
        <v>2695</v>
      </c>
      <c r="C2697" s="3" t="s">
        <v>6805</v>
      </c>
      <c r="D2697" s="8">
        <v>60000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8338</v>
      </c>
      <c r="R2697" t="s">
        <v>8339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0" t="s">
        <v>2696</v>
      </c>
      <c r="C2698" s="3" t="s">
        <v>6806</v>
      </c>
      <c r="D2698" s="8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8338</v>
      </c>
      <c r="R2698" t="s">
        <v>8339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0" t="s">
        <v>2697</v>
      </c>
      <c r="C2699" s="3" t="s">
        <v>6807</v>
      </c>
      <c r="D2699" s="8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8338</v>
      </c>
      <c r="R2699" t="s">
        <v>8339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8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8338</v>
      </c>
      <c r="R2700" t="s">
        <v>8339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0" t="s">
        <v>2699</v>
      </c>
      <c r="C2701" s="3" t="s">
        <v>6809</v>
      </c>
      <c r="D2701" s="8">
        <v>100000000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8338</v>
      </c>
      <c r="R2701" t="s">
        <v>8339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0" t="s">
        <v>2700</v>
      </c>
      <c r="C2702" s="3" t="s">
        <v>6810</v>
      </c>
      <c r="D2702" s="8">
        <v>500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14</v>
      </c>
      <c r="P2702">
        <f t="shared" si="211"/>
        <v>17.5</v>
      </c>
      <c r="Q2702" s="14" t="s">
        <v>8338</v>
      </c>
      <c r="R2702" t="s">
        <v>8339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0" t="s">
        <v>2701</v>
      </c>
      <c r="C2703" s="3" t="s">
        <v>6811</v>
      </c>
      <c r="D2703" s="8">
        <v>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393</v>
      </c>
      <c r="P2703">
        <f t="shared" si="211"/>
        <v>34.130000000000003</v>
      </c>
      <c r="Q2703" s="14" t="s">
        <v>8308</v>
      </c>
      <c r="R2703" t="s">
        <v>8310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0" t="s">
        <v>2702</v>
      </c>
      <c r="C2704" s="3" t="s">
        <v>6812</v>
      </c>
      <c r="D2704" s="8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8308</v>
      </c>
      <c r="R2704" t="s">
        <v>8310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0" t="s">
        <v>2703</v>
      </c>
      <c r="C2705" s="3" t="s">
        <v>6813</v>
      </c>
      <c r="D2705" s="8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8308</v>
      </c>
      <c r="R2705" t="s">
        <v>8310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0" t="s">
        <v>2704</v>
      </c>
      <c r="C2706" s="3" t="s">
        <v>6814</v>
      </c>
      <c r="D2706" s="8">
        <v>1000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115</v>
      </c>
      <c r="P2706">
        <f t="shared" si="211"/>
        <v>163.57</v>
      </c>
      <c r="Q2706" s="14" t="s">
        <v>8308</v>
      </c>
      <c r="R2706" t="s">
        <v>8310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8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8308</v>
      </c>
      <c r="R2707" t="s">
        <v>8310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0" t="s">
        <v>2706</v>
      </c>
      <c r="C2708" s="3" t="s">
        <v>6816</v>
      </c>
      <c r="D2708" s="8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8308</v>
      </c>
      <c r="R2708" t="s">
        <v>8310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0" t="s">
        <v>2707</v>
      </c>
      <c r="C2709" s="3" t="s">
        <v>6817</v>
      </c>
      <c r="D2709" s="8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8308</v>
      </c>
      <c r="R2709" t="s">
        <v>8310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0" t="s">
        <v>2708</v>
      </c>
      <c r="C2710" s="3" t="s">
        <v>6818</v>
      </c>
      <c r="D2710" s="8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8308</v>
      </c>
      <c r="R2710" t="s">
        <v>8310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8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8308</v>
      </c>
      <c r="R2711" t="s">
        <v>8310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8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8308</v>
      </c>
      <c r="R2712" t="s">
        <v>8310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0" t="s">
        <v>2711</v>
      </c>
      <c r="C2713" s="3" t="s">
        <v>6821</v>
      </c>
      <c r="D2713" s="8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8308</v>
      </c>
      <c r="R2713" t="s">
        <v>8310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0" t="s">
        <v>2712</v>
      </c>
      <c r="C2714" s="3" t="s">
        <v>6822</v>
      </c>
      <c r="D2714" s="8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8308</v>
      </c>
      <c r="R2714" t="s">
        <v>8310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0" t="s">
        <v>2713</v>
      </c>
      <c r="C2715" s="3" t="s">
        <v>6823</v>
      </c>
      <c r="D2715" s="8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8308</v>
      </c>
      <c r="R2715" t="s">
        <v>8310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0" t="s">
        <v>2714</v>
      </c>
      <c r="C2716" s="3" t="s">
        <v>6824</v>
      </c>
      <c r="D2716" s="8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8308</v>
      </c>
      <c r="R2716" t="s">
        <v>8310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0" t="s">
        <v>2715</v>
      </c>
      <c r="C2717" s="3" t="s">
        <v>6825</v>
      </c>
      <c r="D2717" s="8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8308</v>
      </c>
      <c r="R2717" t="s">
        <v>8310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0" t="s">
        <v>2716</v>
      </c>
      <c r="C2718" s="3" t="s">
        <v>6826</v>
      </c>
      <c r="D2718" s="8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8308</v>
      </c>
      <c r="R2718" t="s">
        <v>8310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8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8308</v>
      </c>
      <c r="R2719" t="s">
        <v>8310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0" t="s">
        <v>2718</v>
      </c>
      <c r="C2720" s="3" t="s">
        <v>6828</v>
      </c>
      <c r="D2720" s="8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8308</v>
      </c>
      <c r="R2720" t="s">
        <v>8310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0" t="s">
        <v>2719</v>
      </c>
      <c r="C2721" s="3" t="s">
        <v>6829</v>
      </c>
      <c r="D2721" s="8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8308</v>
      </c>
      <c r="R2721" t="s">
        <v>8310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0" t="s">
        <v>2720</v>
      </c>
      <c r="C2722" s="3" t="s">
        <v>6830</v>
      </c>
      <c r="D2722" s="8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8308</v>
      </c>
      <c r="R2722" t="s">
        <v>8310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0" t="s">
        <v>2721</v>
      </c>
      <c r="C2723" s="3" t="s">
        <v>6831</v>
      </c>
      <c r="D2723" s="8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8321</v>
      </c>
      <c r="R2723" t="s">
        <v>8351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0" t="s">
        <v>2722</v>
      </c>
      <c r="C2724" s="3" t="s">
        <v>6832</v>
      </c>
      <c r="D2724" s="8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8321</v>
      </c>
      <c r="R2724" t="s">
        <v>8351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0" t="s">
        <v>2723</v>
      </c>
      <c r="C2725" s="3" t="s">
        <v>6833</v>
      </c>
      <c r="D2725" s="8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8321</v>
      </c>
      <c r="R2725" t="s">
        <v>8351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0" t="s">
        <v>2724</v>
      </c>
      <c r="C2726" s="3" t="s">
        <v>6834</v>
      </c>
      <c r="D2726" s="8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8321</v>
      </c>
      <c r="R2726" t="s">
        <v>8351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0" t="s">
        <v>2725</v>
      </c>
      <c r="C2727" s="3" t="s">
        <v>6835</v>
      </c>
      <c r="D2727" s="8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8321</v>
      </c>
      <c r="R2727" t="s">
        <v>8351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8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8321</v>
      </c>
      <c r="R2728" t="s">
        <v>8351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0" t="s">
        <v>2727</v>
      </c>
      <c r="C2729" s="3" t="s">
        <v>6837</v>
      </c>
      <c r="D2729" s="8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8321</v>
      </c>
      <c r="R2729" t="s">
        <v>8351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8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8321</v>
      </c>
      <c r="R2730" t="s">
        <v>8351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8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8321</v>
      </c>
      <c r="R2731" t="s">
        <v>8351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0" t="s">
        <v>2730</v>
      </c>
      <c r="C2732" s="3" t="s">
        <v>6840</v>
      </c>
      <c r="D2732" s="8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8321</v>
      </c>
      <c r="R2732" t="s">
        <v>8351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0" t="s">
        <v>2731</v>
      </c>
      <c r="C2733" s="3" t="s">
        <v>6841</v>
      </c>
      <c r="D2733" s="8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8321</v>
      </c>
      <c r="R2733" t="s">
        <v>8351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0" t="s">
        <v>2732</v>
      </c>
      <c r="C2734" s="3" t="s">
        <v>6842</v>
      </c>
      <c r="D2734" s="8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8321</v>
      </c>
      <c r="R2734" t="s">
        <v>8351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0" t="s">
        <v>2733</v>
      </c>
      <c r="C2735" s="3" t="s">
        <v>6843</v>
      </c>
      <c r="D2735" s="8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8321</v>
      </c>
      <c r="R2735" t="s">
        <v>8351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0" t="s">
        <v>2734</v>
      </c>
      <c r="C2736" s="3" t="s">
        <v>6844</v>
      </c>
      <c r="D2736" s="8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8321</v>
      </c>
      <c r="R2736" t="s">
        <v>8351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8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8321</v>
      </c>
      <c r="R2737" t="s">
        <v>8351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8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8321</v>
      </c>
      <c r="R2738" t="s">
        <v>8351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8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8321</v>
      </c>
      <c r="R2739" t="s">
        <v>8351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8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8321</v>
      </c>
      <c r="R2740" t="s">
        <v>8351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8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8321</v>
      </c>
      <c r="R2741" t="s">
        <v>8351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8">
        <v>80000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0</v>
      </c>
      <c r="P2742">
        <f t="shared" si="211"/>
        <v>18.239999999999998</v>
      </c>
      <c r="Q2742" s="14" t="s">
        <v>8321</v>
      </c>
      <c r="R2742" t="s">
        <v>8351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8">
        <v>4000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1</v>
      </c>
      <c r="P2743">
        <f t="shared" si="211"/>
        <v>8.75</v>
      </c>
      <c r="Q2743" s="14" t="s">
        <v>8324</v>
      </c>
      <c r="R2743" t="s">
        <v>8359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8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8324</v>
      </c>
      <c r="R2744" t="s">
        <v>8359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8">
        <v>9000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8324</v>
      </c>
      <c r="R2745" t="s">
        <v>8359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8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8324</v>
      </c>
      <c r="R2746" t="s">
        <v>8359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8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8324</v>
      </c>
      <c r="R2747" t="s">
        <v>8359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8">
        <v>600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134</v>
      </c>
      <c r="P2748">
        <f t="shared" si="211"/>
        <v>42.16</v>
      </c>
      <c r="Q2748" s="14" t="s">
        <v>8324</v>
      </c>
      <c r="R2748" t="s">
        <v>8359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8">
        <v>250000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0</v>
      </c>
      <c r="P2749">
        <f t="shared" si="211"/>
        <v>35</v>
      </c>
      <c r="Q2749" s="14" t="s">
        <v>8324</v>
      </c>
      <c r="R2749" t="s">
        <v>8359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8">
        <v>40000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0</v>
      </c>
      <c r="P2750">
        <f t="shared" si="211"/>
        <v>13.25</v>
      </c>
      <c r="Q2750" s="14" t="s">
        <v>8324</v>
      </c>
      <c r="R2750" t="s">
        <v>8359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8">
        <v>1000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11</v>
      </c>
      <c r="P2751">
        <f t="shared" si="211"/>
        <v>55</v>
      </c>
      <c r="Q2751" s="14" t="s">
        <v>8324</v>
      </c>
      <c r="R2751" t="s">
        <v>8359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8">
        <v>30000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8324</v>
      </c>
      <c r="R2752" t="s">
        <v>8359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8">
        <v>15000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8324</v>
      </c>
      <c r="R2753" t="s">
        <v>8359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8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4" t="s">
        <v>8324</v>
      </c>
      <c r="R2754" t="s">
        <v>8359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8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4" t="s">
        <v>8324</v>
      </c>
      <c r="R2755" t="s">
        <v>8359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8">
        <v>5000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8324</v>
      </c>
      <c r="R2756" t="s">
        <v>8359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8">
        <v>25000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1</v>
      </c>
      <c r="P2757">
        <f t="shared" si="216"/>
        <v>17.329999999999998</v>
      </c>
      <c r="Q2757" s="14" t="s">
        <v>8324</v>
      </c>
      <c r="R2757" t="s">
        <v>8359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8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8324</v>
      </c>
      <c r="R2758" t="s">
        <v>8359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8">
        <v>10000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0</v>
      </c>
      <c r="P2759">
        <f t="shared" si="216"/>
        <v>5</v>
      </c>
      <c r="Q2759" s="14" t="s">
        <v>8324</v>
      </c>
      <c r="R2759" t="s">
        <v>8359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8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8324</v>
      </c>
      <c r="R2760" t="s">
        <v>8359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8">
        <v>48500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0</v>
      </c>
      <c r="P2761">
        <f t="shared" si="216"/>
        <v>52.5</v>
      </c>
      <c r="Q2761" s="14" t="s">
        <v>8324</v>
      </c>
      <c r="R2761" t="s">
        <v>8359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8">
        <v>10000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8324</v>
      </c>
      <c r="R2762" t="s">
        <v>8359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8">
        <v>8000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0</v>
      </c>
      <c r="P2763">
        <f t="shared" si="216"/>
        <v>9</v>
      </c>
      <c r="Q2763" s="14" t="s">
        <v>8324</v>
      </c>
      <c r="R2763" t="s">
        <v>8359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8">
        <v>5000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8324</v>
      </c>
      <c r="R2764" t="s">
        <v>8359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8">
        <v>5000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2</v>
      </c>
      <c r="P2765">
        <f t="shared" si="216"/>
        <v>30</v>
      </c>
      <c r="Q2765" s="14" t="s">
        <v>8324</v>
      </c>
      <c r="R2765" t="s">
        <v>8359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8">
        <v>2750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2</v>
      </c>
      <c r="P2766">
        <f t="shared" si="216"/>
        <v>11.25</v>
      </c>
      <c r="Q2766" s="14" t="s">
        <v>8324</v>
      </c>
      <c r="R2766" t="s">
        <v>8359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8">
        <v>13000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8324</v>
      </c>
      <c r="R2767" t="s">
        <v>8359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8">
        <v>2500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4</v>
      </c>
      <c r="P2768">
        <f t="shared" si="216"/>
        <v>25</v>
      </c>
      <c r="Q2768" s="14" t="s">
        <v>8324</v>
      </c>
      <c r="R2768" t="s">
        <v>8359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8">
        <v>372625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0</v>
      </c>
      <c r="P2769">
        <f t="shared" si="216"/>
        <v>11.33</v>
      </c>
      <c r="Q2769" s="14" t="s">
        <v>8324</v>
      </c>
      <c r="R2769" t="s">
        <v>8359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8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8324</v>
      </c>
      <c r="R2770" t="s">
        <v>8359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8">
        <v>30000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8324</v>
      </c>
      <c r="R2771" t="s">
        <v>8359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8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8324</v>
      </c>
      <c r="R2772" t="s">
        <v>8359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8">
        <v>3000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8324</v>
      </c>
      <c r="R2773" t="s">
        <v>8359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8">
        <v>6500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8324</v>
      </c>
      <c r="R2774" t="s">
        <v>8359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8">
        <v>200000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8324</v>
      </c>
      <c r="R2775" t="s">
        <v>8359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8">
        <v>500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114</v>
      </c>
      <c r="P2776">
        <f t="shared" si="216"/>
        <v>43.85</v>
      </c>
      <c r="Q2776" s="14" t="s">
        <v>8324</v>
      </c>
      <c r="R2776" t="s">
        <v>8359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8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8324</v>
      </c>
      <c r="R2777" t="s">
        <v>8359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8">
        <v>1500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110</v>
      </c>
      <c r="P2778">
        <f t="shared" si="216"/>
        <v>45.97</v>
      </c>
      <c r="Q2778" s="14" t="s">
        <v>8324</v>
      </c>
      <c r="R2778" t="s">
        <v>8359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8">
        <v>5050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8324</v>
      </c>
      <c r="R2779" t="s">
        <v>8359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8">
        <v>12000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12</v>
      </c>
      <c r="P2780">
        <f t="shared" si="216"/>
        <v>93.67</v>
      </c>
      <c r="Q2780" s="14" t="s">
        <v>8324</v>
      </c>
      <c r="R2780" t="s">
        <v>8359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8">
        <v>50000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0</v>
      </c>
      <c r="P2781">
        <f t="shared" si="216"/>
        <v>53</v>
      </c>
      <c r="Q2781" s="14" t="s">
        <v>8324</v>
      </c>
      <c r="R2781" t="s">
        <v>8359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8">
        <v>1000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8324</v>
      </c>
      <c r="R2782" t="s">
        <v>8359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8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8308</v>
      </c>
      <c r="R2783" t="s">
        <v>8309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8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8308</v>
      </c>
      <c r="R2784" t="s">
        <v>8309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8">
        <v>19000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6</v>
      </c>
      <c r="P2785">
        <f t="shared" si="216"/>
        <v>18.77</v>
      </c>
      <c r="Q2785" s="14" t="s">
        <v>8308</v>
      </c>
      <c r="R2785" t="s">
        <v>8309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8">
        <v>5000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143</v>
      </c>
      <c r="P2786">
        <f t="shared" si="216"/>
        <v>66.11</v>
      </c>
      <c r="Q2786" s="14" t="s">
        <v>8308</v>
      </c>
      <c r="R2786" t="s">
        <v>8309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8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8308</v>
      </c>
      <c r="R2787" t="s">
        <v>8309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8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8308</v>
      </c>
      <c r="R2788" t="s">
        <v>8309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8">
        <v>500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239</v>
      </c>
      <c r="P2789">
        <f t="shared" si="216"/>
        <v>31.5</v>
      </c>
      <c r="Q2789" s="14" t="s">
        <v>8308</v>
      </c>
      <c r="R2789" t="s">
        <v>8309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8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8308</v>
      </c>
      <c r="R2790" t="s">
        <v>8309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8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8308</v>
      </c>
      <c r="R2791" t="s">
        <v>8309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8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8308</v>
      </c>
      <c r="R2792" t="s">
        <v>8309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8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8308</v>
      </c>
      <c r="R2793" t="s">
        <v>8309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8">
        <v>12000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>
        <f t="shared" si="216"/>
        <v>89.67</v>
      </c>
      <c r="Q2794" s="14" t="s">
        <v>8308</v>
      </c>
      <c r="R2794" t="s">
        <v>8309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8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8308</v>
      </c>
      <c r="R2795" t="s">
        <v>8309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8">
        <v>500000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0</v>
      </c>
      <c r="P2796">
        <f t="shared" si="216"/>
        <v>25</v>
      </c>
      <c r="Q2796" s="14" t="s">
        <v>8308</v>
      </c>
      <c r="R2796" t="s">
        <v>8309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8">
        <v>3000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24</v>
      </c>
      <c r="P2797">
        <f t="shared" si="216"/>
        <v>36.5</v>
      </c>
      <c r="Q2797" s="14" t="s">
        <v>8308</v>
      </c>
      <c r="R2797" t="s">
        <v>8309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8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8308</v>
      </c>
      <c r="R2798" t="s">
        <v>8309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8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8308</v>
      </c>
      <c r="R2799" t="s">
        <v>8309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8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8308</v>
      </c>
      <c r="R2800" t="s">
        <v>8309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8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8308</v>
      </c>
      <c r="R2801" t="s">
        <v>8309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8">
        <v>1200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111</v>
      </c>
      <c r="P2802">
        <f t="shared" si="216"/>
        <v>42.9</v>
      </c>
      <c r="Q2802" s="14" t="s">
        <v>8308</v>
      </c>
      <c r="R2802" t="s">
        <v>8309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8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8308</v>
      </c>
      <c r="R2803" t="s">
        <v>8309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8">
        <v>2800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109</v>
      </c>
      <c r="P2804">
        <f t="shared" si="216"/>
        <v>33.94</v>
      </c>
      <c r="Q2804" s="14" t="s">
        <v>8308</v>
      </c>
      <c r="R2804" t="s">
        <v>8309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8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8308</v>
      </c>
      <c r="R2805" t="s">
        <v>8309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8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8308</v>
      </c>
      <c r="R2806" t="s">
        <v>8309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8">
        <v>2500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18</v>
      </c>
      <c r="P2807">
        <f t="shared" si="216"/>
        <v>24.44</v>
      </c>
      <c r="Q2807" s="14" t="s">
        <v>8308</v>
      </c>
      <c r="R2807" t="s">
        <v>8309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8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8308</v>
      </c>
      <c r="R2808" t="s">
        <v>8309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8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8308</v>
      </c>
      <c r="R2809" t="s">
        <v>8309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8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8308</v>
      </c>
      <c r="R2810" t="s">
        <v>8309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8">
        <v>1500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171</v>
      </c>
      <c r="P2811">
        <f t="shared" si="216"/>
        <v>121.9</v>
      </c>
      <c r="Q2811" s="14" t="s">
        <v>8308</v>
      </c>
      <c r="R2811" t="s">
        <v>8309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8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8308</v>
      </c>
      <c r="R2812" t="s">
        <v>8309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8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8308</v>
      </c>
      <c r="R2813" t="s">
        <v>8309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8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8308</v>
      </c>
      <c r="R2814" t="s">
        <v>8309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8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8308</v>
      </c>
      <c r="R2815" t="s">
        <v>8309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8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8308</v>
      </c>
      <c r="R2816" t="s">
        <v>8309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8">
        <v>400000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0</v>
      </c>
      <c r="P2817">
        <f t="shared" si="216"/>
        <v>43.21</v>
      </c>
      <c r="Q2817" s="14" t="s">
        <v>8308</v>
      </c>
      <c r="R2817" t="s">
        <v>8309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8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4" t="s">
        <v>8308</v>
      </c>
      <c r="R2818" t="s">
        <v>8309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8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4" t="s">
        <v>8308</v>
      </c>
      <c r="R2819" t="s">
        <v>8309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8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8308</v>
      </c>
      <c r="R2820" t="s">
        <v>8309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8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8308</v>
      </c>
      <c r="R2821" t="s">
        <v>8309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8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8308</v>
      </c>
      <c r="R2822" t="s">
        <v>8309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8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8308</v>
      </c>
      <c r="R2823" t="s">
        <v>8309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8">
        <v>5000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120</v>
      </c>
      <c r="P2824">
        <f t="shared" si="221"/>
        <v>63.83</v>
      </c>
      <c r="Q2824" s="14" t="s">
        <v>8308</v>
      </c>
      <c r="R2824" t="s">
        <v>8309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8">
        <v>125000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0</v>
      </c>
      <c r="P2825">
        <f t="shared" si="221"/>
        <v>8.86</v>
      </c>
      <c r="Q2825" s="14" t="s">
        <v>8308</v>
      </c>
      <c r="R2825" t="s">
        <v>8309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8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8308</v>
      </c>
      <c r="R2826" t="s">
        <v>8309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8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8308</v>
      </c>
      <c r="R2827" t="s">
        <v>8309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8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8308</v>
      </c>
      <c r="R2828" t="s">
        <v>8309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8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8308</v>
      </c>
      <c r="R2829" t="s">
        <v>8309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8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8308</v>
      </c>
      <c r="R2830" t="s">
        <v>8309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8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8308</v>
      </c>
      <c r="R2831" t="s">
        <v>8309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8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8308</v>
      </c>
      <c r="R2832" t="s">
        <v>8309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8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8308</v>
      </c>
      <c r="R2833" t="s">
        <v>8309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8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8308</v>
      </c>
      <c r="R2834" t="s">
        <v>8309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8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8308</v>
      </c>
      <c r="R2835" t="s">
        <v>8309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8">
        <v>1000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136</v>
      </c>
      <c r="P2836">
        <f t="shared" si="221"/>
        <v>64.760000000000005</v>
      </c>
      <c r="Q2836" s="14" t="s">
        <v>8308</v>
      </c>
      <c r="R2836" t="s">
        <v>8309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8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8308</v>
      </c>
      <c r="R2837" t="s">
        <v>8309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8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8308</v>
      </c>
      <c r="R2838" t="s">
        <v>8309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8">
        <v>2500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34</v>
      </c>
      <c r="P2839">
        <f t="shared" si="221"/>
        <v>40.479999999999997</v>
      </c>
      <c r="Q2839" s="14" t="s">
        <v>8308</v>
      </c>
      <c r="R2839" t="s">
        <v>8309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8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8308</v>
      </c>
      <c r="R2840" t="s">
        <v>8309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8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8308</v>
      </c>
      <c r="R2841" t="s">
        <v>8309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8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8308</v>
      </c>
      <c r="R2842" t="s">
        <v>8309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8">
        <v>22000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0</v>
      </c>
      <c r="P2843">
        <f t="shared" si="221"/>
        <v>10</v>
      </c>
      <c r="Q2843" s="14" t="s">
        <v>8308</v>
      </c>
      <c r="R2843" t="s">
        <v>8309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8">
        <v>40000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8308</v>
      </c>
      <c r="R2844" t="s">
        <v>8309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8">
        <v>50000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8308</v>
      </c>
      <c r="R2845" t="s">
        <v>8309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8">
        <v>16000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0</v>
      </c>
      <c r="P2846">
        <f t="shared" si="221"/>
        <v>30</v>
      </c>
      <c r="Q2846" s="14" t="s">
        <v>8308</v>
      </c>
      <c r="R2846" t="s">
        <v>8309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8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8308</v>
      </c>
      <c r="R2847" t="s">
        <v>8309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8">
        <v>6500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8308</v>
      </c>
      <c r="R2848" t="s">
        <v>8309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8">
        <v>28000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8308</v>
      </c>
      <c r="R2849" t="s">
        <v>8309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8">
        <v>50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140</v>
      </c>
      <c r="P2850">
        <f t="shared" si="221"/>
        <v>23.33</v>
      </c>
      <c r="Q2850" s="14" t="s">
        <v>8308</v>
      </c>
      <c r="R2850" t="s">
        <v>8309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8">
        <v>75000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0</v>
      </c>
      <c r="P2851">
        <f t="shared" si="221"/>
        <v>5</v>
      </c>
      <c r="Q2851" s="14" t="s">
        <v>8308</v>
      </c>
      <c r="R2851" t="s">
        <v>8309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8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8308</v>
      </c>
      <c r="R2852" t="s">
        <v>8309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8">
        <v>10000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8308</v>
      </c>
      <c r="R2853" t="s">
        <v>8309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8">
        <v>3750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3</v>
      </c>
      <c r="P2854">
        <f t="shared" si="221"/>
        <v>15.83</v>
      </c>
      <c r="Q2854" s="14" t="s">
        <v>8308</v>
      </c>
      <c r="R2854" t="s">
        <v>8309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8">
        <v>5500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8308</v>
      </c>
      <c r="R2855" t="s">
        <v>8309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8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8308</v>
      </c>
      <c r="R2856" t="s">
        <v>8309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8">
        <v>300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100</v>
      </c>
      <c r="P2857">
        <f t="shared" si="221"/>
        <v>60</v>
      </c>
      <c r="Q2857" s="14" t="s">
        <v>8308</v>
      </c>
      <c r="R2857" t="s">
        <v>8309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8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8308</v>
      </c>
      <c r="R2858" t="s">
        <v>8309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8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8308</v>
      </c>
      <c r="R2859" t="s">
        <v>8309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8">
        <v>100000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8308</v>
      </c>
      <c r="R2860" t="s">
        <v>8309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8">
        <v>12500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0</v>
      </c>
      <c r="P2861">
        <f t="shared" si="221"/>
        <v>35</v>
      </c>
      <c r="Q2861" s="14" t="s">
        <v>8308</v>
      </c>
      <c r="R2861" t="s">
        <v>8309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8">
        <v>10000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3</v>
      </c>
      <c r="P2862">
        <f t="shared" si="221"/>
        <v>29.56</v>
      </c>
      <c r="Q2862" s="14" t="s">
        <v>8308</v>
      </c>
      <c r="R2862" t="s">
        <v>8309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8">
        <v>12100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</v>
      </c>
      <c r="P2863">
        <f t="shared" si="221"/>
        <v>26.67</v>
      </c>
      <c r="Q2863" s="14" t="s">
        <v>8308</v>
      </c>
      <c r="R2863" t="s">
        <v>8309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8">
        <v>8000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1</v>
      </c>
      <c r="P2864">
        <f t="shared" si="221"/>
        <v>18.329999999999998</v>
      </c>
      <c r="Q2864" s="14" t="s">
        <v>8308</v>
      </c>
      <c r="R2864" t="s">
        <v>8309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8">
        <v>2500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20</v>
      </c>
      <c r="Q2865" s="14" t="s">
        <v>8308</v>
      </c>
      <c r="R2865" t="s">
        <v>8309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8">
        <v>10000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0</v>
      </c>
      <c r="P2866">
        <f t="shared" si="221"/>
        <v>13.33</v>
      </c>
      <c r="Q2866" s="14" t="s">
        <v>8308</v>
      </c>
      <c r="R2866" t="s">
        <v>8309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8">
        <v>20000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8308</v>
      </c>
      <c r="R2867" t="s">
        <v>8309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8">
        <v>2200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2</v>
      </c>
      <c r="P2868">
        <f t="shared" si="221"/>
        <v>22.5</v>
      </c>
      <c r="Q2868" s="14" t="s">
        <v>8308</v>
      </c>
      <c r="R2868" t="s">
        <v>8309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8">
        <v>350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144</v>
      </c>
      <c r="P2869">
        <f t="shared" si="221"/>
        <v>50.4</v>
      </c>
      <c r="Q2869" s="14" t="s">
        <v>8308</v>
      </c>
      <c r="R2869" t="s">
        <v>8309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8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8308</v>
      </c>
      <c r="R2870" t="s">
        <v>8309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8">
        <v>5000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4</v>
      </c>
      <c r="P2871">
        <f t="shared" si="221"/>
        <v>35.4</v>
      </c>
      <c r="Q2871" s="14" t="s">
        <v>8308</v>
      </c>
      <c r="R2871" t="s">
        <v>8309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8">
        <v>600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125</v>
      </c>
      <c r="P2872">
        <f t="shared" si="221"/>
        <v>83.33</v>
      </c>
      <c r="Q2872" s="14" t="s">
        <v>8308</v>
      </c>
      <c r="R2872" t="s">
        <v>8309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8">
        <v>100000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0</v>
      </c>
      <c r="P2873">
        <f t="shared" si="221"/>
        <v>35.92</v>
      </c>
      <c r="Q2873" s="14" t="s">
        <v>8308</v>
      </c>
      <c r="R2873" t="s">
        <v>8309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8">
        <v>18000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8308</v>
      </c>
      <c r="R2874" t="s">
        <v>8309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8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8308</v>
      </c>
      <c r="R2875" t="s">
        <v>8309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8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8308</v>
      </c>
      <c r="R2876" t="s">
        <v>8309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8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8308</v>
      </c>
      <c r="R2877" t="s">
        <v>8309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8">
        <v>516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8308</v>
      </c>
      <c r="R2878" t="s">
        <v>8309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8">
        <v>500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130</v>
      </c>
      <c r="P2879">
        <f t="shared" si="221"/>
        <v>108.33</v>
      </c>
      <c r="Q2879" s="14" t="s">
        <v>8308</v>
      </c>
      <c r="R2879" t="s">
        <v>8309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8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8308</v>
      </c>
      <c r="R2880" t="s">
        <v>8309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8">
        <v>3500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1</v>
      </c>
      <c r="P2881">
        <f t="shared" si="221"/>
        <v>29</v>
      </c>
      <c r="Q2881" s="14" t="s">
        <v>8308</v>
      </c>
      <c r="R2881" t="s">
        <v>8309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8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112</v>
      </c>
      <c r="P2882">
        <f t="shared" ref="P2882:P2945" si="226">IFERROR(ROUND(E2882/L2882,2),0)</f>
        <v>96.55</v>
      </c>
      <c r="Q2882" s="14" t="s">
        <v>8308</v>
      </c>
      <c r="R2882" t="s">
        <v>8309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8">
        <v>9600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4" t="s">
        <v>8308</v>
      </c>
      <c r="R2883" t="s">
        <v>8309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8">
        <v>2500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10</v>
      </c>
      <c r="P2884">
        <f t="shared" si="226"/>
        <v>63</v>
      </c>
      <c r="Q2884" s="14" t="s">
        <v>8308</v>
      </c>
      <c r="R2884" t="s">
        <v>8309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8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8308</v>
      </c>
      <c r="R2885" t="s">
        <v>8309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8">
        <v>6000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3</v>
      </c>
      <c r="P2886">
        <f t="shared" si="226"/>
        <v>46.25</v>
      </c>
      <c r="Q2886" s="14" t="s">
        <v>8308</v>
      </c>
      <c r="R2886" t="s">
        <v>8309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8">
        <v>1000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13</v>
      </c>
      <c r="P2887">
        <f t="shared" si="226"/>
        <v>26</v>
      </c>
      <c r="Q2887" s="14" t="s">
        <v>8308</v>
      </c>
      <c r="R2887" t="s">
        <v>8309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8">
        <v>50000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0</v>
      </c>
      <c r="P2888">
        <f t="shared" si="226"/>
        <v>10</v>
      </c>
      <c r="Q2888" s="14" t="s">
        <v>8308</v>
      </c>
      <c r="R2888" t="s">
        <v>8309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8">
        <v>5000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8308</v>
      </c>
      <c r="R2889" t="s">
        <v>8309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8">
        <v>1680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8308</v>
      </c>
      <c r="R2890" t="s">
        <v>8309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8">
        <v>960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119</v>
      </c>
      <c r="P2891">
        <f t="shared" si="226"/>
        <v>81.569999999999993</v>
      </c>
      <c r="Q2891" s="14" t="s">
        <v>8308</v>
      </c>
      <c r="R2891" t="s">
        <v>8309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8">
        <v>20000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0</v>
      </c>
      <c r="P2892">
        <f t="shared" si="226"/>
        <v>7</v>
      </c>
      <c r="Q2892" s="14" t="s">
        <v>8308</v>
      </c>
      <c r="R2892" t="s">
        <v>8309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8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8308</v>
      </c>
      <c r="R2893" t="s">
        <v>8309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8">
        <v>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100</v>
      </c>
      <c r="P2894">
        <f t="shared" si="226"/>
        <v>29.41</v>
      </c>
      <c r="Q2894" s="14" t="s">
        <v>8308</v>
      </c>
      <c r="R2894" t="s">
        <v>8309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8">
        <v>3500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8308</v>
      </c>
      <c r="R2895" t="s">
        <v>8309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8">
        <v>1200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8308</v>
      </c>
      <c r="R2896" t="s">
        <v>8309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8">
        <v>1250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2</v>
      </c>
      <c r="P2897">
        <f t="shared" si="226"/>
        <v>5.75</v>
      </c>
      <c r="Q2897" s="14" t="s">
        <v>8308</v>
      </c>
      <c r="R2897" t="s">
        <v>8309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8">
        <v>5000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13</v>
      </c>
      <c r="P2898">
        <f t="shared" si="226"/>
        <v>52.08</v>
      </c>
      <c r="Q2898" s="14" t="s">
        <v>8308</v>
      </c>
      <c r="R2898" t="s">
        <v>8309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8">
        <v>500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110</v>
      </c>
      <c r="P2899">
        <f t="shared" si="226"/>
        <v>183.33</v>
      </c>
      <c r="Q2899" s="14" t="s">
        <v>8308</v>
      </c>
      <c r="R2899" t="s">
        <v>8309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8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8308</v>
      </c>
      <c r="R2900" t="s">
        <v>8309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8">
        <v>5000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8308</v>
      </c>
      <c r="R2901" t="s">
        <v>8309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8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8308</v>
      </c>
      <c r="R2902" t="s">
        <v>8309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8">
        <v>20000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0</v>
      </c>
      <c r="P2903">
        <f t="shared" si="226"/>
        <v>3</v>
      </c>
      <c r="Q2903" s="14" t="s">
        <v>8308</v>
      </c>
      <c r="R2903" t="s">
        <v>8309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8">
        <v>200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13</v>
      </c>
      <c r="P2904">
        <f t="shared" si="226"/>
        <v>25</v>
      </c>
      <c r="Q2904" s="14" t="s">
        <v>8308</v>
      </c>
      <c r="R2904" t="s">
        <v>8309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8">
        <v>60000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0</v>
      </c>
      <c r="P2905">
        <f t="shared" si="226"/>
        <v>9.75</v>
      </c>
      <c r="Q2905" s="14" t="s">
        <v>8308</v>
      </c>
      <c r="R2905" t="s">
        <v>8309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8">
        <v>50000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0</v>
      </c>
      <c r="P2906">
        <f t="shared" si="226"/>
        <v>18.75</v>
      </c>
      <c r="Q2906" s="14" t="s">
        <v>8308</v>
      </c>
      <c r="R2906" t="s">
        <v>8309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8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8308</v>
      </c>
      <c r="R2907" t="s">
        <v>8309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8">
        <v>500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113</v>
      </c>
      <c r="P2908">
        <f t="shared" si="226"/>
        <v>80.709999999999994</v>
      </c>
      <c r="Q2908" s="14" t="s">
        <v>8308</v>
      </c>
      <c r="R2908" t="s">
        <v>8309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8">
        <v>14000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8308</v>
      </c>
      <c r="R2909" t="s">
        <v>8309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8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8308</v>
      </c>
      <c r="R2910" t="s">
        <v>8309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8">
        <v>150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13</v>
      </c>
      <c r="P2911">
        <f t="shared" si="226"/>
        <v>20</v>
      </c>
      <c r="Q2911" s="14" t="s">
        <v>8308</v>
      </c>
      <c r="R2911" t="s">
        <v>8309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8">
        <v>2500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8308</v>
      </c>
      <c r="R2912" t="s">
        <v>8309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8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8308</v>
      </c>
      <c r="R2913" t="s">
        <v>8309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8">
        <v>2000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102</v>
      </c>
      <c r="P2914">
        <f t="shared" si="226"/>
        <v>78.08</v>
      </c>
      <c r="Q2914" s="14" t="s">
        <v>8308</v>
      </c>
      <c r="R2914" t="s">
        <v>8309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8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8308</v>
      </c>
      <c r="R2915" t="s">
        <v>8309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8">
        <v>3000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8308</v>
      </c>
      <c r="R2916" t="s">
        <v>8309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8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8308</v>
      </c>
      <c r="R2917" t="s">
        <v>8309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8">
        <v>6500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2</v>
      </c>
      <c r="P2918">
        <f t="shared" si="226"/>
        <v>20.71</v>
      </c>
      <c r="Q2918" s="14" t="s">
        <v>8308</v>
      </c>
      <c r="R2918" t="s">
        <v>8309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8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8308</v>
      </c>
      <c r="R2919" t="s">
        <v>8309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8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8308</v>
      </c>
      <c r="R2920" t="s">
        <v>8309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8">
        <v>100000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0</v>
      </c>
      <c r="P2921">
        <f t="shared" si="226"/>
        <v>8.5</v>
      </c>
      <c r="Q2921" s="14" t="s">
        <v>8308</v>
      </c>
      <c r="R2921" t="s">
        <v>8309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8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8308</v>
      </c>
      <c r="R2922" t="s">
        <v>8309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8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8308</v>
      </c>
      <c r="R2923" t="s">
        <v>8311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8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8308</v>
      </c>
      <c r="R2924" t="s">
        <v>8311</v>
      </c>
      <c r="S2924" s="18">
        <f t="shared" si="227"/>
        <v>42097.874155092592</v>
      </c>
      <c r="T2924" s="18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8">
        <v>30000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</v>
      </c>
      <c r="P2925">
        <f t="shared" si="226"/>
        <v>30</v>
      </c>
      <c r="Q2925" s="14" t="s">
        <v>8308</v>
      </c>
      <c r="R2925" t="s">
        <v>8311</v>
      </c>
      <c r="S2925" s="18">
        <f t="shared" si="227"/>
        <v>42013.15253472222</v>
      </c>
      <c r="T2925" s="18">
        <f t="shared" si="228"/>
        <v>42028.125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8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8308</v>
      </c>
      <c r="R2926" t="s">
        <v>8311</v>
      </c>
      <c r="S2926" s="18">
        <f t="shared" si="227"/>
        <v>42103.556828703702</v>
      </c>
      <c r="T2926" s="18">
        <f t="shared" si="228"/>
        <v>42133.165972222225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8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8308</v>
      </c>
      <c r="R2927" t="s">
        <v>8311</v>
      </c>
      <c r="S2927" s="18">
        <f t="shared" si="227"/>
        <v>41863.584120370368</v>
      </c>
      <c r="T2927" s="18">
        <f t="shared" si="228"/>
        <v>41893.584120370368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8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8308</v>
      </c>
      <c r="R2928" t="s">
        <v>8311</v>
      </c>
      <c r="S2928" s="18">
        <f t="shared" si="227"/>
        <v>42044.765960648147</v>
      </c>
      <c r="T2928" s="18">
        <f t="shared" si="228"/>
        <v>42058.765960648147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8">
        <v>17000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14</v>
      </c>
      <c r="P2929">
        <f t="shared" si="226"/>
        <v>112.14</v>
      </c>
      <c r="Q2929" s="14" t="s">
        <v>8308</v>
      </c>
      <c r="R2929" t="s">
        <v>8311</v>
      </c>
      <c r="S2929" s="18">
        <f t="shared" si="227"/>
        <v>41806.669317129628</v>
      </c>
      <c r="T2929" s="18">
        <f t="shared" si="228"/>
        <v>41835.208333333336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8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8308</v>
      </c>
      <c r="R2930" t="s">
        <v>8311</v>
      </c>
      <c r="S2930" s="18">
        <f t="shared" si="227"/>
        <v>42403.998217592598</v>
      </c>
      <c r="T2930" s="18">
        <f t="shared" si="228"/>
        <v>42433.998217592598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8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8308</v>
      </c>
      <c r="R2931" t="s">
        <v>8311</v>
      </c>
      <c r="S2931" s="18">
        <f t="shared" si="227"/>
        <v>41754.564328703702</v>
      </c>
      <c r="T2931" s="18">
        <f t="shared" si="228"/>
        <v>41784.564328703702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8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8308</v>
      </c>
      <c r="R2932" t="s">
        <v>8311</v>
      </c>
      <c r="S2932" s="18">
        <f t="shared" si="227"/>
        <v>42101.584074074075</v>
      </c>
      <c r="T2932" s="18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8">
        <v>20000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4</v>
      </c>
      <c r="P2933">
        <f t="shared" si="226"/>
        <v>88.33</v>
      </c>
      <c r="Q2933" s="14" t="s">
        <v>8308</v>
      </c>
      <c r="R2933" t="s">
        <v>8311</v>
      </c>
      <c r="S2933" s="18">
        <f t="shared" si="227"/>
        <v>41872.291238425925</v>
      </c>
      <c r="T2933" s="18">
        <f t="shared" si="228"/>
        <v>41897.255555555559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8">
        <v>3000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109</v>
      </c>
      <c r="P2934">
        <f t="shared" si="226"/>
        <v>85.74</v>
      </c>
      <c r="Q2934" s="14" t="s">
        <v>8308</v>
      </c>
      <c r="R2934" t="s">
        <v>8311</v>
      </c>
      <c r="S2934" s="18">
        <f t="shared" si="227"/>
        <v>42025.164780092593</v>
      </c>
      <c r="T2934" s="18">
        <f t="shared" si="228"/>
        <v>42056.458333333328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8">
        <v>2000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128</v>
      </c>
      <c r="P2935">
        <f t="shared" si="226"/>
        <v>47.57</v>
      </c>
      <c r="Q2935" s="14" t="s">
        <v>8308</v>
      </c>
      <c r="R2935" t="s">
        <v>8311</v>
      </c>
      <c r="S2935" s="18">
        <f t="shared" si="227"/>
        <v>42495.956631944442</v>
      </c>
      <c r="T2935" s="18">
        <f t="shared" si="228"/>
        <v>42525.956631944442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8">
        <v>50000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5</v>
      </c>
      <c r="P2936">
        <f t="shared" si="226"/>
        <v>72.97</v>
      </c>
      <c r="Q2936" s="14" t="s">
        <v>8308</v>
      </c>
      <c r="R2936" t="s">
        <v>8311</v>
      </c>
      <c r="S2936" s="18">
        <f t="shared" si="227"/>
        <v>41775.636157407411</v>
      </c>
      <c r="T2936" s="18">
        <f t="shared" si="228"/>
        <v>41805.636157407411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8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8308</v>
      </c>
      <c r="R2937" t="s">
        <v>8311</v>
      </c>
      <c r="S2937" s="18">
        <f t="shared" si="227"/>
        <v>42553.583425925928</v>
      </c>
      <c r="T2937" s="18">
        <f t="shared" si="228"/>
        <v>42611.708333333328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8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8308</v>
      </c>
      <c r="R2938" t="s">
        <v>8311</v>
      </c>
      <c r="S2938" s="18">
        <f t="shared" si="227"/>
        <v>41912.650729166664</v>
      </c>
      <c r="T2938" s="18">
        <f t="shared" si="228"/>
        <v>41925.207638888889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8">
        <v>2000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100</v>
      </c>
      <c r="P2939">
        <f t="shared" si="226"/>
        <v>36.36</v>
      </c>
      <c r="Q2939" s="14" t="s">
        <v>8308</v>
      </c>
      <c r="R2939" t="s">
        <v>8311</v>
      </c>
      <c r="S2939" s="18">
        <f t="shared" si="227"/>
        <v>41803.457326388889</v>
      </c>
      <c r="T2939" s="18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8">
        <v>3750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108</v>
      </c>
      <c r="P2940">
        <f t="shared" si="226"/>
        <v>126.72</v>
      </c>
      <c r="Q2940" s="14" t="s">
        <v>8308</v>
      </c>
      <c r="R2940" t="s">
        <v>8311</v>
      </c>
      <c r="S2940" s="18">
        <f t="shared" si="227"/>
        <v>42004.703865740739</v>
      </c>
      <c r="T2940" s="18">
        <f t="shared" si="228"/>
        <v>42034.703865740739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8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8308</v>
      </c>
      <c r="R2941" t="s">
        <v>8311</v>
      </c>
      <c r="S2941" s="18">
        <f t="shared" si="227"/>
        <v>41845.809166666666</v>
      </c>
      <c r="T2941" s="18">
        <f t="shared" si="228"/>
        <v>41879.041666666664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8">
        <v>2000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134</v>
      </c>
      <c r="P2942">
        <f t="shared" si="226"/>
        <v>81.239999999999995</v>
      </c>
      <c r="Q2942" s="14" t="s">
        <v>8308</v>
      </c>
      <c r="R2942" t="s">
        <v>8311</v>
      </c>
      <c r="S2942" s="18">
        <f t="shared" si="227"/>
        <v>41982.773356481484</v>
      </c>
      <c r="T2942" s="18">
        <f t="shared" si="228"/>
        <v>42022.773356481484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8">
        <v>3000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8308</v>
      </c>
      <c r="R2943" t="s">
        <v>8310</v>
      </c>
      <c r="S2943" s="18">
        <f t="shared" si="227"/>
        <v>42034.960127314815</v>
      </c>
      <c r="T2943" s="18">
        <f t="shared" si="228"/>
        <v>42064.960127314815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8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8308</v>
      </c>
      <c r="R2944" t="s">
        <v>8310</v>
      </c>
      <c r="S2944" s="18">
        <f t="shared" si="227"/>
        <v>42334.803923611107</v>
      </c>
      <c r="T2944" s="18">
        <f t="shared" si="228"/>
        <v>42354.845833333333</v>
      </c>
    </row>
    <row r="2945" spans="1:20" ht="60" x14ac:dyDescent="0.25">
      <c r="A2945">
        <v>2943</v>
      </c>
      <c r="B2945" s="10" t="s">
        <v>2943</v>
      </c>
      <c r="C2945" s="3" t="s">
        <v>7053</v>
      </c>
      <c r="D2945" s="8">
        <v>19980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8308</v>
      </c>
      <c r="R2945" t="s">
        <v>8310</v>
      </c>
      <c r="S2945" s="18">
        <f t="shared" si="227"/>
        <v>42077.129398148143</v>
      </c>
      <c r="T2945" s="18">
        <f t="shared" si="228"/>
        <v>42107.129398148143</v>
      </c>
    </row>
    <row r="2946" spans="1:20" ht="45" x14ac:dyDescent="0.25">
      <c r="A2946">
        <v>2944</v>
      </c>
      <c r="B2946" s="10" t="s">
        <v>2944</v>
      </c>
      <c r="C2946" s="3" t="s">
        <v>7054</v>
      </c>
      <c r="D2946" s="8">
        <v>2000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5</v>
      </c>
      <c r="P2946">
        <f t="shared" ref="P2946:P3009" si="231">IFERROR(ROUND(E2946/L2946,2),0)</f>
        <v>100</v>
      </c>
      <c r="Q2946" s="14" t="s">
        <v>8308</v>
      </c>
      <c r="R2946" t="s">
        <v>8310</v>
      </c>
      <c r="S2946" s="18">
        <f t="shared" si="227"/>
        <v>42132.9143287037</v>
      </c>
      <c r="T2946" s="18">
        <f t="shared" si="228"/>
        <v>42162.9143287037</v>
      </c>
    </row>
    <row r="2947" spans="1:20" ht="60" x14ac:dyDescent="0.25">
      <c r="A2947">
        <v>2945</v>
      </c>
      <c r="B2947" s="10" t="s">
        <v>2945</v>
      </c>
      <c r="C2947" s="3" t="s">
        <v>7055</v>
      </c>
      <c r="D2947" s="8">
        <v>1200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4" t="s">
        <v>8308</v>
      </c>
      <c r="R2947" t="s">
        <v>8310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10" t="s">
        <v>2946</v>
      </c>
      <c r="C2948" s="3" t="s">
        <v>7056</v>
      </c>
      <c r="D2948" s="8">
        <v>18950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8308</v>
      </c>
      <c r="R2948" t="s">
        <v>8310</v>
      </c>
      <c r="S2948" s="18">
        <f t="shared" si="232"/>
        <v>42567.531157407408</v>
      </c>
      <c r="T2948" s="18">
        <f t="shared" si="233"/>
        <v>42597.531157407408</v>
      </c>
    </row>
    <row r="2949" spans="1:20" ht="60" x14ac:dyDescent="0.25">
      <c r="A2949">
        <v>2947</v>
      </c>
      <c r="B2949" s="10" t="s">
        <v>2947</v>
      </c>
      <c r="C2949" s="3" t="s">
        <v>7057</v>
      </c>
      <c r="D2949" s="8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8308</v>
      </c>
      <c r="R2949" t="s">
        <v>8310</v>
      </c>
      <c r="S2949" s="18">
        <f t="shared" si="232"/>
        <v>42649.562118055561</v>
      </c>
      <c r="T2949" s="18">
        <f t="shared" si="233"/>
        <v>42698.715972222228</v>
      </c>
    </row>
    <row r="2950" spans="1:20" ht="60" x14ac:dyDescent="0.25">
      <c r="A2950">
        <v>2948</v>
      </c>
      <c r="B2950" s="10" t="s">
        <v>2948</v>
      </c>
      <c r="C2950" s="3" t="s">
        <v>7058</v>
      </c>
      <c r="D2950" s="8">
        <v>1000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2</v>
      </c>
      <c r="P2950">
        <f t="shared" si="231"/>
        <v>2.67</v>
      </c>
      <c r="Q2950" s="14" t="s">
        <v>8308</v>
      </c>
      <c r="R2950" t="s">
        <v>8310</v>
      </c>
      <c r="S2950" s="18">
        <f t="shared" si="232"/>
        <v>42097.649224537032</v>
      </c>
      <c r="T2950" s="18">
        <f t="shared" si="233"/>
        <v>42157.649224537032</v>
      </c>
    </row>
    <row r="2951" spans="1:20" ht="60" x14ac:dyDescent="0.25">
      <c r="A2951">
        <v>2949</v>
      </c>
      <c r="B2951" s="10" t="s">
        <v>2949</v>
      </c>
      <c r="C2951" s="3" t="s">
        <v>7059</v>
      </c>
      <c r="D2951" s="8">
        <v>26000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0</v>
      </c>
      <c r="P2951">
        <f t="shared" si="231"/>
        <v>12.5</v>
      </c>
      <c r="Q2951" s="14" t="s">
        <v>8308</v>
      </c>
      <c r="R2951" t="s">
        <v>8310</v>
      </c>
      <c r="S2951" s="18">
        <f t="shared" si="232"/>
        <v>42297.823113425926</v>
      </c>
      <c r="T2951" s="18">
        <f t="shared" si="233"/>
        <v>42327.864780092597</v>
      </c>
    </row>
    <row r="2952" spans="1:20" ht="60" x14ac:dyDescent="0.25">
      <c r="A2952">
        <v>2950</v>
      </c>
      <c r="B2952" s="10" t="s">
        <v>2950</v>
      </c>
      <c r="C2952" s="3" t="s">
        <v>7060</v>
      </c>
      <c r="D2952" s="8">
        <v>100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4" t="s">
        <v>8308</v>
      </c>
      <c r="R2952" t="s">
        <v>8310</v>
      </c>
      <c r="S2952" s="18">
        <f t="shared" si="232"/>
        <v>42362.36518518519</v>
      </c>
      <c r="T2952" s="18">
        <f t="shared" si="233"/>
        <v>42392.36518518519</v>
      </c>
    </row>
    <row r="2953" spans="1:20" ht="60" x14ac:dyDescent="0.25">
      <c r="A2953">
        <v>2951</v>
      </c>
      <c r="B2953" s="10" t="s">
        <v>2951</v>
      </c>
      <c r="C2953" s="3" t="s">
        <v>7061</v>
      </c>
      <c r="D2953" s="8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8308</v>
      </c>
      <c r="R2953" t="s">
        <v>8310</v>
      </c>
      <c r="S2953" s="18">
        <f t="shared" si="232"/>
        <v>41872.802928240737</v>
      </c>
      <c r="T2953" s="18">
        <f t="shared" si="233"/>
        <v>41917.802928240737</v>
      </c>
    </row>
    <row r="2954" spans="1:20" ht="60" x14ac:dyDescent="0.25">
      <c r="A2954">
        <v>2952</v>
      </c>
      <c r="B2954" s="10" t="s">
        <v>2952</v>
      </c>
      <c r="C2954" s="3" t="s">
        <v>7062</v>
      </c>
      <c r="D2954" s="8">
        <v>1350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119</v>
      </c>
      <c r="P2954">
        <f t="shared" si="231"/>
        <v>200.63</v>
      </c>
      <c r="Q2954" s="14" t="s">
        <v>8308</v>
      </c>
      <c r="R2954" t="s">
        <v>8310</v>
      </c>
      <c r="S2954" s="18">
        <f t="shared" si="232"/>
        <v>42628.690266203703</v>
      </c>
      <c r="T2954" s="18">
        <f t="shared" si="233"/>
        <v>42660.166666666672</v>
      </c>
    </row>
    <row r="2955" spans="1:20" ht="45" x14ac:dyDescent="0.25">
      <c r="A2955">
        <v>2953</v>
      </c>
      <c r="B2955" s="10" t="s">
        <v>2953</v>
      </c>
      <c r="C2955" s="3" t="s">
        <v>7063</v>
      </c>
      <c r="D2955" s="8">
        <v>250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242</v>
      </c>
      <c r="P2955">
        <f t="shared" si="231"/>
        <v>201.67</v>
      </c>
      <c r="Q2955" s="14" t="s">
        <v>8308</v>
      </c>
      <c r="R2955" t="s">
        <v>8310</v>
      </c>
      <c r="S2955" s="18">
        <f t="shared" si="232"/>
        <v>42255.791909722218</v>
      </c>
      <c r="T2955" s="18">
        <f t="shared" si="233"/>
        <v>42285.791909722218</v>
      </c>
    </row>
    <row r="2956" spans="1:20" ht="45" x14ac:dyDescent="0.25">
      <c r="A2956">
        <v>2954</v>
      </c>
      <c r="B2956" s="10" t="s">
        <v>2954</v>
      </c>
      <c r="C2956" s="3" t="s">
        <v>7064</v>
      </c>
      <c r="D2956" s="8">
        <v>3000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4" t="s">
        <v>8308</v>
      </c>
      <c r="R2956" t="s">
        <v>8310</v>
      </c>
      <c r="S2956" s="18">
        <f t="shared" si="232"/>
        <v>42790.583368055552</v>
      </c>
      <c r="T2956" s="18">
        <f t="shared" si="233"/>
        <v>42810.541701388895</v>
      </c>
    </row>
    <row r="2957" spans="1:20" ht="45" x14ac:dyDescent="0.25">
      <c r="A2957">
        <v>2955</v>
      </c>
      <c r="B2957" s="10" t="s">
        <v>2955</v>
      </c>
      <c r="C2957" s="3" t="s">
        <v>7065</v>
      </c>
      <c r="D2957" s="8">
        <v>1250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57</v>
      </c>
      <c r="P2957">
        <f t="shared" si="231"/>
        <v>65</v>
      </c>
      <c r="Q2957" s="14" t="s">
        <v>8308</v>
      </c>
      <c r="R2957" t="s">
        <v>8310</v>
      </c>
      <c r="S2957" s="18">
        <f t="shared" si="232"/>
        <v>42141.741307870368</v>
      </c>
      <c r="T2957" s="18">
        <f t="shared" si="233"/>
        <v>42171.741307870368</v>
      </c>
    </row>
    <row r="2958" spans="1:20" ht="60" x14ac:dyDescent="0.25">
      <c r="A2958">
        <v>2956</v>
      </c>
      <c r="B2958" s="10" t="s">
        <v>2956</v>
      </c>
      <c r="C2958" s="3" t="s">
        <v>7066</v>
      </c>
      <c r="D2958" s="8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8308</v>
      </c>
      <c r="R2958" t="s">
        <v>8310</v>
      </c>
      <c r="S2958" s="18">
        <f t="shared" si="232"/>
        <v>42464.958912037036</v>
      </c>
      <c r="T2958" s="18">
        <f t="shared" si="233"/>
        <v>42494.958912037036</v>
      </c>
    </row>
    <row r="2959" spans="1:20" ht="45" x14ac:dyDescent="0.25">
      <c r="A2959">
        <v>2957</v>
      </c>
      <c r="B2959" s="10" t="s">
        <v>2957</v>
      </c>
      <c r="C2959" s="3" t="s">
        <v>7067</v>
      </c>
      <c r="D2959" s="8">
        <v>3000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9</v>
      </c>
      <c r="P2959">
        <f t="shared" si="231"/>
        <v>93.33</v>
      </c>
      <c r="Q2959" s="14" t="s">
        <v>8308</v>
      </c>
      <c r="R2959" t="s">
        <v>8310</v>
      </c>
      <c r="S2959" s="18">
        <f t="shared" si="232"/>
        <v>42031.011249999996</v>
      </c>
      <c r="T2959" s="18">
        <f t="shared" si="233"/>
        <v>42090.969583333332</v>
      </c>
    </row>
    <row r="2960" spans="1:20" ht="45" x14ac:dyDescent="0.25">
      <c r="A2960">
        <v>2958</v>
      </c>
      <c r="B2960" s="10" t="s">
        <v>2958</v>
      </c>
      <c r="C2960" s="3" t="s">
        <v>7068</v>
      </c>
      <c r="D2960" s="8">
        <v>1000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4" t="s">
        <v>8308</v>
      </c>
      <c r="R2960" t="s">
        <v>8310</v>
      </c>
      <c r="S2960" s="18">
        <f t="shared" si="232"/>
        <v>42438.779131944444</v>
      </c>
      <c r="T2960" s="18">
        <f t="shared" si="233"/>
        <v>42498.73746527778</v>
      </c>
    </row>
    <row r="2961" spans="1:20" ht="60" x14ac:dyDescent="0.25">
      <c r="A2961">
        <v>2959</v>
      </c>
      <c r="B2961" s="10" t="s">
        <v>2959</v>
      </c>
      <c r="C2961" s="3" t="s">
        <v>7069</v>
      </c>
      <c r="D2961" s="8">
        <v>5000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4" t="s">
        <v>8308</v>
      </c>
      <c r="R2961" t="s">
        <v>8310</v>
      </c>
      <c r="S2961" s="18">
        <f t="shared" si="232"/>
        <v>42498.008391203708</v>
      </c>
      <c r="T2961" s="18">
        <f t="shared" si="233"/>
        <v>42528.008391203708</v>
      </c>
    </row>
    <row r="2962" spans="1:20" ht="45" x14ac:dyDescent="0.25">
      <c r="A2962">
        <v>2960</v>
      </c>
      <c r="B2962" s="10" t="s">
        <v>2960</v>
      </c>
      <c r="C2962" s="3" t="s">
        <v>7070</v>
      </c>
      <c r="D2962" s="8">
        <v>20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4" t="s">
        <v>8308</v>
      </c>
      <c r="R2962" t="s">
        <v>8310</v>
      </c>
      <c r="S2962" s="18">
        <f t="shared" si="232"/>
        <v>41863.757210648146</v>
      </c>
      <c r="T2962" s="18">
        <f t="shared" si="233"/>
        <v>41893.757210648146</v>
      </c>
    </row>
    <row r="2963" spans="1:20" ht="60" x14ac:dyDescent="0.25">
      <c r="A2963">
        <v>2961</v>
      </c>
      <c r="B2963" s="10" t="s">
        <v>2961</v>
      </c>
      <c r="C2963" s="3" t="s">
        <v>7071</v>
      </c>
      <c r="D2963" s="8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8308</v>
      </c>
      <c r="R2963" t="s">
        <v>8309</v>
      </c>
      <c r="S2963" s="18">
        <f t="shared" si="232"/>
        <v>42061.212488425925</v>
      </c>
      <c r="T2963" s="18">
        <f t="shared" si="233"/>
        <v>42089.166666666672</v>
      </c>
    </row>
    <row r="2964" spans="1:20" ht="60" x14ac:dyDescent="0.25">
      <c r="A2964">
        <v>2962</v>
      </c>
      <c r="B2964" s="10" t="s">
        <v>2962</v>
      </c>
      <c r="C2964" s="3" t="s">
        <v>7072</v>
      </c>
      <c r="D2964" s="8">
        <v>675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180</v>
      </c>
      <c r="P2964">
        <f t="shared" si="231"/>
        <v>60.9</v>
      </c>
      <c r="Q2964" s="14" t="s">
        <v>8308</v>
      </c>
      <c r="R2964" t="s">
        <v>8309</v>
      </c>
      <c r="S2964" s="18">
        <f t="shared" si="232"/>
        <v>42036.24428240741</v>
      </c>
      <c r="T2964" s="18">
        <f t="shared" si="233"/>
        <v>42064.290972222225</v>
      </c>
    </row>
    <row r="2965" spans="1:20" ht="60" x14ac:dyDescent="0.25">
      <c r="A2965">
        <v>2963</v>
      </c>
      <c r="B2965" s="10" t="s">
        <v>2963</v>
      </c>
      <c r="C2965" s="3" t="s">
        <v>7073</v>
      </c>
      <c r="D2965" s="8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8308</v>
      </c>
      <c r="R2965" t="s">
        <v>8309</v>
      </c>
      <c r="S2965" s="18">
        <f t="shared" si="232"/>
        <v>42157.470185185186</v>
      </c>
      <c r="T2965" s="18">
        <f t="shared" si="233"/>
        <v>42187.470185185186</v>
      </c>
    </row>
    <row r="2966" spans="1:20" ht="60" x14ac:dyDescent="0.25">
      <c r="A2966">
        <v>2964</v>
      </c>
      <c r="B2966" s="10" t="s">
        <v>2964</v>
      </c>
      <c r="C2966" s="3" t="s">
        <v>7074</v>
      </c>
      <c r="D2966" s="8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8308</v>
      </c>
      <c r="R2966" t="s">
        <v>8309</v>
      </c>
      <c r="S2966" s="18">
        <f t="shared" si="232"/>
        <v>41827.909942129627</v>
      </c>
      <c r="T2966" s="18">
        <f t="shared" si="233"/>
        <v>41857.897222222222</v>
      </c>
    </row>
    <row r="2967" spans="1:20" ht="60" x14ac:dyDescent="0.25">
      <c r="A2967">
        <v>2965</v>
      </c>
      <c r="B2967" s="10" t="s">
        <v>2965</v>
      </c>
      <c r="C2967" s="3" t="s">
        <v>7075</v>
      </c>
      <c r="D2967" s="8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8308</v>
      </c>
      <c r="R2967" t="s">
        <v>8309</v>
      </c>
      <c r="S2967" s="18">
        <f t="shared" si="232"/>
        <v>42162.729548611111</v>
      </c>
      <c r="T2967" s="18">
        <f t="shared" si="233"/>
        <v>42192.729548611111</v>
      </c>
    </row>
    <row r="2968" spans="1:20" ht="60" x14ac:dyDescent="0.25">
      <c r="A2968">
        <v>2966</v>
      </c>
      <c r="B2968" s="10" t="s">
        <v>2966</v>
      </c>
      <c r="C2968" s="3" t="s">
        <v>7076</v>
      </c>
      <c r="D2968" s="8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8308</v>
      </c>
      <c r="R2968" t="s">
        <v>8309</v>
      </c>
      <c r="S2968" s="18">
        <f t="shared" si="232"/>
        <v>42233.738564814819</v>
      </c>
      <c r="T2968" s="18">
        <f t="shared" si="233"/>
        <v>42263.738564814819</v>
      </c>
    </row>
    <row r="2969" spans="1:20" ht="45" x14ac:dyDescent="0.25">
      <c r="A2969">
        <v>2967</v>
      </c>
      <c r="B2969" s="10" t="s">
        <v>2967</v>
      </c>
      <c r="C2969" s="3" t="s">
        <v>7077</v>
      </c>
      <c r="D2969" s="8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8308</v>
      </c>
      <c r="R2969" t="s">
        <v>8309</v>
      </c>
      <c r="S2969" s="18">
        <f t="shared" si="232"/>
        <v>42042.197824074072</v>
      </c>
      <c r="T2969" s="18">
        <f t="shared" si="233"/>
        <v>42072.156157407408</v>
      </c>
    </row>
    <row r="2970" spans="1:20" ht="30" x14ac:dyDescent="0.25">
      <c r="A2970">
        <v>2968</v>
      </c>
      <c r="B2970" s="10" t="s">
        <v>2968</v>
      </c>
      <c r="C2970" s="3" t="s">
        <v>7078</v>
      </c>
      <c r="D2970" s="8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8308</v>
      </c>
      <c r="R2970" t="s">
        <v>8309</v>
      </c>
      <c r="S2970" s="18">
        <f t="shared" si="232"/>
        <v>42585.523842592593</v>
      </c>
      <c r="T2970" s="18">
        <f t="shared" si="233"/>
        <v>42599.165972222225</v>
      </c>
    </row>
    <row r="2971" spans="1:20" ht="60" x14ac:dyDescent="0.25">
      <c r="A2971">
        <v>2969</v>
      </c>
      <c r="B2971" s="10" t="s">
        <v>2969</v>
      </c>
      <c r="C2971" s="3" t="s">
        <v>7079</v>
      </c>
      <c r="D2971" s="8">
        <v>1500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108</v>
      </c>
      <c r="P2971">
        <f t="shared" si="231"/>
        <v>95.59</v>
      </c>
      <c r="Q2971" s="14" t="s">
        <v>8308</v>
      </c>
      <c r="R2971" t="s">
        <v>8309</v>
      </c>
      <c r="S2971" s="18">
        <f t="shared" si="232"/>
        <v>42097.786493055552</v>
      </c>
      <c r="T2971" s="18">
        <f t="shared" si="233"/>
        <v>42127.952083333337</v>
      </c>
    </row>
    <row r="2972" spans="1:20" ht="45" x14ac:dyDescent="0.25">
      <c r="A2972">
        <v>2970</v>
      </c>
      <c r="B2972" s="10" t="s">
        <v>2970</v>
      </c>
      <c r="C2972" s="3" t="s">
        <v>7080</v>
      </c>
      <c r="D2972" s="8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8308</v>
      </c>
      <c r="R2972" t="s">
        <v>8309</v>
      </c>
      <c r="S2972" s="18">
        <f t="shared" si="232"/>
        <v>41808.669571759259</v>
      </c>
      <c r="T2972" s="18">
        <f t="shared" si="233"/>
        <v>41838.669571759259</v>
      </c>
    </row>
    <row r="2973" spans="1:20" ht="60" x14ac:dyDescent="0.25">
      <c r="A2973">
        <v>2971</v>
      </c>
      <c r="B2973" s="10" t="s">
        <v>2971</v>
      </c>
      <c r="C2973" s="3" t="s">
        <v>7081</v>
      </c>
      <c r="D2973" s="8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8308</v>
      </c>
      <c r="R2973" t="s">
        <v>8309</v>
      </c>
      <c r="S2973" s="18">
        <f t="shared" si="232"/>
        <v>41852.658310185187</v>
      </c>
      <c r="T2973" s="18">
        <f t="shared" si="233"/>
        <v>41882.658310185187</v>
      </c>
    </row>
    <row r="2974" spans="1:20" ht="30" x14ac:dyDescent="0.25">
      <c r="A2974">
        <v>2972</v>
      </c>
      <c r="B2974" s="10" t="s">
        <v>2972</v>
      </c>
      <c r="C2974" s="3" t="s">
        <v>7082</v>
      </c>
      <c r="D2974" s="8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8308</v>
      </c>
      <c r="R2974" t="s">
        <v>8309</v>
      </c>
      <c r="S2974" s="18">
        <f t="shared" si="232"/>
        <v>42694.110185185185</v>
      </c>
      <c r="T2974" s="18">
        <f t="shared" si="233"/>
        <v>42709.041666666672</v>
      </c>
    </row>
    <row r="2975" spans="1:20" ht="60" x14ac:dyDescent="0.25">
      <c r="A2975">
        <v>2973</v>
      </c>
      <c r="B2975" s="10" t="s">
        <v>2973</v>
      </c>
      <c r="C2975" s="3" t="s">
        <v>7083</v>
      </c>
      <c r="D2975" s="8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8308</v>
      </c>
      <c r="R2975" t="s">
        <v>8309</v>
      </c>
      <c r="S2975" s="18">
        <f t="shared" si="232"/>
        <v>42341.818379629629</v>
      </c>
      <c r="T2975" s="18">
        <f t="shared" si="233"/>
        <v>42370.166666666672</v>
      </c>
    </row>
    <row r="2976" spans="1:20" ht="60" x14ac:dyDescent="0.25">
      <c r="A2976">
        <v>2974</v>
      </c>
      <c r="B2976" s="10" t="s">
        <v>2974</v>
      </c>
      <c r="C2976" s="3" t="s">
        <v>7084</v>
      </c>
      <c r="D2976" s="8">
        <v>4000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128</v>
      </c>
      <c r="P2976">
        <f t="shared" si="231"/>
        <v>58.62</v>
      </c>
      <c r="Q2976" s="14" t="s">
        <v>8308</v>
      </c>
      <c r="R2976" t="s">
        <v>8309</v>
      </c>
      <c r="S2976" s="18">
        <f t="shared" si="232"/>
        <v>41880.061006944445</v>
      </c>
      <c r="T2976" s="18">
        <f t="shared" si="233"/>
        <v>41908.065972222219</v>
      </c>
    </row>
    <row r="2977" spans="1:20" ht="60" x14ac:dyDescent="0.25">
      <c r="A2977">
        <v>2975</v>
      </c>
      <c r="B2977" s="10" t="s">
        <v>2975</v>
      </c>
      <c r="C2977" s="3" t="s">
        <v>7085</v>
      </c>
      <c r="D2977" s="8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8308</v>
      </c>
      <c r="R2977" t="s">
        <v>8309</v>
      </c>
      <c r="S2977" s="18">
        <f t="shared" si="232"/>
        <v>41941.683865740742</v>
      </c>
      <c r="T2977" s="18">
        <f t="shared" si="233"/>
        <v>41970.125</v>
      </c>
    </row>
    <row r="2978" spans="1:20" ht="45" x14ac:dyDescent="0.25">
      <c r="A2978">
        <v>2976</v>
      </c>
      <c r="B2978" s="10" t="s">
        <v>2976</v>
      </c>
      <c r="C2978" s="3" t="s">
        <v>7086</v>
      </c>
      <c r="D2978" s="8">
        <v>60000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0</v>
      </c>
      <c r="P2978">
        <f t="shared" si="231"/>
        <v>8.57</v>
      </c>
      <c r="Q2978" s="14" t="s">
        <v>8308</v>
      </c>
      <c r="R2978" t="s">
        <v>8309</v>
      </c>
      <c r="S2978" s="18">
        <f t="shared" si="232"/>
        <v>42425.730671296296</v>
      </c>
      <c r="T2978" s="18">
        <f t="shared" si="233"/>
        <v>42442.5</v>
      </c>
    </row>
    <row r="2979" spans="1:20" ht="60" x14ac:dyDescent="0.25">
      <c r="A2979">
        <v>2977</v>
      </c>
      <c r="B2979" s="10" t="s">
        <v>2977</v>
      </c>
      <c r="C2979" s="3" t="s">
        <v>7087</v>
      </c>
      <c r="D2979" s="8">
        <v>54000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6</v>
      </c>
      <c r="P2979">
        <f t="shared" si="231"/>
        <v>113.57</v>
      </c>
      <c r="Q2979" s="14" t="s">
        <v>8308</v>
      </c>
      <c r="R2979" t="s">
        <v>8309</v>
      </c>
      <c r="S2979" s="18">
        <f t="shared" si="232"/>
        <v>42026.88118055556</v>
      </c>
      <c r="T2979" s="18">
        <f t="shared" si="233"/>
        <v>42086.093055555553</v>
      </c>
    </row>
    <row r="2980" spans="1:20" ht="60" x14ac:dyDescent="0.25">
      <c r="A2980">
        <v>2978</v>
      </c>
      <c r="B2980" s="10" t="s">
        <v>2978</v>
      </c>
      <c r="C2980" s="3" t="s">
        <v>7088</v>
      </c>
      <c r="D2980" s="8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8308</v>
      </c>
      <c r="R2980" t="s">
        <v>8309</v>
      </c>
      <c r="S2980" s="18">
        <f t="shared" si="232"/>
        <v>41922.640590277777</v>
      </c>
      <c r="T2980" s="18">
        <f t="shared" si="233"/>
        <v>41932.249305555553</v>
      </c>
    </row>
    <row r="2981" spans="1:20" ht="60" x14ac:dyDescent="0.25">
      <c r="A2981">
        <v>2979</v>
      </c>
      <c r="B2981" s="10" t="s">
        <v>2979</v>
      </c>
      <c r="C2981" s="3" t="s">
        <v>7089</v>
      </c>
      <c r="D2981" s="8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8308</v>
      </c>
      <c r="R2981" t="s">
        <v>8309</v>
      </c>
      <c r="S2981" s="18">
        <f t="shared" si="232"/>
        <v>41993.824340277773</v>
      </c>
      <c r="T2981" s="18">
        <f t="shared" si="233"/>
        <v>42010.25</v>
      </c>
    </row>
    <row r="2982" spans="1:20" ht="45" x14ac:dyDescent="0.25">
      <c r="A2982">
        <v>2980</v>
      </c>
      <c r="B2982" s="10" t="s">
        <v>2980</v>
      </c>
      <c r="C2982" s="3" t="s">
        <v>7090</v>
      </c>
      <c r="D2982" s="8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8308</v>
      </c>
      <c r="R2982" t="s">
        <v>8309</v>
      </c>
      <c r="S2982" s="18">
        <f t="shared" si="232"/>
        <v>42219.915856481486</v>
      </c>
      <c r="T2982" s="18">
        <f t="shared" si="233"/>
        <v>42240.083333333328</v>
      </c>
    </row>
    <row r="2983" spans="1:20" ht="60" x14ac:dyDescent="0.25">
      <c r="A2983">
        <v>2981</v>
      </c>
      <c r="B2983" s="10" t="s">
        <v>2981</v>
      </c>
      <c r="C2983" s="3" t="s">
        <v>7091</v>
      </c>
      <c r="D2983" s="8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8308</v>
      </c>
      <c r="R2983" t="s">
        <v>8310</v>
      </c>
      <c r="S2983" s="18">
        <f t="shared" si="232"/>
        <v>42225.559675925921</v>
      </c>
      <c r="T2983" s="18">
        <f t="shared" si="233"/>
        <v>42270.559675925921</v>
      </c>
    </row>
    <row r="2984" spans="1:20" ht="45" x14ac:dyDescent="0.25">
      <c r="A2984">
        <v>2982</v>
      </c>
      <c r="B2984" s="10" t="s">
        <v>2982</v>
      </c>
      <c r="C2984" s="3" t="s">
        <v>7092</v>
      </c>
      <c r="D2984" s="8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8308</v>
      </c>
      <c r="R2984" t="s">
        <v>8310</v>
      </c>
      <c r="S2984" s="18">
        <f t="shared" si="232"/>
        <v>42381.686840277776</v>
      </c>
      <c r="T2984" s="18">
        <f t="shared" si="233"/>
        <v>42411.686840277776</v>
      </c>
    </row>
    <row r="2985" spans="1:20" ht="45" x14ac:dyDescent="0.25">
      <c r="A2985">
        <v>2983</v>
      </c>
      <c r="B2985" s="10" t="s">
        <v>2983</v>
      </c>
      <c r="C2985" s="3" t="s">
        <v>7093</v>
      </c>
      <c r="D2985" s="8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8308</v>
      </c>
      <c r="R2985" t="s">
        <v>8310</v>
      </c>
      <c r="S2985" s="18">
        <f t="shared" si="232"/>
        <v>41894.632361111115</v>
      </c>
      <c r="T2985" s="18">
        <f t="shared" si="233"/>
        <v>41954.674027777779</v>
      </c>
    </row>
    <row r="2986" spans="1:20" ht="60" x14ac:dyDescent="0.25">
      <c r="A2986">
        <v>2984</v>
      </c>
      <c r="B2986" s="10" t="s">
        <v>2984</v>
      </c>
      <c r="C2986" s="3" t="s">
        <v>7094</v>
      </c>
      <c r="D2986" s="8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8308</v>
      </c>
      <c r="R2986" t="s">
        <v>8310</v>
      </c>
      <c r="S2986" s="18">
        <f t="shared" si="232"/>
        <v>42576.278715277775</v>
      </c>
      <c r="T2986" s="18">
        <f t="shared" si="233"/>
        <v>42606.278715277775</v>
      </c>
    </row>
    <row r="2987" spans="1:20" ht="60" x14ac:dyDescent="0.25">
      <c r="A2987">
        <v>2985</v>
      </c>
      <c r="B2987" s="10" t="s">
        <v>2985</v>
      </c>
      <c r="C2987" s="3" t="s">
        <v>7095</v>
      </c>
      <c r="D2987" s="8">
        <v>12000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101</v>
      </c>
      <c r="P2987">
        <f t="shared" si="231"/>
        <v>109.59</v>
      </c>
      <c r="Q2987" s="14" t="s">
        <v>8308</v>
      </c>
      <c r="R2987" t="s">
        <v>8310</v>
      </c>
      <c r="S2987" s="18">
        <f t="shared" si="232"/>
        <v>42654.973703703698</v>
      </c>
      <c r="T2987" s="18">
        <f t="shared" si="233"/>
        <v>42674.166666666672</v>
      </c>
    </row>
    <row r="2988" spans="1:20" ht="45" x14ac:dyDescent="0.25">
      <c r="A2988">
        <v>2986</v>
      </c>
      <c r="B2988" s="10" t="s">
        <v>2986</v>
      </c>
      <c r="C2988" s="3" t="s">
        <v>7096</v>
      </c>
      <c r="D2988" s="8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8308</v>
      </c>
      <c r="R2988" t="s">
        <v>8310</v>
      </c>
      <c r="S2988" s="18">
        <f t="shared" si="232"/>
        <v>42431.500069444446</v>
      </c>
      <c r="T2988" s="18">
        <f t="shared" si="233"/>
        <v>42491.458402777775</v>
      </c>
    </row>
    <row r="2989" spans="1:20" ht="60" x14ac:dyDescent="0.25">
      <c r="A2989">
        <v>2987</v>
      </c>
      <c r="B2989" s="10" t="s">
        <v>2987</v>
      </c>
      <c r="C2989" s="3" t="s">
        <v>7097</v>
      </c>
      <c r="D2989" s="8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8308</v>
      </c>
      <c r="R2989" t="s">
        <v>8310</v>
      </c>
      <c r="S2989" s="18">
        <f t="shared" si="232"/>
        <v>42627.307303240741</v>
      </c>
      <c r="T2989" s="18">
        <f t="shared" si="233"/>
        <v>42656</v>
      </c>
    </row>
    <row r="2990" spans="1:20" ht="60" x14ac:dyDescent="0.25">
      <c r="A2990">
        <v>2988</v>
      </c>
      <c r="B2990" s="10" t="s">
        <v>2988</v>
      </c>
      <c r="C2990" s="3" t="s">
        <v>7098</v>
      </c>
      <c r="D2990" s="8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8308</v>
      </c>
      <c r="R2990" t="s">
        <v>8310</v>
      </c>
      <c r="S2990" s="18">
        <f t="shared" si="232"/>
        <v>42511.362048611118</v>
      </c>
      <c r="T2990" s="18">
        <f t="shared" si="233"/>
        <v>42541.362048611118</v>
      </c>
    </row>
    <row r="2991" spans="1:20" x14ac:dyDescent="0.25">
      <c r="A2991">
        <v>2989</v>
      </c>
      <c r="B2991" s="10" t="s">
        <v>2989</v>
      </c>
      <c r="C2991" s="3" t="s">
        <v>7099</v>
      </c>
      <c r="D2991" s="8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8308</v>
      </c>
      <c r="R2991" t="s">
        <v>8310</v>
      </c>
      <c r="S2991" s="18">
        <f t="shared" si="232"/>
        <v>42337.02039351852</v>
      </c>
      <c r="T2991" s="18">
        <f t="shared" si="233"/>
        <v>42359.207638888889</v>
      </c>
    </row>
    <row r="2992" spans="1:20" ht="60" x14ac:dyDescent="0.25">
      <c r="A2992">
        <v>2990</v>
      </c>
      <c r="B2992" s="10" t="s">
        <v>2990</v>
      </c>
      <c r="C2992" s="3" t="s">
        <v>7100</v>
      </c>
      <c r="D2992" s="8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8308</v>
      </c>
      <c r="R2992" t="s">
        <v>8310</v>
      </c>
      <c r="S2992" s="18">
        <f t="shared" si="232"/>
        <v>42341.57430555555</v>
      </c>
      <c r="T2992" s="18">
        <f t="shared" si="233"/>
        <v>42376.57430555555</v>
      </c>
    </row>
    <row r="2993" spans="1:20" ht="60" x14ac:dyDescent="0.25">
      <c r="A2993">
        <v>2991</v>
      </c>
      <c r="B2993" s="10" t="s">
        <v>2991</v>
      </c>
      <c r="C2993" s="3" t="s">
        <v>7101</v>
      </c>
      <c r="D2993" s="8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8308</v>
      </c>
      <c r="R2993" t="s">
        <v>8310</v>
      </c>
      <c r="S2993" s="18">
        <f t="shared" si="232"/>
        <v>42740.837152777778</v>
      </c>
      <c r="T2993" s="18">
        <f t="shared" si="233"/>
        <v>42762.837152777778</v>
      </c>
    </row>
    <row r="2994" spans="1:20" ht="45" x14ac:dyDescent="0.25">
      <c r="A2994">
        <v>2992</v>
      </c>
      <c r="B2994" s="10" t="s">
        <v>2992</v>
      </c>
      <c r="C2994" s="3" t="s">
        <v>7102</v>
      </c>
      <c r="D2994" s="8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8308</v>
      </c>
      <c r="R2994" t="s">
        <v>8310</v>
      </c>
      <c r="S2994" s="18">
        <f t="shared" si="232"/>
        <v>42622.767476851848</v>
      </c>
      <c r="T2994" s="18">
        <f t="shared" si="233"/>
        <v>42652.767476851848</v>
      </c>
    </row>
    <row r="2995" spans="1:20" x14ac:dyDescent="0.25">
      <c r="A2995">
        <v>2993</v>
      </c>
      <c r="B2995" s="10" t="s">
        <v>2993</v>
      </c>
      <c r="C2995" s="3" t="s">
        <v>7103</v>
      </c>
      <c r="D2995" s="8">
        <v>80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1254</v>
      </c>
      <c r="P2995">
        <f t="shared" si="231"/>
        <v>45.59</v>
      </c>
      <c r="Q2995" s="14" t="s">
        <v>8308</v>
      </c>
      <c r="R2995" t="s">
        <v>8310</v>
      </c>
      <c r="S2995" s="18">
        <f t="shared" si="232"/>
        <v>42390.838738425926</v>
      </c>
      <c r="T2995" s="18">
        <f t="shared" si="233"/>
        <v>42420.838738425926</v>
      </c>
    </row>
    <row r="2996" spans="1:20" ht="45" x14ac:dyDescent="0.25">
      <c r="A2996">
        <v>2994</v>
      </c>
      <c r="B2996" s="10" t="s">
        <v>2994</v>
      </c>
      <c r="C2996" s="3" t="s">
        <v>7104</v>
      </c>
      <c r="D2996" s="8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8308</v>
      </c>
      <c r="R2996" t="s">
        <v>8310</v>
      </c>
      <c r="S2996" s="18">
        <f t="shared" si="232"/>
        <v>41885.478842592594</v>
      </c>
      <c r="T2996" s="18">
        <f t="shared" si="233"/>
        <v>41915.478842592594</v>
      </c>
    </row>
    <row r="2997" spans="1:20" ht="60" x14ac:dyDescent="0.25">
      <c r="A2997">
        <v>2995</v>
      </c>
      <c r="B2997" s="10" t="s">
        <v>2995</v>
      </c>
      <c r="C2997" s="3" t="s">
        <v>7105</v>
      </c>
      <c r="D2997" s="8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8308</v>
      </c>
      <c r="R2997" t="s">
        <v>8310</v>
      </c>
      <c r="S2997" s="18">
        <f t="shared" si="232"/>
        <v>42724.665173611109</v>
      </c>
      <c r="T2997" s="18">
        <f t="shared" si="233"/>
        <v>42754.665173611109</v>
      </c>
    </row>
    <row r="2998" spans="1:20" ht="45" x14ac:dyDescent="0.25">
      <c r="A2998">
        <v>2996</v>
      </c>
      <c r="B2998" s="10" t="s">
        <v>2996</v>
      </c>
      <c r="C2998" s="3" t="s">
        <v>7106</v>
      </c>
      <c r="D2998" s="8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8308</v>
      </c>
      <c r="R2998" t="s">
        <v>8310</v>
      </c>
      <c r="S2998" s="18">
        <f t="shared" si="232"/>
        <v>42090.912500000006</v>
      </c>
      <c r="T2998" s="18">
        <f t="shared" si="233"/>
        <v>42150.912500000006</v>
      </c>
    </row>
    <row r="2999" spans="1:20" ht="60" x14ac:dyDescent="0.25">
      <c r="A2999">
        <v>2997</v>
      </c>
      <c r="B2999" s="10" t="s">
        <v>2997</v>
      </c>
      <c r="C2999" s="3" t="s">
        <v>7107</v>
      </c>
      <c r="D2999" s="8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8308</v>
      </c>
      <c r="R2999" t="s">
        <v>8310</v>
      </c>
      <c r="S2999" s="18">
        <f t="shared" si="232"/>
        <v>42775.733715277776</v>
      </c>
      <c r="T2999" s="18">
        <f t="shared" si="233"/>
        <v>42793.207638888889</v>
      </c>
    </row>
    <row r="3000" spans="1:20" ht="60" x14ac:dyDescent="0.25">
      <c r="A3000">
        <v>2998</v>
      </c>
      <c r="B3000" s="10" t="s">
        <v>2998</v>
      </c>
      <c r="C3000" s="3" t="s">
        <v>7108</v>
      </c>
      <c r="D3000" s="8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8308</v>
      </c>
      <c r="R3000" t="s">
        <v>8310</v>
      </c>
      <c r="S3000" s="18">
        <f t="shared" si="232"/>
        <v>41778.193622685183</v>
      </c>
      <c r="T3000" s="18">
        <f t="shared" si="233"/>
        <v>41806.184027777781</v>
      </c>
    </row>
    <row r="3001" spans="1:20" ht="60" x14ac:dyDescent="0.25">
      <c r="A3001">
        <v>2999</v>
      </c>
      <c r="B3001" s="10" t="s">
        <v>2999</v>
      </c>
      <c r="C3001" s="3" t="s">
        <v>7109</v>
      </c>
      <c r="D3001" s="8">
        <v>20000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8</v>
      </c>
      <c r="P3001">
        <f t="shared" si="231"/>
        <v>80.25</v>
      </c>
      <c r="Q3001" s="14" t="s">
        <v>8308</v>
      </c>
      <c r="R3001" t="s">
        <v>8310</v>
      </c>
      <c r="S3001" s="18">
        <f t="shared" si="232"/>
        <v>42780.740277777775</v>
      </c>
      <c r="T3001" s="18">
        <f t="shared" si="233"/>
        <v>42795.083333333328</v>
      </c>
    </row>
    <row r="3002" spans="1:20" ht="60" x14ac:dyDescent="0.25">
      <c r="A3002">
        <v>3000</v>
      </c>
      <c r="B3002" s="10" t="s">
        <v>3000</v>
      </c>
      <c r="C3002" s="3" t="s">
        <v>7110</v>
      </c>
      <c r="D3002" s="8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8308</v>
      </c>
      <c r="R3002" t="s">
        <v>8310</v>
      </c>
      <c r="S3002" s="18">
        <f t="shared" si="232"/>
        <v>42752.827199074076</v>
      </c>
      <c r="T3002" s="18">
        <f t="shared" si="233"/>
        <v>42766.75</v>
      </c>
    </row>
    <row r="3003" spans="1:20" ht="45" x14ac:dyDescent="0.25">
      <c r="A3003">
        <v>3001</v>
      </c>
      <c r="B3003" s="10" t="s">
        <v>3001</v>
      </c>
      <c r="C3003" s="3" t="s">
        <v>7111</v>
      </c>
      <c r="D3003" s="8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8308</v>
      </c>
      <c r="R3003" t="s">
        <v>8310</v>
      </c>
      <c r="S3003" s="18">
        <f t="shared" si="232"/>
        <v>42534.895625000005</v>
      </c>
      <c r="T3003" s="18">
        <f t="shared" si="233"/>
        <v>42564.895625000005</v>
      </c>
    </row>
    <row r="3004" spans="1:20" ht="30" x14ac:dyDescent="0.25">
      <c r="A3004">
        <v>3002</v>
      </c>
      <c r="B3004" s="10" t="s">
        <v>3002</v>
      </c>
      <c r="C3004" s="3" t="s">
        <v>7112</v>
      </c>
      <c r="D3004" s="8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8308</v>
      </c>
      <c r="R3004" t="s">
        <v>8310</v>
      </c>
      <c r="S3004" s="18">
        <f t="shared" si="232"/>
        <v>41239.83625</v>
      </c>
      <c r="T3004" s="18">
        <f t="shared" si="233"/>
        <v>41269.83625</v>
      </c>
    </row>
    <row r="3005" spans="1:20" ht="60" x14ac:dyDescent="0.25">
      <c r="A3005">
        <v>3003</v>
      </c>
      <c r="B3005" s="10" t="s">
        <v>3003</v>
      </c>
      <c r="C3005" s="3" t="s">
        <v>7113</v>
      </c>
      <c r="D3005" s="8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8308</v>
      </c>
      <c r="R3005" t="s">
        <v>8310</v>
      </c>
      <c r="S3005" s="18">
        <f t="shared" si="232"/>
        <v>42398.849259259259</v>
      </c>
      <c r="T3005" s="18">
        <f t="shared" si="233"/>
        <v>42430.249305555553</v>
      </c>
    </row>
    <row r="3006" spans="1:20" ht="60" x14ac:dyDescent="0.25">
      <c r="A3006">
        <v>3004</v>
      </c>
      <c r="B3006" s="10" t="s">
        <v>3004</v>
      </c>
      <c r="C3006" s="3" t="s">
        <v>7114</v>
      </c>
      <c r="D3006" s="8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8308</v>
      </c>
      <c r="R3006" t="s">
        <v>8310</v>
      </c>
      <c r="S3006" s="18">
        <f t="shared" si="232"/>
        <v>41928.881064814814</v>
      </c>
      <c r="T3006" s="18">
        <f t="shared" si="233"/>
        <v>41958.922731481478</v>
      </c>
    </row>
    <row r="3007" spans="1:20" ht="60" x14ac:dyDescent="0.25">
      <c r="A3007">
        <v>3005</v>
      </c>
      <c r="B3007" s="10" t="s">
        <v>3005</v>
      </c>
      <c r="C3007" s="3" t="s">
        <v>7115</v>
      </c>
      <c r="D3007" s="8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8308</v>
      </c>
      <c r="R3007" t="s">
        <v>8310</v>
      </c>
      <c r="S3007" s="18">
        <f t="shared" si="232"/>
        <v>41888.674826388888</v>
      </c>
      <c r="T3007" s="18">
        <f t="shared" si="233"/>
        <v>41918.674826388888</v>
      </c>
    </row>
    <row r="3008" spans="1:20" ht="45" x14ac:dyDescent="0.25">
      <c r="A3008">
        <v>3006</v>
      </c>
      <c r="B3008" s="10" t="s">
        <v>3006</v>
      </c>
      <c r="C3008" s="3" t="s">
        <v>7116</v>
      </c>
      <c r="D3008" s="8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8308</v>
      </c>
      <c r="R3008" t="s">
        <v>8310</v>
      </c>
      <c r="S3008" s="18">
        <f t="shared" si="232"/>
        <v>41957.756840277783</v>
      </c>
      <c r="T3008" s="18">
        <f t="shared" si="233"/>
        <v>41987.756840277783</v>
      </c>
    </row>
    <row r="3009" spans="1:20" ht="30" x14ac:dyDescent="0.25">
      <c r="A3009">
        <v>3007</v>
      </c>
      <c r="B3009" s="10" t="s">
        <v>3007</v>
      </c>
      <c r="C3009" s="3" t="s">
        <v>7117</v>
      </c>
      <c r="D3009" s="8">
        <v>1000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108</v>
      </c>
      <c r="P3009">
        <f t="shared" si="231"/>
        <v>54</v>
      </c>
      <c r="Q3009" s="14" t="s">
        <v>8308</v>
      </c>
      <c r="R3009" t="s">
        <v>8310</v>
      </c>
      <c r="S3009" s="18">
        <f t="shared" si="232"/>
        <v>42098.216238425928</v>
      </c>
      <c r="T3009" s="18">
        <f t="shared" si="233"/>
        <v>42119.216238425928</v>
      </c>
    </row>
    <row r="3010" spans="1:20" ht="45" x14ac:dyDescent="0.25">
      <c r="A3010">
        <v>3008</v>
      </c>
      <c r="B3010" s="10" t="s">
        <v>3008</v>
      </c>
      <c r="C3010" s="3" t="s">
        <v>7118</v>
      </c>
      <c r="D3010" s="8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ref="P3010:P3073" si="235">IFERROR(ROUND(E3010/L3010,2),0)</f>
        <v>116.73</v>
      </c>
      <c r="Q3010" s="14" t="s">
        <v>8308</v>
      </c>
      <c r="R3010" t="s">
        <v>8310</v>
      </c>
      <c r="S3010" s="18">
        <f t="shared" si="232"/>
        <v>42360.212025462963</v>
      </c>
      <c r="T3010" s="18">
        <f t="shared" si="233"/>
        <v>42390.212025462963</v>
      </c>
    </row>
    <row r="3011" spans="1:20" ht="60" x14ac:dyDescent="0.25">
      <c r="A3011">
        <v>3009</v>
      </c>
      <c r="B3011" s="10" t="s">
        <v>3009</v>
      </c>
      <c r="C3011" s="3" t="s">
        <v>7119</v>
      </c>
      <c r="D3011" s="8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14" t="s">
        <v>8308</v>
      </c>
      <c r="R3011" t="s">
        <v>8310</v>
      </c>
      <c r="S3011" s="18">
        <f t="shared" ref="S3011:S3074" si="236">(((J3011/60)/60)/24)+DATE(1970,1,1)</f>
        <v>41939.569907407407</v>
      </c>
      <c r="T3011" s="18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10" t="s">
        <v>3010</v>
      </c>
      <c r="C3012" s="3" t="s">
        <v>7120</v>
      </c>
      <c r="D3012" s="8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119</v>
      </c>
      <c r="P3012">
        <f t="shared" si="235"/>
        <v>158</v>
      </c>
      <c r="Q3012" s="14" t="s">
        <v>8308</v>
      </c>
      <c r="R3012" t="s">
        <v>8310</v>
      </c>
      <c r="S3012" s="18">
        <f t="shared" si="236"/>
        <v>41996.832395833335</v>
      </c>
      <c r="T3012" s="18">
        <f t="shared" si="237"/>
        <v>42056.832395833335</v>
      </c>
    </row>
    <row r="3013" spans="1:20" ht="45" x14ac:dyDescent="0.25">
      <c r="A3013">
        <v>3011</v>
      </c>
      <c r="B3013" s="10" t="s">
        <v>3011</v>
      </c>
      <c r="C3013" s="3" t="s">
        <v>7121</v>
      </c>
      <c r="D3013" s="8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4" t="s">
        <v>8308</v>
      </c>
      <c r="R3013" t="s">
        <v>8310</v>
      </c>
      <c r="S3013" s="18">
        <f t="shared" si="236"/>
        <v>42334.468935185185</v>
      </c>
      <c r="T3013" s="18">
        <f t="shared" si="237"/>
        <v>42361.957638888889</v>
      </c>
    </row>
    <row r="3014" spans="1:20" ht="45" x14ac:dyDescent="0.25">
      <c r="A3014">
        <v>3012</v>
      </c>
      <c r="B3014" s="10" t="s">
        <v>3012</v>
      </c>
      <c r="C3014" s="3" t="s">
        <v>7122</v>
      </c>
      <c r="D3014" s="8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4" t="s">
        <v>8308</v>
      </c>
      <c r="R3014" t="s">
        <v>8310</v>
      </c>
      <c r="S3014" s="18">
        <f t="shared" si="236"/>
        <v>42024.702893518523</v>
      </c>
      <c r="T3014" s="18">
        <f t="shared" si="237"/>
        <v>42045.702893518523</v>
      </c>
    </row>
    <row r="3015" spans="1:20" ht="45" x14ac:dyDescent="0.25">
      <c r="A3015">
        <v>3013</v>
      </c>
      <c r="B3015" s="10" t="s">
        <v>3013</v>
      </c>
      <c r="C3015" s="3" t="s">
        <v>7123</v>
      </c>
      <c r="D3015" s="8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4" t="s">
        <v>8308</v>
      </c>
      <c r="R3015" t="s">
        <v>8310</v>
      </c>
      <c r="S3015" s="18">
        <f t="shared" si="236"/>
        <v>42146.836215277777</v>
      </c>
      <c r="T3015" s="18">
        <f t="shared" si="237"/>
        <v>42176.836215277777</v>
      </c>
    </row>
    <row r="3016" spans="1:20" ht="60" x14ac:dyDescent="0.25">
      <c r="A3016">
        <v>3014</v>
      </c>
      <c r="B3016" s="10" t="s">
        <v>3014</v>
      </c>
      <c r="C3016" s="3" t="s">
        <v>7124</v>
      </c>
      <c r="D3016" s="8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4" t="s">
        <v>8308</v>
      </c>
      <c r="R3016" t="s">
        <v>8310</v>
      </c>
      <c r="S3016" s="18">
        <f t="shared" si="236"/>
        <v>41920.123611111114</v>
      </c>
      <c r="T3016" s="18">
        <f t="shared" si="237"/>
        <v>41948.208333333336</v>
      </c>
    </row>
    <row r="3017" spans="1:20" ht="45" x14ac:dyDescent="0.25">
      <c r="A3017">
        <v>3015</v>
      </c>
      <c r="B3017" s="10" t="s">
        <v>3015</v>
      </c>
      <c r="C3017" s="3" t="s">
        <v>7125</v>
      </c>
      <c r="D3017" s="8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4" t="s">
        <v>8308</v>
      </c>
      <c r="R3017" t="s">
        <v>8310</v>
      </c>
      <c r="S3017" s="18">
        <f t="shared" si="236"/>
        <v>41785.72729166667</v>
      </c>
      <c r="T3017" s="18">
        <f t="shared" si="237"/>
        <v>41801.166666666664</v>
      </c>
    </row>
    <row r="3018" spans="1:20" ht="60" x14ac:dyDescent="0.25">
      <c r="A3018">
        <v>3016</v>
      </c>
      <c r="B3018" s="10" t="s">
        <v>3016</v>
      </c>
      <c r="C3018" s="3" t="s">
        <v>7126</v>
      </c>
      <c r="D3018" s="8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4" t="s">
        <v>8308</v>
      </c>
      <c r="R3018" t="s">
        <v>8310</v>
      </c>
      <c r="S3018" s="18">
        <f t="shared" si="236"/>
        <v>41778.548055555555</v>
      </c>
      <c r="T3018" s="18">
        <f t="shared" si="237"/>
        <v>41838.548055555555</v>
      </c>
    </row>
    <row r="3019" spans="1:20" ht="60" x14ac:dyDescent="0.25">
      <c r="A3019">
        <v>3017</v>
      </c>
      <c r="B3019" s="10" t="s">
        <v>3017</v>
      </c>
      <c r="C3019" s="3" t="s">
        <v>7127</v>
      </c>
      <c r="D3019" s="8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4" t="s">
        <v>8308</v>
      </c>
      <c r="R3019" t="s">
        <v>8310</v>
      </c>
      <c r="S3019" s="18">
        <f t="shared" si="236"/>
        <v>41841.850034722222</v>
      </c>
      <c r="T3019" s="18">
        <f t="shared" si="237"/>
        <v>41871.850034722222</v>
      </c>
    </row>
    <row r="3020" spans="1:20" ht="60" x14ac:dyDescent="0.25">
      <c r="A3020">
        <v>3018</v>
      </c>
      <c r="B3020" s="10" t="s">
        <v>3018</v>
      </c>
      <c r="C3020" s="3" t="s">
        <v>7128</v>
      </c>
      <c r="D3020" s="8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4" t="s">
        <v>8308</v>
      </c>
      <c r="R3020" t="s">
        <v>8310</v>
      </c>
      <c r="S3020" s="18">
        <f t="shared" si="236"/>
        <v>42163.29833333334</v>
      </c>
      <c r="T3020" s="18">
        <f t="shared" si="237"/>
        <v>42205.916666666672</v>
      </c>
    </row>
    <row r="3021" spans="1:20" ht="60" x14ac:dyDescent="0.25">
      <c r="A3021">
        <v>3019</v>
      </c>
      <c r="B3021" s="10" t="s">
        <v>3019</v>
      </c>
      <c r="C3021" s="3" t="s">
        <v>7129</v>
      </c>
      <c r="D3021" s="8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4" t="s">
        <v>8308</v>
      </c>
      <c r="R3021" t="s">
        <v>8310</v>
      </c>
      <c r="S3021" s="18">
        <f t="shared" si="236"/>
        <v>41758.833564814813</v>
      </c>
      <c r="T3021" s="18">
        <f t="shared" si="237"/>
        <v>41786.125</v>
      </c>
    </row>
    <row r="3022" spans="1:20" ht="60" x14ac:dyDescent="0.25">
      <c r="A3022">
        <v>3020</v>
      </c>
      <c r="B3022" s="10" t="s">
        <v>3020</v>
      </c>
      <c r="C3022" s="3" t="s">
        <v>7130</v>
      </c>
      <c r="D3022" s="8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4" t="s">
        <v>8308</v>
      </c>
      <c r="R3022" t="s">
        <v>8310</v>
      </c>
      <c r="S3022" s="18">
        <f t="shared" si="236"/>
        <v>42170.846446759257</v>
      </c>
      <c r="T3022" s="18">
        <f t="shared" si="237"/>
        <v>42230.846446759257</v>
      </c>
    </row>
    <row r="3023" spans="1:20" ht="45" x14ac:dyDescent="0.25">
      <c r="A3023">
        <v>3021</v>
      </c>
      <c r="B3023" s="10" t="s">
        <v>3021</v>
      </c>
      <c r="C3023" s="3" t="s">
        <v>7131</v>
      </c>
      <c r="D3023" s="8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4" t="s">
        <v>8308</v>
      </c>
      <c r="R3023" t="s">
        <v>8310</v>
      </c>
      <c r="S3023" s="18">
        <f t="shared" si="236"/>
        <v>42660.618854166663</v>
      </c>
      <c r="T3023" s="18">
        <f t="shared" si="237"/>
        <v>42696.249305555553</v>
      </c>
    </row>
    <row r="3024" spans="1:20" ht="60" x14ac:dyDescent="0.25">
      <c r="A3024">
        <v>3022</v>
      </c>
      <c r="B3024" s="10" t="s">
        <v>3022</v>
      </c>
      <c r="C3024" s="3" t="s">
        <v>7132</v>
      </c>
      <c r="D3024" s="8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4" t="s">
        <v>8308</v>
      </c>
      <c r="R3024" t="s">
        <v>8310</v>
      </c>
      <c r="S3024" s="18">
        <f t="shared" si="236"/>
        <v>42564.95380787037</v>
      </c>
      <c r="T3024" s="18">
        <f t="shared" si="237"/>
        <v>42609.95380787037</v>
      </c>
    </row>
    <row r="3025" spans="1:20" ht="60" x14ac:dyDescent="0.25">
      <c r="A3025">
        <v>3023</v>
      </c>
      <c r="B3025" s="10" t="s">
        <v>3023</v>
      </c>
      <c r="C3025" s="3" t="s">
        <v>7133</v>
      </c>
      <c r="D3025" s="8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4" t="s">
        <v>8308</v>
      </c>
      <c r="R3025" t="s">
        <v>8310</v>
      </c>
      <c r="S3025" s="18">
        <f t="shared" si="236"/>
        <v>42121.675763888896</v>
      </c>
      <c r="T3025" s="18">
        <f t="shared" si="237"/>
        <v>42166.675763888896</v>
      </c>
    </row>
    <row r="3026" spans="1:20" ht="60" x14ac:dyDescent="0.25">
      <c r="A3026">
        <v>3024</v>
      </c>
      <c r="B3026" s="10" t="s">
        <v>3024</v>
      </c>
      <c r="C3026" s="3" t="s">
        <v>7134</v>
      </c>
      <c r="D3026" s="8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4" t="s">
        <v>8308</v>
      </c>
      <c r="R3026" t="s">
        <v>8310</v>
      </c>
      <c r="S3026" s="18">
        <f t="shared" si="236"/>
        <v>41158.993923611109</v>
      </c>
      <c r="T3026" s="18">
        <f t="shared" si="237"/>
        <v>41188.993923611109</v>
      </c>
    </row>
    <row r="3027" spans="1:20" ht="45" x14ac:dyDescent="0.25">
      <c r="A3027">
        <v>3025</v>
      </c>
      <c r="B3027" s="10" t="s">
        <v>3025</v>
      </c>
      <c r="C3027" s="3" t="s">
        <v>7135</v>
      </c>
      <c r="D3027" s="8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4" t="s">
        <v>8308</v>
      </c>
      <c r="R3027" t="s">
        <v>8310</v>
      </c>
      <c r="S3027" s="18">
        <f t="shared" si="236"/>
        <v>41761.509409722225</v>
      </c>
      <c r="T3027" s="18">
        <f t="shared" si="237"/>
        <v>41789.666666666664</v>
      </c>
    </row>
    <row r="3028" spans="1:20" ht="60" x14ac:dyDescent="0.25">
      <c r="A3028">
        <v>3026</v>
      </c>
      <c r="B3028" s="10" t="s">
        <v>3026</v>
      </c>
      <c r="C3028" s="3" t="s">
        <v>7136</v>
      </c>
      <c r="D3028" s="8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4" t="s">
        <v>8308</v>
      </c>
      <c r="R3028" t="s">
        <v>8310</v>
      </c>
      <c r="S3028" s="18">
        <f t="shared" si="236"/>
        <v>42783.459398148145</v>
      </c>
      <c r="T3028" s="18">
        <f t="shared" si="237"/>
        <v>42797.459398148145</v>
      </c>
    </row>
    <row r="3029" spans="1:20" ht="45" x14ac:dyDescent="0.25">
      <c r="A3029">
        <v>3027</v>
      </c>
      <c r="B3029" s="10" t="s">
        <v>3027</v>
      </c>
      <c r="C3029" s="3" t="s">
        <v>7137</v>
      </c>
      <c r="D3029" s="8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4" t="s">
        <v>8308</v>
      </c>
      <c r="R3029" t="s">
        <v>8310</v>
      </c>
      <c r="S3029" s="18">
        <f t="shared" si="236"/>
        <v>42053.704293981486</v>
      </c>
      <c r="T3029" s="18">
        <f t="shared" si="237"/>
        <v>42083.662627314814</v>
      </c>
    </row>
    <row r="3030" spans="1:20" ht="30" x14ac:dyDescent="0.25">
      <c r="A3030">
        <v>3028</v>
      </c>
      <c r="B3030" s="10" t="s">
        <v>3028</v>
      </c>
      <c r="C3030" s="3" t="s">
        <v>7138</v>
      </c>
      <c r="D3030" s="8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4" t="s">
        <v>8308</v>
      </c>
      <c r="R3030" t="s">
        <v>8310</v>
      </c>
      <c r="S3030" s="18">
        <f t="shared" si="236"/>
        <v>42567.264178240745</v>
      </c>
      <c r="T3030" s="18">
        <f t="shared" si="237"/>
        <v>42597.264178240745</v>
      </c>
    </row>
    <row r="3031" spans="1:20" ht="60" x14ac:dyDescent="0.25">
      <c r="A3031">
        <v>3029</v>
      </c>
      <c r="B3031" s="10" t="s">
        <v>3029</v>
      </c>
      <c r="C3031" s="3" t="s">
        <v>7139</v>
      </c>
      <c r="D3031" s="8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4" t="s">
        <v>8308</v>
      </c>
      <c r="R3031" t="s">
        <v>8310</v>
      </c>
      <c r="S3031" s="18">
        <f t="shared" si="236"/>
        <v>41932.708877314813</v>
      </c>
      <c r="T3031" s="18">
        <f t="shared" si="237"/>
        <v>41961.190972222219</v>
      </c>
    </row>
    <row r="3032" spans="1:20" ht="60" x14ac:dyDescent="0.25">
      <c r="A3032">
        <v>3030</v>
      </c>
      <c r="B3032" s="10" t="s">
        <v>3030</v>
      </c>
      <c r="C3032" s="3" t="s">
        <v>7140</v>
      </c>
      <c r="D3032" s="8">
        <v>100000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2</v>
      </c>
      <c r="P3032">
        <f t="shared" si="235"/>
        <v>45.54</v>
      </c>
      <c r="Q3032" s="14" t="s">
        <v>8308</v>
      </c>
      <c r="R3032" t="s">
        <v>8310</v>
      </c>
      <c r="S3032" s="18">
        <f t="shared" si="236"/>
        <v>42233.747349537036</v>
      </c>
      <c r="T3032" s="18">
        <f t="shared" si="237"/>
        <v>42263.747349537036</v>
      </c>
    </row>
    <row r="3033" spans="1:20" ht="75" x14ac:dyDescent="0.25">
      <c r="A3033">
        <v>3031</v>
      </c>
      <c r="B3033" s="10" t="s">
        <v>3031</v>
      </c>
      <c r="C3033" s="3" t="s">
        <v>7141</v>
      </c>
      <c r="D3033" s="8">
        <v>1450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103</v>
      </c>
      <c r="P3033">
        <f t="shared" si="235"/>
        <v>51.72</v>
      </c>
      <c r="Q3033" s="14" t="s">
        <v>8308</v>
      </c>
      <c r="R3033" t="s">
        <v>8310</v>
      </c>
      <c r="S3033" s="18">
        <f t="shared" si="236"/>
        <v>42597.882488425923</v>
      </c>
      <c r="T3033" s="18">
        <f t="shared" si="237"/>
        <v>42657.882488425923</v>
      </c>
    </row>
    <row r="3034" spans="1:20" ht="60" x14ac:dyDescent="0.25">
      <c r="A3034">
        <v>3032</v>
      </c>
      <c r="B3034" s="10" t="s">
        <v>3032</v>
      </c>
      <c r="C3034" s="3" t="s">
        <v>7142</v>
      </c>
      <c r="D3034" s="8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4" t="s">
        <v>8308</v>
      </c>
      <c r="R3034" t="s">
        <v>8310</v>
      </c>
      <c r="S3034" s="18">
        <f t="shared" si="236"/>
        <v>42228.044664351852</v>
      </c>
      <c r="T3034" s="18">
        <f t="shared" si="237"/>
        <v>42258.044664351852</v>
      </c>
    </row>
    <row r="3035" spans="1:20" ht="45" x14ac:dyDescent="0.25">
      <c r="A3035">
        <v>3033</v>
      </c>
      <c r="B3035" s="10" t="s">
        <v>3033</v>
      </c>
      <c r="C3035" s="3" t="s">
        <v>7143</v>
      </c>
      <c r="D3035" s="8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4" t="s">
        <v>8308</v>
      </c>
      <c r="R3035" t="s">
        <v>8310</v>
      </c>
      <c r="S3035" s="18">
        <f t="shared" si="236"/>
        <v>42570.110243055555</v>
      </c>
      <c r="T3035" s="18">
        <f t="shared" si="237"/>
        <v>42600.110243055555</v>
      </c>
    </row>
    <row r="3036" spans="1:20" ht="75" x14ac:dyDescent="0.25">
      <c r="A3036">
        <v>3034</v>
      </c>
      <c r="B3036" s="10" t="s">
        <v>3034</v>
      </c>
      <c r="C3036" s="3" t="s">
        <v>7144</v>
      </c>
      <c r="D3036" s="8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4" t="s">
        <v>8308</v>
      </c>
      <c r="R3036" t="s">
        <v>8310</v>
      </c>
      <c r="S3036" s="18">
        <f t="shared" si="236"/>
        <v>42644.535358796296</v>
      </c>
      <c r="T3036" s="18">
        <f t="shared" si="237"/>
        <v>42675.165972222225</v>
      </c>
    </row>
    <row r="3037" spans="1:20" ht="45" x14ac:dyDescent="0.25">
      <c r="A3037">
        <v>3035</v>
      </c>
      <c r="B3037" s="10" t="s">
        <v>3035</v>
      </c>
      <c r="C3037" s="3" t="s">
        <v>7145</v>
      </c>
      <c r="D3037" s="8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4" t="s">
        <v>8308</v>
      </c>
      <c r="R3037" t="s">
        <v>8310</v>
      </c>
      <c r="S3037" s="18">
        <f t="shared" si="236"/>
        <v>41368.560289351852</v>
      </c>
      <c r="T3037" s="18">
        <f t="shared" si="237"/>
        <v>41398.560289351852</v>
      </c>
    </row>
    <row r="3038" spans="1:20" ht="60" x14ac:dyDescent="0.25">
      <c r="A3038">
        <v>3036</v>
      </c>
      <c r="B3038" s="10" t="s">
        <v>3036</v>
      </c>
      <c r="C3038" s="3" t="s">
        <v>7146</v>
      </c>
      <c r="D3038" s="8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4" t="s">
        <v>8308</v>
      </c>
      <c r="R3038" t="s">
        <v>8310</v>
      </c>
      <c r="S3038" s="18">
        <f t="shared" si="236"/>
        <v>41466.785231481481</v>
      </c>
      <c r="T3038" s="18">
        <f t="shared" si="237"/>
        <v>41502.499305555553</v>
      </c>
    </row>
    <row r="3039" spans="1:20" ht="60" x14ac:dyDescent="0.25">
      <c r="A3039">
        <v>3037</v>
      </c>
      <c r="B3039" s="10" t="s">
        <v>3037</v>
      </c>
      <c r="C3039" s="3" t="s">
        <v>7147</v>
      </c>
      <c r="D3039" s="8">
        <v>900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118</v>
      </c>
      <c r="P3039">
        <f t="shared" si="235"/>
        <v>33.31</v>
      </c>
      <c r="Q3039" s="14" t="s">
        <v>8308</v>
      </c>
      <c r="R3039" t="s">
        <v>8310</v>
      </c>
      <c r="S3039" s="18">
        <f t="shared" si="236"/>
        <v>40378.893206018518</v>
      </c>
      <c r="T3039" s="18">
        <f t="shared" si="237"/>
        <v>40453.207638888889</v>
      </c>
    </row>
    <row r="3040" spans="1:20" ht="45" x14ac:dyDescent="0.25">
      <c r="A3040">
        <v>3038</v>
      </c>
      <c r="B3040" s="10" t="s">
        <v>3038</v>
      </c>
      <c r="C3040" s="3" t="s">
        <v>7148</v>
      </c>
      <c r="D3040" s="8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4" t="s">
        <v>8308</v>
      </c>
      <c r="R3040" t="s">
        <v>8310</v>
      </c>
      <c r="S3040" s="18">
        <f t="shared" si="236"/>
        <v>42373.252280092594</v>
      </c>
      <c r="T3040" s="18">
        <f t="shared" si="237"/>
        <v>42433.252280092594</v>
      </c>
    </row>
    <row r="3041" spans="1:20" ht="45" x14ac:dyDescent="0.25">
      <c r="A3041">
        <v>3039</v>
      </c>
      <c r="B3041" s="10" t="s">
        <v>3039</v>
      </c>
      <c r="C3041" s="3" t="s">
        <v>7149</v>
      </c>
      <c r="D3041" s="8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4" t="s">
        <v>8308</v>
      </c>
      <c r="R3041" t="s">
        <v>8310</v>
      </c>
      <c r="S3041" s="18">
        <f t="shared" si="236"/>
        <v>41610.794421296298</v>
      </c>
      <c r="T3041" s="18">
        <f t="shared" si="237"/>
        <v>41637.332638888889</v>
      </c>
    </row>
    <row r="3042" spans="1:20" ht="45" x14ac:dyDescent="0.25">
      <c r="A3042">
        <v>3040</v>
      </c>
      <c r="B3042" s="10" t="s">
        <v>3040</v>
      </c>
      <c r="C3042" s="3" t="s">
        <v>7150</v>
      </c>
      <c r="D3042" s="8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4" t="s">
        <v>8308</v>
      </c>
      <c r="R3042" t="s">
        <v>8310</v>
      </c>
      <c r="S3042" s="18">
        <f t="shared" si="236"/>
        <v>42177.791909722218</v>
      </c>
      <c r="T3042" s="18">
        <f t="shared" si="237"/>
        <v>42181.958333333328</v>
      </c>
    </row>
    <row r="3043" spans="1:20" ht="30" x14ac:dyDescent="0.25">
      <c r="A3043">
        <v>3041</v>
      </c>
      <c r="B3043" s="10" t="s">
        <v>3041</v>
      </c>
      <c r="C3043" s="3" t="s">
        <v>7151</v>
      </c>
      <c r="D3043" s="8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4" t="s">
        <v>8308</v>
      </c>
      <c r="R3043" t="s">
        <v>8310</v>
      </c>
      <c r="S3043" s="18">
        <f t="shared" si="236"/>
        <v>42359.868611111116</v>
      </c>
      <c r="T3043" s="18">
        <f t="shared" si="237"/>
        <v>42389.868611111116</v>
      </c>
    </row>
    <row r="3044" spans="1:20" ht="60" x14ac:dyDescent="0.25">
      <c r="A3044">
        <v>3042</v>
      </c>
      <c r="B3044" s="10" t="s">
        <v>3042</v>
      </c>
      <c r="C3044" s="3" t="s">
        <v>7152</v>
      </c>
      <c r="D3044" s="8">
        <v>1700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113</v>
      </c>
      <c r="P3044">
        <f t="shared" si="235"/>
        <v>51.89</v>
      </c>
      <c r="Q3044" s="14" t="s">
        <v>8308</v>
      </c>
      <c r="R3044" t="s">
        <v>8310</v>
      </c>
      <c r="S3044" s="18">
        <f t="shared" si="236"/>
        <v>42253.688043981485</v>
      </c>
      <c r="T3044" s="18">
        <f t="shared" si="237"/>
        <v>42283.688043981485</v>
      </c>
    </row>
    <row r="3045" spans="1:20" ht="45" x14ac:dyDescent="0.25">
      <c r="A3045">
        <v>3043</v>
      </c>
      <c r="B3045" s="10" t="s">
        <v>3043</v>
      </c>
      <c r="C3045" s="3" t="s">
        <v>7153</v>
      </c>
      <c r="D3045" s="8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4" t="s">
        <v>8308</v>
      </c>
      <c r="R3045" t="s">
        <v>8310</v>
      </c>
      <c r="S3045" s="18">
        <f t="shared" si="236"/>
        <v>42083.070590277777</v>
      </c>
      <c r="T3045" s="18">
        <f t="shared" si="237"/>
        <v>42110.118055555555</v>
      </c>
    </row>
    <row r="3046" spans="1:20" ht="45" x14ac:dyDescent="0.25">
      <c r="A3046">
        <v>3044</v>
      </c>
      <c r="B3046" s="10" t="s">
        <v>3044</v>
      </c>
      <c r="C3046" s="3" t="s">
        <v>7154</v>
      </c>
      <c r="D3046" s="8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4" t="s">
        <v>8308</v>
      </c>
      <c r="R3046" t="s">
        <v>8310</v>
      </c>
      <c r="S3046" s="18">
        <f t="shared" si="236"/>
        <v>42387.7268287037</v>
      </c>
      <c r="T3046" s="18">
        <f t="shared" si="237"/>
        <v>42402.7268287037</v>
      </c>
    </row>
    <row r="3047" spans="1:20" ht="60" x14ac:dyDescent="0.25">
      <c r="A3047">
        <v>3045</v>
      </c>
      <c r="B3047" s="10" t="s">
        <v>3045</v>
      </c>
      <c r="C3047" s="3" t="s">
        <v>7155</v>
      </c>
      <c r="D3047" s="8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4" t="s">
        <v>8308</v>
      </c>
      <c r="R3047" t="s">
        <v>8310</v>
      </c>
      <c r="S3047" s="18">
        <f t="shared" si="236"/>
        <v>41843.155729166669</v>
      </c>
      <c r="T3047" s="18">
        <f t="shared" si="237"/>
        <v>41873.155729166669</v>
      </c>
    </row>
    <row r="3048" spans="1:20" ht="60" x14ac:dyDescent="0.25">
      <c r="A3048">
        <v>3046</v>
      </c>
      <c r="B3048" s="10" t="s">
        <v>3046</v>
      </c>
      <c r="C3048" s="3" t="s">
        <v>7156</v>
      </c>
      <c r="D3048" s="8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4" t="s">
        <v>8308</v>
      </c>
      <c r="R3048" t="s">
        <v>8310</v>
      </c>
      <c r="S3048" s="18">
        <f t="shared" si="236"/>
        <v>41862.803078703706</v>
      </c>
      <c r="T3048" s="18">
        <f t="shared" si="237"/>
        <v>41892.202777777777</v>
      </c>
    </row>
    <row r="3049" spans="1:20" ht="45" x14ac:dyDescent="0.25">
      <c r="A3049">
        <v>3047</v>
      </c>
      <c r="B3049" s="10" t="s">
        <v>3047</v>
      </c>
      <c r="C3049" s="3" t="s">
        <v>7157</v>
      </c>
      <c r="D3049" s="8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4" t="s">
        <v>8308</v>
      </c>
      <c r="R3049" t="s">
        <v>8310</v>
      </c>
      <c r="S3049" s="18">
        <f t="shared" si="236"/>
        <v>42443.989050925928</v>
      </c>
      <c r="T3049" s="18">
        <f t="shared" si="237"/>
        <v>42487.552777777775</v>
      </c>
    </row>
    <row r="3050" spans="1:20" ht="60" x14ac:dyDescent="0.25">
      <c r="A3050">
        <v>3048</v>
      </c>
      <c r="B3050" s="10" t="s">
        <v>3048</v>
      </c>
      <c r="C3050" s="3" t="s">
        <v>7158</v>
      </c>
      <c r="D3050" s="8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4" t="s">
        <v>8308</v>
      </c>
      <c r="R3050" t="s">
        <v>8310</v>
      </c>
      <c r="S3050" s="18">
        <f t="shared" si="236"/>
        <v>41975.901180555549</v>
      </c>
      <c r="T3050" s="18">
        <f t="shared" si="237"/>
        <v>42004.890277777777</v>
      </c>
    </row>
    <row r="3051" spans="1:20" ht="60" x14ac:dyDescent="0.25">
      <c r="A3051">
        <v>3049</v>
      </c>
      <c r="B3051" s="10" t="s">
        <v>3049</v>
      </c>
      <c r="C3051" s="3" t="s">
        <v>7159</v>
      </c>
      <c r="D3051" s="8">
        <v>4000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100</v>
      </c>
      <c r="P3051">
        <f t="shared" si="235"/>
        <v>74.069999999999993</v>
      </c>
      <c r="Q3051" s="14" t="s">
        <v>8308</v>
      </c>
      <c r="R3051" t="s">
        <v>8310</v>
      </c>
      <c r="S3051" s="18">
        <f t="shared" si="236"/>
        <v>42139.014525462961</v>
      </c>
      <c r="T3051" s="18">
        <f t="shared" si="237"/>
        <v>42169.014525462961</v>
      </c>
    </row>
    <row r="3052" spans="1:20" ht="30" x14ac:dyDescent="0.25">
      <c r="A3052">
        <v>3050</v>
      </c>
      <c r="B3052" s="10" t="s">
        <v>3050</v>
      </c>
      <c r="C3052" s="3" t="s">
        <v>7160</v>
      </c>
      <c r="D3052" s="8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4" t="s">
        <v>8308</v>
      </c>
      <c r="R3052" t="s">
        <v>8310</v>
      </c>
      <c r="S3052" s="18">
        <f t="shared" si="236"/>
        <v>42465.16851851852</v>
      </c>
      <c r="T3052" s="18">
        <f t="shared" si="237"/>
        <v>42495.16851851852</v>
      </c>
    </row>
    <row r="3053" spans="1:20" ht="60" x14ac:dyDescent="0.25">
      <c r="A3053">
        <v>3051</v>
      </c>
      <c r="B3053" s="10" t="s">
        <v>3051</v>
      </c>
      <c r="C3053" s="3" t="s">
        <v>7161</v>
      </c>
      <c r="D3053" s="8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4" t="s">
        <v>8308</v>
      </c>
      <c r="R3053" t="s">
        <v>8310</v>
      </c>
      <c r="S3053" s="18">
        <f t="shared" si="236"/>
        <v>42744.416030092587</v>
      </c>
      <c r="T3053" s="18">
        <f t="shared" si="237"/>
        <v>42774.416030092587</v>
      </c>
    </row>
    <row r="3054" spans="1:20" ht="45" x14ac:dyDescent="0.25">
      <c r="A3054">
        <v>3052</v>
      </c>
      <c r="B3054" s="10" t="s">
        <v>3052</v>
      </c>
      <c r="C3054" s="3" t="s">
        <v>7162</v>
      </c>
      <c r="D3054" s="8">
        <v>3000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3</v>
      </c>
      <c r="P3054">
        <f t="shared" si="235"/>
        <v>37.5</v>
      </c>
      <c r="Q3054" s="14" t="s">
        <v>8308</v>
      </c>
      <c r="R3054" t="s">
        <v>8310</v>
      </c>
      <c r="S3054" s="18">
        <f t="shared" si="236"/>
        <v>42122.670069444444</v>
      </c>
      <c r="T3054" s="18">
        <f t="shared" si="237"/>
        <v>42152.665972222225</v>
      </c>
    </row>
    <row r="3055" spans="1:20" ht="60" x14ac:dyDescent="0.25">
      <c r="A3055">
        <v>3053</v>
      </c>
      <c r="B3055" s="10" t="s">
        <v>3053</v>
      </c>
      <c r="C3055" s="3" t="s">
        <v>7163</v>
      </c>
      <c r="D3055" s="8">
        <v>2500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2</v>
      </c>
      <c r="P3055">
        <f t="shared" si="235"/>
        <v>13.33</v>
      </c>
      <c r="Q3055" s="14" t="s">
        <v>8308</v>
      </c>
      <c r="R3055" t="s">
        <v>8310</v>
      </c>
      <c r="S3055" s="18">
        <f t="shared" si="236"/>
        <v>41862.761724537035</v>
      </c>
      <c r="T3055" s="18">
        <f t="shared" si="237"/>
        <v>41914.165972222225</v>
      </c>
    </row>
    <row r="3056" spans="1:20" ht="60" x14ac:dyDescent="0.25">
      <c r="A3056">
        <v>3054</v>
      </c>
      <c r="B3056" s="10" t="s">
        <v>3054</v>
      </c>
      <c r="C3056" s="3" t="s">
        <v>7164</v>
      </c>
      <c r="D3056" s="8">
        <v>500000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4" t="s">
        <v>8308</v>
      </c>
      <c r="R3056" t="s">
        <v>8310</v>
      </c>
      <c r="S3056" s="18">
        <f t="shared" si="236"/>
        <v>42027.832800925928</v>
      </c>
      <c r="T3056" s="18">
        <f t="shared" si="237"/>
        <v>42065.044444444444</v>
      </c>
    </row>
    <row r="3057" spans="1:20" ht="60" x14ac:dyDescent="0.25">
      <c r="A3057">
        <v>3055</v>
      </c>
      <c r="B3057" s="10" t="s">
        <v>3055</v>
      </c>
      <c r="C3057" s="3" t="s">
        <v>7165</v>
      </c>
      <c r="D3057" s="8">
        <v>3000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4" t="s">
        <v>8308</v>
      </c>
      <c r="R3057" t="s">
        <v>8310</v>
      </c>
      <c r="S3057" s="18">
        <f t="shared" si="236"/>
        <v>41953.95821759259</v>
      </c>
      <c r="T3057" s="18">
        <f t="shared" si="237"/>
        <v>42013.95821759259</v>
      </c>
    </row>
    <row r="3058" spans="1:20" ht="60" x14ac:dyDescent="0.25">
      <c r="A3058">
        <v>3056</v>
      </c>
      <c r="B3058" s="10" t="s">
        <v>3056</v>
      </c>
      <c r="C3058" s="3" t="s">
        <v>7166</v>
      </c>
      <c r="D3058" s="8">
        <v>2400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4" t="s">
        <v>8308</v>
      </c>
      <c r="R3058" t="s">
        <v>8310</v>
      </c>
      <c r="S3058" s="18">
        <f t="shared" si="236"/>
        <v>41851.636388888888</v>
      </c>
      <c r="T3058" s="18">
        <f t="shared" si="237"/>
        <v>41911.636388888888</v>
      </c>
    </row>
    <row r="3059" spans="1:20" ht="45" x14ac:dyDescent="0.25">
      <c r="A3059">
        <v>3057</v>
      </c>
      <c r="B3059" s="10" t="s">
        <v>3057</v>
      </c>
      <c r="C3059" s="3" t="s">
        <v>7167</v>
      </c>
      <c r="D3059" s="8">
        <v>1200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4" t="s">
        <v>8308</v>
      </c>
      <c r="R3059" t="s">
        <v>8310</v>
      </c>
      <c r="S3059" s="18">
        <f t="shared" si="236"/>
        <v>42433.650590277779</v>
      </c>
      <c r="T3059" s="18">
        <f t="shared" si="237"/>
        <v>42463.608923611115</v>
      </c>
    </row>
    <row r="3060" spans="1:20" ht="60" x14ac:dyDescent="0.25">
      <c r="A3060">
        <v>3058</v>
      </c>
      <c r="B3060" s="10" t="s">
        <v>3058</v>
      </c>
      <c r="C3060" s="3" t="s">
        <v>7168</v>
      </c>
      <c r="D3060" s="8">
        <v>5000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4" t="s">
        <v>8308</v>
      </c>
      <c r="R3060" t="s">
        <v>8310</v>
      </c>
      <c r="S3060" s="18">
        <f t="shared" si="236"/>
        <v>42460.374305555553</v>
      </c>
      <c r="T3060" s="18">
        <f t="shared" si="237"/>
        <v>42510.374305555553</v>
      </c>
    </row>
    <row r="3061" spans="1:20" ht="60" x14ac:dyDescent="0.25">
      <c r="A3061">
        <v>3059</v>
      </c>
      <c r="B3061" s="10" t="s">
        <v>3059</v>
      </c>
      <c r="C3061" s="3" t="s">
        <v>7169</v>
      </c>
      <c r="D3061" s="8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4" t="s">
        <v>8308</v>
      </c>
      <c r="R3061" t="s">
        <v>8310</v>
      </c>
      <c r="S3061" s="18">
        <f t="shared" si="236"/>
        <v>41829.935717592591</v>
      </c>
      <c r="T3061" s="18">
        <f t="shared" si="237"/>
        <v>41859.935717592591</v>
      </c>
    </row>
    <row r="3062" spans="1:20" ht="45" x14ac:dyDescent="0.25">
      <c r="A3062">
        <v>3060</v>
      </c>
      <c r="B3062" s="10" t="s">
        <v>3060</v>
      </c>
      <c r="C3062" s="3" t="s">
        <v>7170</v>
      </c>
      <c r="D3062" s="8">
        <v>5000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7</v>
      </c>
      <c r="P3062">
        <f t="shared" si="235"/>
        <v>55.83</v>
      </c>
      <c r="Q3062" s="14" t="s">
        <v>8308</v>
      </c>
      <c r="R3062" t="s">
        <v>8310</v>
      </c>
      <c r="S3062" s="18">
        <f t="shared" si="236"/>
        <v>42245.274699074071</v>
      </c>
      <c r="T3062" s="18">
        <f t="shared" si="237"/>
        <v>42275.274699074071</v>
      </c>
    </row>
    <row r="3063" spans="1:20" x14ac:dyDescent="0.25">
      <c r="A3063">
        <v>3061</v>
      </c>
      <c r="B3063" s="10" t="s">
        <v>3061</v>
      </c>
      <c r="C3063" s="3" t="s">
        <v>7171</v>
      </c>
      <c r="D3063" s="8">
        <v>250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4" t="s">
        <v>8308</v>
      </c>
      <c r="R3063" t="s">
        <v>8310</v>
      </c>
      <c r="S3063" s="18">
        <f t="shared" si="236"/>
        <v>41834.784120370372</v>
      </c>
      <c r="T3063" s="18">
        <f t="shared" si="237"/>
        <v>41864.784120370372</v>
      </c>
    </row>
    <row r="3064" spans="1:20" ht="60" x14ac:dyDescent="0.25">
      <c r="A3064">
        <v>3062</v>
      </c>
      <c r="B3064" s="10" t="s">
        <v>3062</v>
      </c>
      <c r="C3064" s="3" t="s">
        <v>7172</v>
      </c>
      <c r="D3064" s="8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4" t="s">
        <v>8308</v>
      </c>
      <c r="R3064" t="s">
        <v>8310</v>
      </c>
      <c r="S3064" s="18">
        <f t="shared" si="236"/>
        <v>42248.535787037035</v>
      </c>
      <c r="T3064" s="18">
        <f t="shared" si="237"/>
        <v>42277.75</v>
      </c>
    </row>
    <row r="3065" spans="1:20" ht="45" x14ac:dyDescent="0.25">
      <c r="A3065">
        <v>3063</v>
      </c>
      <c r="B3065" s="10" t="s">
        <v>3063</v>
      </c>
      <c r="C3065" s="3" t="s">
        <v>7173</v>
      </c>
      <c r="D3065" s="8">
        <v>5000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12</v>
      </c>
      <c r="P3065">
        <f t="shared" si="235"/>
        <v>25.52</v>
      </c>
      <c r="Q3065" s="14" t="s">
        <v>8308</v>
      </c>
      <c r="R3065" t="s">
        <v>8310</v>
      </c>
      <c r="S3065" s="18">
        <f t="shared" si="236"/>
        <v>42630.922893518517</v>
      </c>
      <c r="T3065" s="18">
        <f t="shared" si="237"/>
        <v>42665.922893518517</v>
      </c>
    </row>
    <row r="3066" spans="1:20" ht="30" x14ac:dyDescent="0.25">
      <c r="A3066">
        <v>3064</v>
      </c>
      <c r="B3066" s="10" t="s">
        <v>3064</v>
      </c>
      <c r="C3066" s="3" t="s">
        <v>7174</v>
      </c>
      <c r="D3066" s="8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4" t="s">
        <v>8308</v>
      </c>
      <c r="R3066" t="s">
        <v>8310</v>
      </c>
      <c r="S3066" s="18">
        <f t="shared" si="236"/>
        <v>42299.130162037036</v>
      </c>
      <c r="T3066" s="18">
        <f t="shared" si="237"/>
        <v>42330.290972222225</v>
      </c>
    </row>
    <row r="3067" spans="1:20" ht="60" x14ac:dyDescent="0.25">
      <c r="A3067">
        <v>3065</v>
      </c>
      <c r="B3067" s="10" t="s">
        <v>3065</v>
      </c>
      <c r="C3067" s="3" t="s">
        <v>7175</v>
      </c>
      <c r="D3067" s="8">
        <v>750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1</v>
      </c>
      <c r="P3067">
        <f t="shared" si="235"/>
        <v>5</v>
      </c>
      <c r="Q3067" s="14" t="s">
        <v>8308</v>
      </c>
      <c r="R3067" t="s">
        <v>8310</v>
      </c>
      <c r="S3067" s="18">
        <f t="shared" si="236"/>
        <v>41825.055231481485</v>
      </c>
      <c r="T3067" s="18">
        <f t="shared" si="237"/>
        <v>41850.055231481485</v>
      </c>
    </row>
    <row r="3068" spans="1:20" ht="45" x14ac:dyDescent="0.25">
      <c r="A3068">
        <v>3066</v>
      </c>
      <c r="B3068" s="10" t="s">
        <v>3066</v>
      </c>
      <c r="C3068" s="3" t="s">
        <v>7176</v>
      </c>
      <c r="D3068" s="8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4" t="s">
        <v>8308</v>
      </c>
      <c r="R3068" t="s">
        <v>8310</v>
      </c>
      <c r="S3068" s="18">
        <f t="shared" si="236"/>
        <v>42531.228437500002</v>
      </c>
      <c r="T3068" s="18">
        <f t="shared" si="237"/>
        <v>42561.228437500002</v>
      </c>
    </row>
    <row r="3069" spans="1:20" ht="60" x14ac:dyDescent="0.25">
      <c r="A3069">
        <v>3067</v>
      </c>
      <c r="B3069" s="10" t="s">
        <v>3067</v>
      </c>
      <c r="C3069" s="3" t="s">
        <v>7177</v>
      </c>
      <c r="D3069" s="8">
        <v>2000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10</v>
      </c>
      <c r="P3069">
        <f t="shared" si="235"/>
        <v>200</v>
      </c>
      <c r="Q3069" s="14" t="s">
        <v>8308</v>
      </c>
      <c r="R3069" t="s">
        <v>8310</v>
      </c>
      <c r="S3069" s="18">
        <f t="shared" si="236"/>
        <v>42226.938414351855</v>
      </c>
      <c r="T3069" s="18">
        <f t="shared" si="237"/>
        <v>42256.938414351855</v>
      </c>
    </row>
    <row r="3070" spans="1:20" ht="60" x14ac:dyDescent="0.25">
      <c r="A3070">
        <v>3068</v>
      </c>
      <c r="B3070" s="10" t="s">
        <v>3068</v>
      </c>
      <c r="C3070" s="3" t="s">
        <v>7178</v>
      </c>
      <c r="D3070" s="8">
        <v>12000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1</v>
      </c>
      <c r="P3070">
        <f t="shared" si="235"/>
        <v>87.5</v>
      </c>
      <c r="Q3070" s="14" t="s">
        <v>8308</v>
      </c>
      <c r="R3070" t="s">
        <v>8310</v>
      </c>
      <c r="S3070" s="18">
        <f t="shared" si="236"/>
        <v>42263.691574074073</v>
      </c>
      <c r="T3070" s="18">
        <f t="shared" si="237"/>
        <v>42293.691574074073</v>
      </c>
    </row>
    <row r="3071" spans="1:20" ht="60" x14ac:dyDescent="0.25">
      <c r="A3071">
        <v>3069</v>
      </c>
      <c r="B3071" s="10" t="s">
        <v>3069</v>
      </c>
      <c r="C3071" s="3" t="s">
        <v>7179</v>
      </c>
      <c r="D3071" s="8">
        <v>800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18</v>
      </c>
      <c r="P3071">
        <f t="shared" si="235"/>
        <v>20.14</v>
      </c>
      <c r="Q3071" s="14" t="s">
        <v>8308</v>
      </c>
      <c r="R3071" t="s">
        <v>8310</v>
      </c>
      <c r="S3071" s="18">
        <f t="shared" si="236"/>
        <v>41957.833726851852</v>
      </c>
      <c r="T3071" s="18">
        <f t="shared" si="237"/>
        <v>41987.833726851852</v>
      </c>
    </row>
    <row r="3072" spans="1:20" ht="45" x14ac:dyDescent="0.25">
      <c r="A3072">
        <v>3070</v>
      </c>
      <c r="B3072" s="10" t="s">
        <v>3070</v>
      </c>
      <c r="C3072" s="3" t="s">
        <v>7180</v>
      </c>
      <c r="D3072" s="8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4" t="s">
        <v>8308</v>
      </c>
      <c r="R3072" t="s">
        <v>8310</v>
      </c>
      <c r="S3072" s="18">
        <f t="shared" si="236"/>
        <v>42690.733437499999</v>
      </c>
      <c r="T3072" s="18">
        <f t="shared" si="237"/>
        <v>42711.733437499999</v>
      </c>
    </row>
    <row r="3073" spans="1:20" ht="45" x14ac:dyDescent="0.25">
      <c r="A3073">
        <v>3071</v>
      </c>
      <c r="B3073" s="10" t="s">
        <v>3071</v>
      </c>
      <c r="C3073" s="3" t="s">
        <v>7181</v>
      </c>
      <c r="D3073" s="8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4" t="s">
        <v>8308</v>
      </c>
      <c r="R3073" t="s">
        <v>8310</v>
      </c>
      <c r="S3073" s="18">
        <f t="shared" si="236"/>
        <v>42097.732418981483</v>
      </c>
      <c r="T3073" s="18">
        <f t="shared" si="237"/>
        <v>42115.249305555553</v>
      </c>
    </row>
    <row r="3074" spans="1:20" ht="60" x14ac:dyDescent="0.25">
      <c r="A3074">
        <v>3072</v>
      </c>
      <c r="B3074" s="10" t="s">
        <v>3072</v>
      </c>
      <c r="C3074" s="3" t="s">
        <v>7182</v>
      </c>
      <c r="D3074" s="8">
        <v>5000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ref="P3074:P3137" si="239">IFERROR(ROUND(E3074/L3074,2),0)</f>
        <v>1</v>
      </c>
      <c r="Q3074" s="14" t="s">
        <v>8308</v>
      </c>
      <c r="R3074" t="s">
        <v>8310</v>
      </c>
      <c r="S3074" s="18">
        <f t="shared" si="236"/>
        <v>42658.690532407403</v>
      </c>
      <c r="T3074" s="18">
        <f t="shared" si="237"/>
        <v>42673.073611111111</v>
      </c>
    </row>
    <row r="3075" spans="1:20" ht="45" x14ac:dyDescent="0.25">
      <c r="A3075">
        <v>3073</v>
      </c>
      <c r="B3075" s="10" t="s">
        <v>3073</v>
      </c>
      <c r="C3075" s="3" t="s">
        <v>7183</v>
      </c>
      <c r="D3075" s="8">
        <v>4100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16</v>
      </c>
      <c r="P3075">
        <f t="shared" si="239"/>
        <v>92.14</v>
      </c>
      <c r="Q3075" s="14" t="s">
        <v>8308</v>
      </c>
      <c r="R3075" t="s">
        <v>8310</v>
      </c>
      <c r="S3075" s="18">
        <f t="shared" ref="S3075:S3138" si="240">(((J3075/60)/60)/24)+DATE(1970,1,1)</f>
        <v>42111.684027777781</v>
      </c>
      <c r="T3075" s="18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10" t="s">
        <v>3074</v>
      </c>
      <c r="C3076" s="3" t="s">
        <v>7184</v>
      </c>
      <c r="D3076" s="8">
        <v>3000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1</v>
      </c>
      <c r="P3076">
        <f t="shared" si="239"/>
        <v>7.33</v>
      </c>
      <c r="Q3076" s="14" t="s">
        <v>8308</v>
      </c>
      <c r="R3076" t="s">
        <v>8310</v>
      </c>
      <c r="S3076" s="18">
        <f t="shared" si="240"/>
        <v>42409.571284722217</v>
      </c>
      <c r="T3076" s="18">
        <f t="shared" si="241"/>
        <v>42439.571284722217</v>
      </c>
    </row>
    <row r="3077" spans="1:20" ht="45" x14ac:dyDescent="0.25">
      <c r="A3077">
        <v>3075</v>
      </c>
      <c r="B3077" s="10" t="s">
        <v>3075</v>
      </c>
      <c r="C3077" s="3" t="s">
        <v>7185</v>
      </c>
      <c r="D3077" s="8">
        <v>1050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123</v>
      </c>
      <c r="P3077">
        <f t="shared" si="239"/>
        <v>64.8</v>
      </c>
      <c r="Q3077" s="14" t="s">
        <v>8308</v>
      </c>
      <c r="R3077" t="s">
        <v>8310</v>
      </c>
      <c r="S3077" s="18">
        <f t="shared" si="240"/>
        <v>42551.102314814809</v>
      </c>
      <c r="T3077" s="18">
        <f t="shared" si="241"/>
        <v>42601.102314814809</v>
      </c>
    </row>
    <row r="3078" spans="1:20" ht="30" x14ac:dyDescent="0.25">
      <c r="A3078">
        <v>3076</v>
      </c>
      <c r="B3078" s="10" t="s">
        <v>3076</v>
      </c>
      <c r="C3078" s="3" t="s">
        <v>7186</v>
      </c>
      <c r="D3078" s="8">
        <v>1200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126</v>
      </c>
      <c r="P3078">
        <f t="shared" si="239"/>
        <v>30.12</v>
      </c>
      <c r="Q3078" s="14" t="s">
        <v>8308</v>
      </c>
      <c r="R3078" t="s">
        <v>8310</v>
      </c>
      <c r="S3078" s="18">
        <f t="shared" si="240"/>
        <v>42226.651886574073</v>
      </c>
      <c r="T3078" s="18">
        <f t="shared" si="241"/>
        <v>42286.651886574073</v>
      </c>
    </row>
    <row r="3079" spans="1:20" ht="60" x14ac:dyDescent="0.25">
      <c r="A3079">
        <v>3077</v>
      </c>
      <c r="B3079" s="10" t="s">
        <v>3077</v>
      </c>
      <c r="C3079" s="3" t="s">
        <v>7187</v>
      </c>
      <c r="D3079" s="8">
        <v>10000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1</v>
      </c>
      <c r="P3079">
        <f t="shared" si="239"/>
        <v>52.5</v>
      </c>
      <c r="Q3079" s="14" t="s">
        <v>8308</v>
      </c>
      <c r="R3079" t="s">
        <v>8310</v>
      </c>
      <c r="S3079" s="18">
        <f t="shared" si="240"/>
        <v>42766.956921296296</v>
      </c>
      <c r="T3079" s="18">
        <f t="shared" si="241"/>
        <v>42796.956921296296</v>
      </c>
    </row>
    <row r="3080" spans="1:20" ht="60" x14ac:dyDescent="0.25">
      <c r="A3080">
        <v>3078</v>
      </c>
      <c r="B3080" s="10" t="s">
        <v>3078</v>
      </c>
      <c r="C3080" s="3" t="s">
        <v>7188</v>
      </c>
      <c r="D3080" s="8">
        <v>15000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4" t="s">
        <v>8308</v>
      </c>
      <c r="R3080" t="s">
        <v>8310</v>
      </c>
      <c r="S3080" s="18">
        <f t="shared" si="240"/>
        <v>42031.138831018514</v>
      </c>
      <c r="T3080" s="18">
        <f t="shared" si="241"/>
        <v>42061.138831018514</v>
      </c>
    </row>
    <row r="3081" spans="1:20" ht="45" x14ac:dyDescent="0.25">
      <c r="A3081">
        <v>3079</v>
      </c>
      <c r="B3081" s="10" t="s">
        <v>3079</v>
      </c>
      <c r="C3081" s="3" t="s">
        <v>7189</v>
      </c>
      <c r="D3081" s="8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4" t="s">
        <v>8308</v>
      </c>
      <c r="R3081" t="s">
        <v>8310</v>
      </c>
      <c r="S3081" s="18">
        <f t="shared" si="240"/>
        <v>42055.713368055556</v>
      </c>
      <c r="T3081" s="18">
        <f t="shared" si="241"/>
        <v>42085.671701388885</v>
      </c>
    </row>
    <row r="3082" spans="1:20" ht="60" x14ac:dyDescent="0.25">
      <c r="A3082">
        <v>3080</v>
      </c>
      <c r="B3082" s="10" t="s">
        <v>3080</v>
      </c>
      <c r="C3082" s="3" t="s">
        <v>7190</v>
      </c>
      <c r="D3082" s="8">
        <v>300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125</v>
      </c>
      <c r="P3082">
        <f t="shared" si="239"/>
        <v>53.71</v>
      </c>
      <c r="Q3082" s="14" t="s">
        <v>8308</v>
      </c>
      <c r="R3082" t="s">
        <v>8310</v>
      </c>
      <c r="S3082" s="18">
        <f t="shared" si="240"/>
        <v>41940.028287037036</v>
      </c>
      <c r="T3082" s="18">
        <f t="shared" si="241"/>
        <v>42000.0699537037</v>
      </c>
    </row>
    <row r="3083" spans="1:20" ht="60" x14ac:dyDescent="0.25">
      <c r="A3083">
        <v>3081</v>
      </c>
      <c r="B3083" s="10" t="s">
        <v>3081</v>
      </c>
      <c r="C3083" s="3" t="s">
        <v>7191</v>
      </c>
      <c r="D3083" s="8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4" t="s">
        <v>8308</v>
      </c>
      <c r="R3083" t="s">
        <v>8310</v>
      </c>
      <c r="S3083" s="18">
        <f t="shared" si="240"/>
        <v>42237.181608796294</v>
      </c>
      <c r="T3083" s="18">
        <f t="shared" si="241"/>
        <v>42267.181608796294</v>
      </c>
    </row>
    <row r="3084" spans="1:20" ht="60" x14ac:dyDescent="0.25">
      <c r="A3084">
        <v>3082</v>
      </c>
      <c r="B3084" s="10" t="s">
        <v>3082</v>
      </c>
      <c r="C3084" s="3" t="s">
        <v>7192</v>
      </c>
      <c r="D3084" s="8">
        <v>5999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4" t="s">
        <v>8308</v>
      </c>
      <c r="R3084" t="s">
        <v>8310</v>
      </c>
      <c r="S3084" s="18">
        <f t="shared" si="240"/>
        <v>42293.922986111109</v>
      </c>
      <c r="T3084" s="18">
        <f t="shared" si="241"/>
        <v>42323.96465277778</v>
      </c>
    </row>
    <row r="3085" spans="1:20" ht="75" x14ac:dyDescent="0.25">
      <c r="A3085">
        <v>3083</v>
      </c>
      <c r="B3085" s="10" t="s">
        <v>3083</v>
      </c>
      <c r="C3085" s="3" t="s">
        <v>7193</v>
      </c>
      <c r="D3085" s="8">
        <v>10000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1</v>
      </c>
      <c r="P3085">
        <f t="shared" si="239"/>
        <v>18.670000000000002</v>
      </c>
      <c r="Q3085" s="14" t="s">
        <v>8308</v>
      </c>
      <c r="R3085" t="s">
        <v>8310</v>
      </c>
      <c r="S3085" s="18">
        <f t="shared" si="240"/>
        <v>41853.563402777778</v>
      </c>
      <c r="T3085" s="18">
        <f t="shared" si="241"/>
        <v>41883.208333333336</v>
      </c>
    </row>
    <row r="3086" spans="1:20" ht="60" x14ac:dyDescent="0.25">
      <c r="A3086">
        <v>3084</v>
      </c>
      <c r="B3086" s="10" t="s">
        <v>3084</v>
      </c>
      <c r="C3086" s="3" t="s">
        <v>7194</v>
      </c>
      <c r="D3086" s="8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4" t="s">
        <v>8308</v>
      </c>
      <c r="R3086" t="s">
        <v>8310</v>
      </c>
      <c r="S3086" s="18">
        <f t="shared" si="240"/>
        <v>42100.723738425921</v>
      </c>
      <c r="T3086" s="18">
        <f t="shared" si="241"/>
        <v>42129.783333333333</v>
      </c>
    </row>
    <row r="3087" spans="1:20" ht="60" x14ac:dyDescent="0.25">
      <c r="A3087">
        <v>3085</v>
      </c>
      <c r="B3087" s="10" t="s">
        <v>3085</v>
      </c>
      <c r="C3087" s="3" t="s">
        <v>7195</v>
      </c>
      <c r="D3087" s="8">
        <v>500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122</v>
      </c>
      <c r="P3087">
        <f t="shared" si="239"/>
        <v>67.78</v>
      </c>
      <c r="Q3087" s="14" t="s">
        <v>8308</v>
      </c>
      <c r="R3087" t="s">
        <v>8310</v>
      </c>
      <c r="S3087" s="18">
        <f t="shared" si="240"/>
        <v>42246.883784722217</v>
      </c>
      <c r="T3087" s="18">
        <f t="shared" si="241"/>
        <v>42276.883784722217</v>
      </c>
    </row>
    <row r="3088" spans="1:20" ht="60" x14ac:dyDescent="0.25">
      <c r="A3088">
        <v>3086</v>
      </c>
      <c r="B3088" s="10" t="s">
        <v>3086</v>
      </c>
      <c r="C3088" s="3" t="s">
        <v>7196</v>
      </c>
      <c r="D3088" s="8">
        <v>4500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1</v>
      </c>
      <c r="P3088">
        <f t="shared" si="239"/>
        <v>16.670000000000002</v>
      </c>
      <c r="Q3088" s="14" t="s">
        <v>8308</v>
      </c>
      <c r="R3088" t="s">
        <v>8310</v>
      </c>
      <c r="S3088" s="18">
        <f t="shared" si="240"/>
        <v>42173.67082175926</v>
      </c>
      <c r="T3088" s="18">
        <f t="shared" si="241"/>
        <v>42233.67082175926</v>
      </c>
    </row>
    <row r="3089" spans="1:20" ht="60" x14ac:dyDescent="0.25">
      <c r="A3089">
        <v>3087</v>
      </c>
      <c r="B3089" s="10" t="s">
        <v>3087</v>
      </c>
      <c r="C3089" s="3" t="s">
        <v>7197</v>
      </c>
      <c r="D3089" s="8">
        <v>3000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4</v>
      </c>
      <c r="P3089">
        <f t="shared" si="239"/>
        <v>62.5</v>
      </c>
      <c r="Q3089" s="14" t="s">
        <v>8308</v>
      </c>
      <c r="R3089" t="s">
        <v>8310</v>
      </c>
      <c r="S3089" s="18">
        <f t="shared" si="240"/>
        <v>42665.150347222225</v>
      </c>
      <c r="T3089" s="18">
        <f t="shared" si="241"/>
        <v>42725.192013888889</v>
      </c>
    </row>
    <row r="3090" spans="1:20" ht="45" x14ac:dyDescent="0.25">
      <c r="A3090">
        <v>3088</v>
      </c>
      <c r="B3090" s="10" t="s">
        <v>3088</v>
      </c>
      <c r="C3090" s="3" t="s">
        <v>7198</v>
      </c>
      <c r="D3090" s="8">
        <v>2000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6</v>
      </c>
      <c r="P3090">
        <f t="shared" si="239"/>
        <v>42</v>
      </c>
      <c r="Q3090" s="14" t="s">
        <v>8308</v>
      </c>
      <c r="R3090" t="s">
        <v>8310</v>
      </c>
      <c r="S3090" s="18">
        <f t="shared" si="240"/>
        <v>41981.57230324074</v>
      </c>
      <c r="T3090" s="18">
        <f t="shared" si="241"/>
        <v>42012.570138888885</v>
      </c>
    </row>
    <row r="3091" spans="1:20" ht="45" x14ac:dyDescent="0.25">
      <c r="A3091">
        <v>3089</v>
      </c>
      <c r="B3091" s="10" t="s">
        <v>3089</v>
      </c>
      <c r="C3091" s="3" t="s">
        <v>7199</v>
      </c>
      <c r="D3091" s="8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4" t="s">
        <v>8308</v>
      </c>
      <c r="R3091" t="s">
        <v>8310</v>
      </c>
      <c r="S3091" s="18">
        <f t="shared" si="240"/>
        <v>42528.542627314819</v>
      </c>
      <c r="T3091" s="18">
        <f t="shared" si="241"/>
        <v>42560.082638888889</v>
      </c>
    </row>
    <row r="3092" spans="1:20" ht="60" x14ac:dyDescent="0.25">
      <c r="A3092">
        <v>3090</v>
      </c>
      <c r="B3092" s="10" t="s">
        <v>3090</v>
      </c>
      <c r="C3092" s="3" t="s">
        <v>7200</v>
      </c>
      <c r="D3092" s="8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4" t="s">
        <v>8308</v>
      </c>
      <c r="R3092" t="s">
        <v>8310</v>
      </c>
      <c r="S3092" s="18">
        <f t="shared" si="240"/>
        <v>42065.818807870368</v>
      </c>
      <c r="T3092" s="18">
        <f t="shared" si="241"/>
        <v>42125.777141203704</v>
      </c>
    </row>
    <row r="3093" spans="1:20" ht="60" x14ac:dyDescent="0.25">
      <c r="A3093">
        <v>3091</v>
      </c>
      <c r="B3093" s="10" t="s">
        <v>3091</v>
      </c>
      <c r="C3093" s="3" t="s">
        <v>7201</v>
      </c>
      <c r="D3093" s="8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4" t="s">
        <v>8308</v>
      </c>
      <c r="R3093" t="s">
        <v>8310</v>
      </c>
      <c r="S3093" s="18">
        <f t="shared" si="240"/>
        <v>42566.948414351849</v>
      </c>
      <c r="T3093" s="18">
        <f t="shared" si="241"/>
        <v>42596.948414351849</v>
      </c>
    </row>
    <row r="3094" spans="1:20" ht="45" x14ac:dyDescent="0.25">
      <c r="A3094">
        <v>3092</v>
      </c>
      <c r="B3094" s="10" t="s">
        <v>3092</v>
      </c>
      <c r="C3094" s="3" t="s">
        <v>7202</v>
      </c>
      <c r="D3094" s="8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4" t="s">
        <v>8308</v>
      </c>
      <c r="R3094" t="s">
        <v>8310</v>
      </c>
      <c r="S3094" s="18">
        <f t="shared" si="240"/>
        <v>42255.619351851856</v>
      </c>
      <c r="T3094" s="18">
        <f t="shared" si="241"/>
        <v>42292.916666666672</v>
      </c>
    </row>
    <row r="3095" spans="1:20" ht="60" x14ac:dyDescent="0.25">
      <c r="A3095">
        <v>3093</v>
      </c>
      <c r="B3095" s="10" t="s">
        <v>3093</v>
      </c>
      <c r="C3095" s="3" t="s">
        <v>7203</v>
      </c>
      <c r="D3095" s="8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4" t="s">
        <v>8308</v>
      </c>
      <c r="R3095" t="s">
        <v>8310</v>
      </c>
      <c r="S3095" s="18">
        <f t="shared" si="240"/>
        <v>41760.909039351849</v>
      </c>
      <c r="T3095" s="18">
        <f t="shared" si="241"/>
        <v>41791.165972222225</v>
      </c>
    </row>
    <row r="3096" spans="1:20" ht="45" x14ac:dyDescent="0.25">
      <c r="A3096">
        <v>3094</v>
      </c>
      <c r="B3096" s="10" t="s">
        <v>3094</v>
      </c>
      <c r="C3096" s="3" t="s">
        <v>7204</v>
      </c>
      <c r="D3096" s="8">
        <v>500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5</v>
      </c>
      <c r="P3096">
        <f t="shared" si="239"/>
        <v>25</v>
      </c>
      <c r="Q3096" s="14" t="s">
        <v>8308</v>
      </c>
      <c r="R3096" t="s">
        <v>8310</v>
      </c>
      <c r="S3096" s="18">
        <f t="shared" si="240"/>
        <v>42207.795787037037</v>
      </c>
      <c r="T3096" s="18">
        <f t="shared" si="241"/>
        <v>42267.795787037037</v>
      </c>
    </row>
    <row r="3097" spans="1:20" ht="45" x14ac:dyDescent="0.25">
      <c r="A3097">
        <v>3095</v>
      </c>
      <c r="B3097" s="10" t="s">
        <v>3095</v>
      </c>
      <c r="C3097" s="3" t="s">
        <v>7205</v>
      </c>
      <c r="D3097" s="8">
        <v>5500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1</v>
      </c>
      <c r="P3097">
        <f t="shared" si="239"/>
        <v>50</v>
      </c>
      <c r="Q3097" s="14" t="s">
        <v>8308</v>
      </c>
      <c r="R3097" t="s">
        <v>8310</v>
      </c>
      <c r="S3097" s="18">
        <f t="shared" si="240"/>
        <v>42523.025231481486</v>
      </c>
      <c r="T3097" s="18">
        <f t="shared" si="241"/>
        <v>42583.025231481486</v>
      </c>
    </row>
    <row r="3098" spans="1:20" ht="45" x14ac:dyDescent="0.25">
      <c r="A3098">
        <v>3096</v>
      </c>
      <c r="B3098" s="10" t="s">
        <v>3096</v>
      </c>
      <c r="C3098" s="3" t="s">
        <v>7206</v>
      </c>
      <c r="D3098" s="8">
        <v>750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106</v>
      </c>
      <c r="P3098">
        <f t="shared" si="239"/>
        <v>56.79</v>
      </c>
      <c r="Q3098" s="14" t="s">
        <v>8308</v>
      </c>
      <c r="R3098" t="s">
        <v>8310</v>
      </c>
      <c r="S3098" s="18">
        <f t="shared" si="240"/>
        <v>42114.825532407413</v>
      </c>
      <c r="T3098" s="18">
        <f t="shared" si="241"/>
        <v>42144.825532407413</v>
      </c>
    </row>
    <row r="3099" spans="1:20" ht="60" x14ac:dyDescent="0.25">
      <c r="A3099">
        <v>3097</v>
      </c>
      <c r="B3099" s="10" t="s">
        <v>3097</v>
      </c>
      <c r="C3099" s="3" t="s">
        <v>7207</v>
      </c>
      <c r="D3099" s="8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4" t="s">
        <v>8308</v>
      </c>
      <c r="R3099" t="s">
        <v>8310</v>
      </c>
      <c r="S3099" s="18">
        <f t="shared" si="240"/>
        <v>42629.503483796296</v>
      </c>
      <c r="T3099" s="18">
        <f t="shared" si="241"/>
        <v>42650.583333333328</v>
      </c>
    </row>
    <row r="3100" spans="1:20" ht="60" x14ac:dyDescent="0.25">
      <c r="A3100">
        <v>3098</v>
      </c>
      <c r="B3100" s="10" t="s">
        <v>3098</v>
      </c>
      <c r="C3100" s="3" t="s">
        <v>7208</v>
      </c>
      <c r="D3100" s="8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4" t="s">
        <v>8308</v>
      </c>
      <c r="R3100" t="s">
        <v>8310</v>
      </c>
      <c r="S3100" s="18">
        <f t="shared" si="240"/>
        <v>42359.792233796295</v>
      </c>
      <c r="T3100" s="18">
        <f t="shared" si="241"/>
        <v>42408.01180555555</v>
      </c>
    </row>
    <row r="3101" spans="1:20" ht="60" x14ac:dyDescent="0.25">
      <c r="A3101">
        <v>3099</v>
      </c>
      <c r="B3101" s="10" t="s">
        <v>3099</v>
      </c>
      <c r="C3101" s="3" t="s">
        <v>7209</v>
      </c>
      <c r="D3101" s="8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4" t="s">
        <v>8308</v>
      </c>
      <c r="R3101" t="s">
        <v>8310</v>
      </c>
      <c r="S3101" s="18">
        <f t="shared" si="240"/>
        <v>42382.189710648148</v>
      </c>
      <c r="T3101" s="18">
        <f t="shared" si="241"/>
        <v>42412.189710648148</v>
      </c>
    </row>
    <row r="3102" spans="1:20" ht="60" x14ac:dyDescent="0.25">
      <c r="A3102">
        <v>3100</v>
      </c>
      <c r="B3102" s="10" t="s">
        <v>3100</v>
      </c>
      <c r="C3102" s="3" t="s">
        <v>7210</v>
      </c>
      <c r="D3102" s="8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4" t="s">
        <v>8308</v>
      </c>
      <c r="R3102" t="s">
        <v>8310</v>
      </c>
      <c r="S3102" s="18">
        <f t="shared" si="240"/>
        <v>41902.622395833336</v>
      </c>
      <c r="T3102" s="18">
        <f t="shared" si="241"/>
        <v>41932.622395833336</v>
      </c>
    </row>
    <row r="3103" spans="1:20" ht="60" x14ac:dyDescent="0.25">
      <c r="A3103">
        <v>3101</v>
      </c>
      <c r="B3103" s="10" t="s">
        <v>3101</v>
      </c>
      <c r="C3103" s="3" t="s">
        <v>7211</v>
      </c>
      <c r="D3103" s="8">
        <v>300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100</v>
      </c>
      <c r="P3103">
        <f t="shared" si="239"/>
        <v>25</v>
      </c>
      <c r="Q3103" s="14" t="s">
        <v>8308</v>
      </c>
      <c r="R3103" t="s">
        <v>8310</v>
      </c>
      <c r="S3103" s="18">
        <f t="shared" si="240"/>
        <v>42171.383530092593</v>
      </c>
      <c r="T3103" s="18">
        <f t="shared" si="241"/>
        <v>42201.330555555556</v>
      </c>
    </row>
    <row r="3104" spans="1:20" ht="60" x14ac:dyDescent="0.25">
      <c r="A3104">
        <v>3102</v>
      </c>
      <c r="B3104" s="10" t="s">
        <v>3102</v>
      </c>
      <c r="C3104" s="3" t="s">
        <v>7212</v>
      </c>
      <c r="D3104" s="8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4" t="s">
        <v>8308</v>
      </c>
      <c r="R3104" t="s">
        <v>8310</v>
      </c>
      <c r="S3104" s="18">
        <f t="shared" si="240"/>
        <v>42555.340486111112</v>
      </c>
      <c r="T3104" s="18">
        <f t="shared" si="241"/>
        <v>42605.340486111112</v>
      </c>
    </row>
    <row r="3105" spans="1:20" ht="30" x14ac:dyDescent="0.25">
      <c r="A3105">
        <v>3103</v>
      </c>
      <c r="B3105" s="10" t="s">
        <v>3103</v>
      </c>
      <c r="C3105" s="3" t="s">
        <v>7213</v>
      </c>
      <c r="D3105" s="8">
        <v>88888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4" t="s">
        <v>8308</v>
      </c>
      <c r="R3105" t="s">
        <v>8310</v>
      </c>
      <c r="S3105" s="18">
        <f t="shared" si="240"/>
        <v>42107.156319444446</v>
      </c>
      <c r="T3105" s="18">
        <f t="shared" si="241"/>
        <v>42167.156319444446</v>
      </c>
    </row>
    <row r="3106" spans="1:20" ht="60" x14ac:dyDescent="0.25">
      <c r="A3106">
        <v>3104</v>
      </c>
      <c r="B3106" s="10" t="s">
        <v>3104</v>
      </c>
      <c r="C3106" s="3" t="s">
        <v>7214</v>
      </c>
      <c r="D3106" s="8">
        <v>1000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119</v>
      </c>
      <c r="P3106">
        <f t="shared" si="239"/>
        <v>237</v>
      </c>
      <c r="Q3106" s="14" t="s">
        <v>8308</v>
      </c>
      <c r="R3106" t="s">
        <v>8310</v>
      </c>
      <c r="S3106" s="18">
        <f t="shared" si="240"/>
        <v>42006.908692129626</v>
      </c>
      <c r="T3106" s="18">
        <f t="shared" si="241"/>
        <v>42038.083333333328</v>
      </c>
    </row>
    <row r="3107" spans="1:20" ht="45" x14ac:dyDescent="0.25">
      <c r="A3107">
        <v>3105</v>
      </c>
      <c r="B3107" s="10" t="s">
        <v>3105</v>
      </c>
      <c r="C3107" s="3" t="s">
        <v>7215</v>
      </c>
      <c r="D3107" s="8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4" t="s">
        <v>8308</v>
      </c>
      <c r="R3107" t="s">
        <v>8310</v>
      </c>
      <c r="S3107" s="18">
        <f t="shared" si="240"/>
        <v>41876.718935185185</v>
      </c>
      <c r="T3107" s="18">
        <f t="shared" si="241"/>
        <v>41931.208333333336</v>
      </c>
    </row>
    <row r="3108" spans="1:20" ht="60" x14ac:dyDescent="0.25">
      <c r="A3108">
        <v>3106</v>
      </c>
      <c r="B3108" s="10" t="s">
        <v>3106</v>
      </c>
      <c r="C3108" s="3" t="s">
        <v>7216</v>
      </c>
      <c r="D3108" s="8">
        <v>100000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0</v>
      </c>
      <c r="P3108">
        <f t="shared" si="239"/>
        <v>10.25</v>
      </c>
      <c r="Q3108" s="14" t="s">
        <v>8308</v>
      </c>
      <c r="R3108" t="s">
        <v>8310</v>
      </c>
      <c r="S3108" s="18">
        <f t="shared" si="240"/>
        <v>42241.429120370376</v>
      </c>
      <c r="T3108" s="18">
        <f t="shared" si="241"/>
        <v>42263.916666666672</v>
      </c>
    </row>
    <row r="3109" spans="1:20" ht="60" x14ac:dyDescent="0.25">
      <c r="A3109">
        <v>3107</v>
      </c>
      <c r="B3109" s="10" t="s">
        <v>3107</v>
      </c>
      <c r="C3109" s="3" t="s">
        <v>7217</v>
      </c>
      <c r="D3109" s="8">
        <v>7000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113</v>
      </c>
      <c r="P3109">
        <f t="shared" si="239"/>
        <v>272.58999999999997</v>
      </c>
      <c r="Q3109" s="14" t="s">
        <v>8308</v>
      </c>
      <c r="R3109" t="s">
        <v>8310</v>
      </c>
      <c r="S3109" s="18">
        <f t="shared" si="240"/>
        <v>42128.814247685179</v>
      </c>
      <c r="T3109" s="18">
        <f t="shared" si="241"/>
        <v>42135.814247685179</v>
      </c>
    </row>
    <row r="3110" spans="1:20" ht="30" x14ac:dyDescent="0.25">
      <c r="A3110">
        <v>3108</v>
      </c>
      <c r="B3110" s="10" t="s">
        <v>3108</v>
      </c>
      <c r="C3110" s="3" t="s">
        <v>7218</v>
      </c>
      <c r="D3110" s="8">
        <v>25000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4" t="s">
        <v>8308</v>
      </c>
      <c r="R3110" t="s">
        <v>8310</v>
      </c>
      <c r="S3110" s="18">
        <f t="shared" si="240"/>
        <v>42062.680486111116</v>
      </c>
      <c r="T3110" s="18">
        <f t="shared" si="241"/>
        <v>42122.638819444444</v>
      </c>
    </row>
    <row r="3111" spans="1:20" ht="60" x14ac:dyDescent="0.25">
      <c r="A3111">
        <v>3109</v>
      </c>
      <c r="B3111" s="10" t="s">
        <v>3109</v>
      </c>
      <c r="C3111" s="3" t="s">
        <v>7219</v>
      </c>
      <c r="D3111" s="8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4" t="s">
        <v>8308</v>
      </c>
      <c r="R3111" t="s">
        <v>8310</v>
      </c>
      <c r="S3111" s="18">
        <f t="shared" si="240"/>
        <v>41844.125115740739</v>
      </c>
      <c r="T3111" s="18">
        <f t="shared" si="241"/>
        <v>41879.125115740739</v>
      </c>
    </row>
    <row r="3112" spans="1:20" ht="45" x14ac:dyDescent="0.25">
      <c r="A3112">
        <v>3110</v>
      </c>
      <c r="B3112" s="10" t="s">
        <v>3110</v>
      </c>
      <c r="C3112" s="3" t="s">
        <v>7220</v>
      </c>
      <c r="D3112" s="8">
        <v>800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1</v>
      </c>
      <c r="P3112">
        <f t="shared" si="239"/>
        <v>10</v>
      </c>
      <c r="Q3112" s="14" t="s">
        <v>8308</v>
      </c>
      <c r="R3112" t="s">
        <v>8310</v>
      </c>
      <c r="S3112" s="18">
        <f t="shared" si="240"/>
        <v>42745.031469907408</v>
      </c>
      <c r="T3112" s="18">
        <f t="shared" si="241"/>
        <v>42785.031469907408</v>
      </c>
    </row>
    <row r="3113" spans="1:20" ht="45" x14ac:dyDescent="0.25">
      <c r="A3113">
        <v>3111</v>
      </c>
      <c r="B3113" s="10" t="s">
        <v>3111</v>
      </c>
      <c r="C3113" s="3" t="s">
        <v>7221</v>
      </c>
      <c r="D3113" s="8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4" t="s">
        <v>8308</v>
      </c>
      <c r="R3113" t="s">
        <v>8310</v>
      </c>
      <c r="S3113" s="18">
        <f t="shared" si="240"/>
        <v>41885.595138888886</v>
      </c>
      <c r="T3113" s="18">
        <f t="shared" si="241"/>
        <v>41916.595138888886</v>
      </c>
    </row>
    <row r="3114" spans="1:20" ht="60" x14ac:dyDescent="0.25">
      <c r="A3114">
        <v>3112</v>
      </c>
      <c r="B3114" s="10" t="s">
        <v>3112</v>
      </c>
      <c r="C3114" s="3" t="s">
        <v>7222</v>
      </c>
      <c r="D3114" s="8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4" t="s">
        <v>8308</v>
      </c>
      <c r="R3114" t="s">
        <v>8310</v>
      </c>
      <c r="S3114" s="18">
        <f t="shared" si="240"/>
        <v>42615.121921296297</v>
      </c>
      <c r="T3114" s="18">
        <f t="shared" si="241"/>
        <v>42675.121921296297</v>
      </c>
    </row>
    <row r="3115" spans="1:20" ht="60" x14ac:dyDescent="0.25">
      <c r="A3115">
        <v>3113</v>
      </c>
      <c r="B3115" s="10" t="s">
        <v>3113</v>
      </c>
      <c r="C3115" s="3" t="s">
        <v>7223</v>
      </c>
      <c r="D3115" s="8">
        <v>15000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31</v>
      </c>
      <c r="P3115">
        <f t="shared" si="239"/>
        <v>125.27</v>
      </c>
      <c r="Q3115" s="14" t="s">
        <v>8308</v>
      </c>
      <c r="R3115" t="s">
        <v>8310</v>
      </c>
      <c r="S3115" s="18">
        <f t="shared" si="240"/>
        <v>42081.731273148151</v>
      </c>
      <c r="T3115" s="18">
        <f t="shared" si="241"/>
        <v>42111.731273148151</v>
      </c>
    </row>
    <row r="3116" spans="1:20" ht="60" x14ac:dyDescent="0.25">
      <c r="A3116">
        <v>3114</v>
      </c>
      <c r="B3116" s="10" t="s">
        <v>3114</v>
      </c>
      <c r="C3116" s="3" t="s">
        <v>7224</v>
      </c>
      <c r="D3116" s="8">
        <v>1000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4" t="s">
        <v>8308</v>
      </c>
      <c r="R3116" t="s">
        <v>8310</v>
      </c>
      <c r="S3116" s="18">
        <f t="shared" si="240"/>
        <v>41843.632523148146</v>
      </c>
      <c r="T3116" s="18">
        <f t="shared" si="241"/>
        <v>41903.632523148146</v>
      </c>
    </row>
    <row r="3117" spans="1:20" ht="60" x14ac:dyDescent="0.25">
      <c r="A3117">
        <v>3115</v>
      </c>
      <c r="B3117" s="10" t="s">
        <v>3115</v>
      </c>
      <c r="C3117" s="3" t="s">
        <v>7225</v>
      </c>
      <c r="D3117" s="8">
        <v>300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100</v>
      </c>
      <c r="P3117">
        <f t="shared" si="239"/>
        <v>300</v>
      </c>
      <c r="Q3117" s="14" t="s">
        <v>8308</v>
      </c>
      <c r="R3117" t="s">
        <v>8310</v>
      </c>
      <c r="S3117" s="18">
        <f t="shared" si="240"/>
        <v>42496.447071759263</v>
      </c>
      <c r="T3117" s="18">
        <f t="shared" si="241"/>
        <v>42526.447071759263</v>
      </c>
    </row>
    <row r="3118" spans="1:20" ht="45" x14ac:dyDescent="0.25">
      <c r="A3118">
        <v>3116</v>
      </c>
      <c r="B3118" s="10" t="s">
        <v>3116</v>
      </c>
      <c r="C3118" s="3" t="s">
        <v>7226</v>
      </c>
      <c r="D3118" s="8">
        <v>400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108</v>
      </c>
      <c r="P3118">
        <f t="shared" si="239"/>
        <v>43</v>
      </c>
      <c r="Q3118" s="14" t="s">
        <v>8308</v>
      </c>
      <c r="R3118" t="s">
        <v>8310</v>
      </c>
      <c r="S3118" s="18">
        <f t="shared" si="240"/>
        <v>42081.515335648146</v>
      </c>
      <c r="T3118" s="18">
        <f t="shared" si="241"/>
        <v>42095.515335648146</v>
      </c>
    </row>
    <row r="3119" spans="1:20" ht="45" x14ac:dyDescent="0.25">
      <c r="A3119">
        <v>3117</v>
      </c>
      <c r="B3119" s="10" t="s">
        <v>3117</v>
      </c>
      <c r="C3119" s="3" t="s">
        <v>7227</v>
      </c>
      <c r="D3119" s="8">
        <v>90000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4" t="s">
        <v>8308</v>
      </c>
      <c r="R3119" t="s">
        <v>8310</v>
      </c>
      <c r="S3119" s="18">
        <f t="shared" si="240"/>
        <v>42509.374537037031</v>
      </c>
      <c r="T3119" s="18">
        <f t="shared" si="241"/>
        <v>42517.55</v>
      </c>
    </row>
    <row r="3120" spans="1:20" ht="30" x14ac:dyDescent="0.25">
      <c r="A3120">
        <v>3118</v>
      </c>
      <c r="B3120" s="10" t="s">
        <v>3118</v>
      </c>
      <c r="C3120" s="3" t="s">
        <v>7228</v>
      </c>
      <c r="D3120" s="8">
        <v>1400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111</v>
      </c>
      <c r="P3120">
        <f t="shared" si="239"/>
        <v>775</v>
      </c>
      <c r="Q3120" s="14" t="s">
        <v>8308</v>
      </c>
      <c r="R3120" t="s">
        <v>8310</v>
      </c>
      <c r="S3120" s="18">
        <f t="shared" si="240"/>
        <v>42534.649571759262</v>
      </c>
      <c r="T3120" s="18">
        <f t="shared" si="241"/>
        <v>42553.649571759262</v>
      </c>
    </row>
    <row r="3121" spans="1:20" ht="60" x14ac:dyDescent="0.25">
      <c r="A3121">
        <v>3119</v>
      </c>
      <c r="B3121" s="10" t="s">
        <v>3119</v>
      </c>
      <c r="C3121" s="3" t="s">
        <v>7229</v>
      </c>
      <c r="D3121" s="8">
        <v>2000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4" t="s">
        <v>8308</v>
      </c>
      <c r="R3121" t="s">
        <v>8310</v>
      </c>
      <c r="S3121" s="18">
        <f t="shared" si="240"/>
        <v>42060.04550925926</v>
      </c>
      <c r="T3121" s="18">
        <f t="shared" si="241"/>
        <v>42090.003842592589</v>
      </c>
    </row>
    <row r="3122" spans="1:20" ht="45" x14ac:dyDescent="0.25">
      <c r="A3122">
        <v>3120</v>
      </c>
      <c r="B3122" s="10" t="s">
        <v>3120</v>
      </c>
      <c r="C3122" s="3" t="s">
        <v>7230</v>
      </c>
      <c r="D3122" s="8">
        <v>1000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13</v>
      </c>
      <c r="P3122">
        <f t="shared" si="239"/>
        <v>12.8</v>
      </c>
      <c r="Q3122" s="14" t="s">
        <v>8308</v>
      </c>
      <c r="R3122" t="s">
        <v>8310</v>
      </c>
      <c r="S3122" s="18">
        <f t="shared" si="240"/>
        <v>42435.942083333335</v>
      </c>
      <c r="T3122" s="18">
        <f t="shared" si="241"/>
        <v>42495.900416666671</v>
      </c>
    </row>
    <row r="3123" spans="1:20" ht="45" x14ac:dyDescent="0.25">
      <c r="A3123">
        <v>3121</v>
      </c>
      <c r="B3123" s="10" t="s">
        <v>3121</v>
      </c>
      <c r="C3123" s="3" t="s">
        <v>7231</v>
      </c>
      <c r="D3123" s="8">
        <v>11999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0</v>
      </c>
      <c r="P3123">
        <f t="shared" si="239"/>
        <v>10</v>
      </c>
      <c r="Q3123" s="14" t="s">
        <v>8308</v>
      </c>
      <c r="R3123" t="s">
        <v>8310</v>
      </c>
      <c r="S3123" s="18">
        <f t="shared" si="240"/>
        <v>41848.679803240739</v>
      </c>
      <c r="T3123" s="18">
        <f t="shared" si="241"/>
        <v>41908.679803240739</v>
      </c>
    </row>
    <row r="3124" spans="1:20" x14ac:dyDescent="0.25">
      <c r="A3124">
        <v>3122</v>
      </c>
      <c r="B3124" s="10" t="s">
        <v>3122</v>
      </c>
      <c r="C3124" s="3" t="s">
        <v>7232</v>
      </c>
      <c r="D3124" s="8">
        <v>3550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3</v>
      </c>
      <c r="P3124">
        <f t="shared" si="239"/>
        <v>58</v>
      </c>
      <c r="Q3124" s="14" t="s">
        <v>8308</v>
      </c>
      <c r="R3124" t="s">
        <v>8310</v>
      </c>
      <c r="S3124" s="18">
        <f t="shared" si="240"/>
        <v>42678.932083333333</v>
      </c>
      <c r="T3124" s="18">
        <f t="shared" si="241"/>
        <v>42683.973750000005</v>
      </c>
    </row>
    <row r="3125" spans="1:20" ht="60" x14ac:dyDescent="0.25">
      <c r="A3125">
        <v>3123</v>
      </c>
      <c r="B3125" s="10" t="s">
        <v>3123</v>
      </c>
      <c r="C3125" s="3" t="s">
        <v>7233</v>
      </c>
      <c r="D3125" s="8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4" t="s">
        <v>8308</v>
      </c>
      <c r="R3125" t="s">
        <v>8310</v>
      </c>
      <c r="S3125" s="18">
        <f t="shared" si="240"/>
        <v>42530.993032407408</v>
      </c>
      <c r="T3125" s="18">
        <f t="shared" si="241"/>
        <v>42560.993032407408</v>
      </c>
    </row>
    <row r="3126" spans="1:20" ht="45" x14ac:dyDescent="0.25">
      <c r="A3126">
        <v>3124</v>
      </c>
      <c r="B3126" s="10" t="s">
        <v>3124</v>
      </c>
      <c r="C3126" s="3" t="s">
        <v>7234</v>
      </c>
      <c r="D3126" s="8">
        <v>1500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2</v>
      </c>
      <c r="P3126">
        <f t="shared" si="239"/>
        <v>6.5</v>
      </c>
      <c r="Q3126" s="14" t="s">
        <v>8308</v>
      </c>
      <c r="R3126" t="s">
        <v>8310</v>
      </c>
      <c r="S3126" s="18">
        <f t="shared" si="240"/>
        <v>41977.780104166668</v>
      </c>
      <c r="T3126" s="18">
        <f t="shared" si="241"/>
        <v>42037.780104166668</v>
      </c>
    </row>
    <row r="3127" spans="1:20" x14ac:dyDescent="0.25">
      <c r="A3127">
        <v>3125</v>
      </c>
      <c r="B3127" s="10" t="s">
        <v>3125</v>
      </c>
      <c r="C3127" s="3" t="s">
        <v>7235</v>
      </c>
      <c r="D3127" s="8">
        <v>250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4" t="s">
        <v>8308</v>
      </c>
      <c r="R3127" t="s">
        <v>8310</v>
      </c>
      <c r="S3127" s="18">
        <f t="shared" si="240"/>
        <v>42346.20685185185</v>
      </c>
      <c r="T3127" s="18">
        <f t="shared" si="241"/>
        <v>42376.20685185185</v>
      </c>
    </row>
    <row r="3128" spans="1:20" ht="90" x14ac:dyDescent="0.25">
      <c r="A3128">
        <v>3126</v>
      </c>
      <c r="B3128" s="10" t="s">
        <v>3126</v>
      </c>
      <c r="C3128" s="3" t="s">
        <v>7236</v>
      </c>
      <c r="D3128" s="8">
        <v>1000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104</v>
      </c>
      <c r="P3128">
        <f t="shared" si="239"/>
        <v>61.18</v>
      </c>
      <c r="Q3128" s="14" t="s">
        <v>8308</v>
      </c>
      <c r="R3128" t="s">
        <v>8310</v>
      </c>
      <c r="S3128" s="18">
        <f t="shared" si="240"/>
        <v>42427.01807870371</v>
      </c>
      <c r="T3128" s="18">
        <f t="shared" si="241"/>
        <v>42456.976412037038</v>
      </c>
    </row>
    <row r="3129" spans="1:20" ht="60" x14ac:dyDescent="0.25">
      <c r="A3129">
        <v>3127</v>
      </c>
      <c r="B3129" s="10" t="s">
        <v>3127</v>
      </c>
      <c r="C3129" s="3" t="s">
        <v>7237</v>
      </c>
      <c r="D3129" s="8">
        <v>1000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4" t="s">
        <v>8308</v>
      </c>
      <c r="R3129" t="s">
        <v>8310</v>
      </c>
      <c r="S3129" s="18">
        <f t="shared" si="240"/>
        <v>42034.856817129628</v>
      </c>
      <c r="T3129" s="18">
        <f t="shared" si="241"/>
        <v>42064.856817129628</v>
      </c>
    </row>
    <row r="3130" spans="1:20" ht="60" x14ac:dyDescent="0.25">
      <c r="A3130">
        <v>3128</v>
      </c>
      <c r="B3130" s="10" t="s">
        <v>3128</v>
      </c>
      <c r="C3130" s="3" t="s">
        <v>7238</v>
      </c>
      <c r="D3130" s="8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4" t="s">
        <v>8308</v>
      </c>
      <c r="R3130" t="s">
        <v>8309</v>
      </c>
      <c r="S3130" s="18">
        <f t="shared" si="240"/>
        <v>42780.825706018513</v>
      </c>
      <c r="T3130" s="18">
        <f t="shared" si="241"/>
        <v>42810.784039351856</v>
      </c>
    </row>
    <row r="3131" spans="1:20" ht="60" x14ac:dyDescent="0.25">
      <c r="A3131">
        <v>3129</v>
      </c>
      <c r="B3131" s="10" t="s">
        <v>3129</v>
      </c>
      <c r="C3131" s="3" t="s">
        <v>7239</v>
      </c>
      <c r="D3131" s="8">
        <v>20000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0</v>
      </c>
      <c r="P3131">
        <f t="shared" si="239"/>
        <v>10</v>
      </c>
      <c r="Q3131" s="14" t="s">
        <v>8308</v>
      </c>
      <c r="R3131" t="s">
        <v>8309</v>
      </c>
      <c r="S3131" s="18">
        <f t="shared" si="240"/>
        <v>42803.842812499999</v>
      </c>
      <c r="T3131" s="18">
        <f t="shared" si="241"/>
        <v>42843.801145833335</v>
      </c>
    </row>
    <row r="3132" spans="1:20" ht="45" x14ac:dyDescent="0.25">
      <c r="A3132">
        <v>3130</v>
      </c>
      <c r="B3132" s="10" t="s">
        <v>3130</v>
      </c>
      <c r="C3132" s="3" t="s">
        <v>7240</v>
      </c>
      <c r="D3132" s="8">
        <v>250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150</v>
      </c>
      <c r="P3132">
        <f t="shared" si="239"/>
        <v>93.75</v>
      </c>
      <c r="Q3132" s="14" t="s">
        <v>8308</v>
      </c>
      <c r="R3132" t="s">
        <v>8309</v>
      </c>
      <c r="S3132" s="18">
        <f t="shared" si="240"/>
        <v>42808.640231481477</v>
      </c>
      <c r="T3132" s="18">
        <f t="shared" si="241"/>
        <v>42839.207638888889</v>
      </c>
    </row>
    <row r="3133" spans="1:20" ht="30" x14ac:dyDescent="0.25">
      <c r="A3133">
        <v>3131</v>
      </c>
      <c r="B3133" s="10" t="s">
        <v>3131</v>
      </c>
      <c r="C3133" s="3" t="s">
        <v>7241</v>
      </c>
      <c r="D3133" s="8">
        <v>2800000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0</v>
      </c>
      <c r="P3133">
        <f t="shared" si="239"/>
        <v>53.75</v>
      </c>
      <c r="Q3133" s="14" t="s">
        <v>8308</v>
      </c>
      <c r="R3133" t="s">
        <v>8309</v>
      </c>
      <c r="S3133" s="18">
        <f t="shared" si="240"/>
        <v>42803.579224537039</v>
      </c>
      <c r="T3133" s="18">
        <f t="shared" si="241"/>
        <v>42833.537557870368</v>
      </c>
    </row>
    <row r="3134" spans="1:20" ht="30" x14ac:dyDescent="0.25">
      <c r="A3134">
        <v>3132</v>
      </c>
      <c r="B3134" s="10" t="s">
        <v>3132</v>
      </c>
      <c r="C3134" s="3" t="s">
        <v>7242</v>
      </c>
      <c r="D3134" s="8">
        <v>650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2</v>
      </c>
      <c r="P3134">
        <f t="shared" si="239"/>
        <v>10</v>
      </c>
      <c r="Q3134" s="14" t="s">
        <v>8308</v>
      </c>
      <c r="R3134" t="s">
        <v>8309</v>
      </c>
      <c r="S3134" s="18">
        <f t="shared" si="240"/>
        <v>42786.350231481483</v>
      </c>
      <c r="T3134" s="18">
        <f t="shared" si="241"/>
        <v>42846.308564814812</v>
      </c>
    </row>
    <row r="3135" spans="1:20" ht="60" x14ac:dyDescent="0.25">
      <c r="A3135">
        <v>3133</v>
      </c>
      <c r="B3135" s="10" t="s">
        <v>3133</v>
      </c>
      <c r="C3135" s="3" t="s">
        <v>7243</v>
      </c>
      <c r="D3135" s="8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4" t="s">
        <v>8308</v>
      </c>
      <c r="R3135" t="s">
        <v>8309</v>
      </c>
      <c r="S3135" s="18">
        <f t="shared" si="240"/>
        <v>42788.565208333333</v>
      </c>
      <c r="T3135" s="18">
        <f t="shared" si="241"/>
        <v>42818.523541666669</v>
      </c>
    </row>
    <row r="3136" spans="1:20" ht="60" x14ac:dyDescent="0.25">
      <c r="A3136">
        <v>3134</v>
      </c>
      <c r="B3136" s="10" t="s">
        <v>3134</v>
      </c>
      <c r="C3136" s="3" t="s">
        <v>7244</v>
      </c>
      <c r="D3136" s="8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4" t="s">
        <v>8308</v>
      </c>
      <c r="R3136" t="s">
        <v>8309</v>
      </c>
      <c r="S3136" s="18">
        <f t="shared" si="240"/>
        <v>42800.720127314817</v>
      </c>
      <c r="T3136" s="18">
        <f t="shared" si="241"/>
        <v>42821.678460648152</v>
      </c>
    </row>
    <row r="3137" spans="1:20" ht="60" x14ac:dyDescent="0.25">
      <c r="A3137">
        <v>3135</v>
      </c>
      <c r="B3137" s="10" t="s">
        <v>3135</v>
      </c>
      <c r="C3137" s="3" t="s">
        <v>7245</v>
      </c>
      <c r="D3137" s="8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4" t="s">
        <v>8308</v>
      </c>
      <c r="R3137" t="s">
        <v>8309</v>
      </c>
      <c r="S3137" s="18">
        <f t="shared" si="240"/>
        <v>42807.151863425926</v>
      </c>
      <c r="T3137" s="18">
        <f t="shared" si="241"/>
        <v>42829.151863425926</v>
      </c>
    </row>
    <row r="3138" spans="1:20" ht="60" x14ac:dyDescent="0.25">
      <c r="A3138">
        <v>3136</v>
      </c>
      <c r="B3138" s="10" t="s">
        <v>3136</v>
      </c>
      <c r="C3138" s="3" t="s">
        <v>7246</v>
      </c>
      <c r="D3138" s="8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ref="P3138:P3201" si="243">IFERROR(ROUND(E3138/L3138,2),0)</f>
        <v>29.05</v>
      </c>
      <c r="Q3138" s="14" t="s">
        <v>8308</v>
      </c>
      <c r="R3138" t="s">
        <v>8309</v>
      </c>
      <c r="S3138" s="18">
        <f t="shared" si="240"/>
        <v>42789.462430555555</v>
      </c>
      <c r="T3138" s="18">
        <f t="shared" si="241"/>
        <v>42825.957638888889</v>
      </c>
    </row>
    <row r="3139" spans="1:20" ht="45" x14ac:dyDescent="0.25">
      <c r="A3139">
        <v>3137</v>
      </c>
      <c r="B3139" s="10" t="s">
        <v>3137</v>
      </c>
      <c r="C3139" s="3" t="s">
        <v>7247</v>
      </c>
      <c r="D3139" s="8">
        <v>50000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0</v>
      </c>
      <c r="P3139">
        <f t="shared" si="243"/>
        <v>50</v>
      </c>
      <c r="Q3139" s="14" t="s">
        <v>8308</v>
      </c>
      <c r="R3139" t="s">
        <v>8309</v>
      </c>
      <c r="S3139" s="18">
        <f t="shared" ref="S3139:S3202" si="244">(((J3139/60)/60)/24)+DATE(1970,1,1)</f>
        <v>42807.885057870371</v>
      </c>
      <c r="T3139" s="18">
        <f t="shared" ref="T3139:T3202" si="245">(((I3139/60)/60)/24)+DATE(1970,1,1)</f>
        <v>42858.8</v>
      </c>
    </row>
    <row r="3140" spans="1:20" ht="60" x14ac:dyDescent="0.25">
      <c r="A3140">
        <v>3138</v>
      </c>
      <c r="B3140" s="10" t="s">
        <v>3138</v>
      </c>
      <c r="C3140" s="3" t="s">
        <v>7248</v>
      </c>
      <c r="D3140" s="8">
        <v>2000000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4" t="s">
        <v>8308</v>
      </c>
      <c r="R3140" t="s">
        <v>8309</v>
      </c>
      <c r="S3140" s="18">
        <f t="shared" si="244"/>
        <v>42809.645914351851</v>
      </c>
      <c r="T3140" s="18">
        <f t="shared" si="245"/>
        <v>42828.645914351851</v>
      </c>
    </row>
    <row r="3141" spans="1:20" ht="60" x14ac:dyDescent="0.25">
      <c r="A3141">
        <v>3139</v>
      </c>
      <c r="B3141" s="10" t="s">
        <v>3139</v>
      </c>
      <c r="C3141" s="3" t="s">
        <v>7249</v>
      </c>
      <c r="D3141" s="8">
        <v>2500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108</v>
      </c>
      <c r="P3141">
        <f t="shared" si="243"/>
        <v>450</v>
      </c>
      <c r="Q3141" s="14" t="s">
        <v>8308</v>
      </c>
      <c r="R3141" t="s">
        <v>8309</v>
      </c>
      <c r="S3141" s="18">
        <f t="shared" si="244"/>
        <v>42785.270370370374</v>
      </c>
      <c r="T3141" s="18">
        <f t="shared" si="245"/>
        <v>42819.189583333333</v>
      </c>
    </row>
    <row r="3142" spans="1:20" ht="60" x14ac:dyDescent="0.25">
      <c r="A3142">
        <v>3140</v>
      </c>
      <c r="B3142" s="10" t="s">
        <v>3140</v>
      </c>
      <c r="C3142" s="3" t="s">
        <v>7250</v>
      </c>
      <c r="D3142" s="8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4" t="s">
        <v>8308</v>
      </c>
      <c r="R3142" t="s">
        <v>8309</v>
      </c>
      <c r="S3142" s="18">
        <f t="shared" si="244"/>
        <v>42802.718784722223</v>
      </c>
      <c r="T3142" s="18">
        <f t="shared" si="245"/>
        <v>42832.677118055552</v>
      </c>
    </row>
    <row r="3143" spans="1:20" ht="60" x14ac:dyDescent="0.25">
      <c r="A3143">
        <v>3141</v>
      </c>
      <c r="B3143" s="10" t="s">
        <v>3141</v>
      </c>
      <c r="C3143" s="3" t="s">
        <v>7251</v>
      </c>
      <c r="D3143" s="8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4" t="s">
        <v>8308</v>
      </c>
      <c r="R3143" t="s">
        <v>8309</v>
      </c>
      <c r="S3143" s="18">
        <f t="shared" si="244"/>
        <v>42800.753333333334</v>
      </c>
      <c r="T3143" s="18">
        <f t="shared" si="245"/>
        <v>42841.833333333328</v>
      </c>
    </row>
    <row r="3144" spans="1:20" ht="45" x14ac:dyDescent="0.25">
      <c r="A3144">
        <v>3142</v>
      </c>
      <c r="B3144" s="10" t="s">
        <v>3142</v>
      </c>
      <c r="C3144" s="3" t="s">
        <v>7252</v>
      </c>
      <c r="D3144" s="8">
        <v>4000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1</v>
      </c>
      <c r="P3144">
        <f t="shared" si="243"/>
        <v>15</v>
      </c>
      <c r="Q3144" s="14" t="s">
        <v>8308</v>
      </c>
      <c r="R3144" t="s">
        <v>8309</v>
      </c>
      <c r="S3144" s="18">
        <f t="shared" si="244"/>
        <v>42783.513182870374</v>
      </c>
      <c r="T3144" s="18">
        <f t="shared" si="245"/>
        <v>42813.471516203703</v>
      </c>
    </row>
    <row r="3145" spans="1:20" ht="60" x14ac:dyDescent="0.25">
      <c r="A3145">
        <v>3143</v>
      </c>
      <c r="B3145" s="10" t="s">
        <v>3143</v>
      </c>
      <c r="C3145" s="3" t="s">
        <v>7253</v>
      </c>
      <c r="D3145" s="8">
        <v>100000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4" t="s">
        <v>8308</v>
      </c>
      <c r="R3145" t="s">
        <v>8309</v>
      </c>
      <c r="S3145" s="18">
        <f t="shared" si="244"/>
        <v>42808.358287037037</v>
      </c>
      <c r="T3145" s="18">
        <f t="shared" si="245"/>
        <v>42834.358287037037</v>
      </c>
    </row>
    <row r="3146" spans="1:20" ht="60" x14ac:dyDescent="0.25">
      <c r="A3146">
        <v>3144</v>
      </c>
      <c r="B3146" s="10" t="s">
        <v>3144</v>
      </c>
      <c r="C3146" s="3" t="s">
        <v>7254</v>
      </c>
      <c r="D3146" s="8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4" t="s">
        <v>8308</v>
      </c>
      <c r="R3146" t="s">
        <v>8309</v>
      </c>
      <c r="S3146" s="18">
        <f t="shared" si="244"/>
        <v>42796.538275462968</v>
      </c>
      <c r="T3146" s="18">
        <f t="shared" si="245"/>
        <v>42813.25</v>
      </c>
    </row>
    <row r="3147" spans="1:20" ht="45" x14ac:dyDescent="0.25">
      <c r="A3147">
        <v>3145</v>
      </c>
      <c r="B3147" s="10" t="s">
        <v>3145</v>
      </c>
      <c r="C3147" s="3" t="s">
        <v>7255</v>
      </c>
      <c r="D3147" s="8">
        <v>2500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4" t="s">
        <v>8308</v>
      </c>
      <c r="R3147" t="s">
        <v>8309</v>
      </c>
      <c r="S3147" s="18">
        <f t="shared" si="244"/>
        <v>42762.040902777779</v>
      </c>
      <c r="T3147" s="18">
        <f t="shared" si="245"/>
        <v>42821.999236111107</v>
      </c>
    </row>
    <row r="3148" spans="1:20" ht="45" x14ac:dyDescent="0.25">
      <c r="A3148">
        <v>3146</v>
      </c>
      <c r="B3148" s="10" t="s">
        <v>3146</v>
      </c>
      <c r="C3148" s="3" t="s">
        <v>7256</v>
      </c>
      <c r="D3148" s="8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4" t="s">
        <v>8308</v>
      </c>
      <c r="R3148" t="s">
        <v>8309</v>
      </c>
      <c r="S3148" s="18">
        <f t="shared" si="244"/>
        <v>42796.682476851856</v>
      </c>
      <c r="T3148" s="18">
        <f t="shared" si="245"/>
        <v>42841.640810185185</v>
      </c>
    </row>
    <row r="3149" spans="1:20" ht="60" x14ac:dyDescent="0.25">
      <c r="A3149">
        <v>3147</v>
      </c>
      <c r="B3149" s="10" t="s">
        <v>3147</v>
      </c>
      <c r="C3149" s="3" t="s">
        <v>7257</v>
      </c>
      <c r="D3149" s="8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4" t="s">
        <v>8308</v>
      </c>
      <c r="R3149" t="s">
        <v>8309</v>
      </c>
      <c r="S3149" s="18">
        <f t="shared" si="244"/>
        <v>41909.969386574077</v>
      </c>
      <c r="T3149" s="18">
        <f t="shared" si="245"/>
        <v>41950.011053240742</v>
      </c>
    </row>
    <row r="3150" spans="1:20" ht="30" x14ac:dyDescent="0.25">
      <c r="A3150">
        <v>3148</v>
      </c>
      <c r="B3150" s="10" t="s">
        <v>3148</v>
      </c>
      <c r="C3150" s="3" t="s">
        <v>7258</v>
      </c>
      <c r="D3150" s="8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4" t="s">
        <v>8308</v>
      </c>
      <c r="R3150" t="s">
        <v>8309</v>
      </c>
      <c r="S3150" s="18">
        <f t="shared" si="244"/>
        <v>41891.665324074071</v>
      </c>
      <c r="T3150" s="18">
        <f t="shared" si="245"/>
        <v>41913.166666666664</v>
      </c>
    </row>
    <row r="3151" spans="1:20" ht="60" x14ac:dyDescent="0.25">
      <c r="A3151">
        <v>3149</v>
      </c>
      <c r="B3151" s="10" t="s">
        <v>3149</v>
      </c>
      <c r="C3151" s="3" t="s">
        <v>7259</v>
      </c>
      <c r="D3151" s="8">
        <v>8000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16</v>
      </c>
      <c r="P3151">
        <f t="shared" si="243"/>
        <v>52</v>
      </c>
      <c r="Q3151" s="14" t="s">
        <v>8308</v>
      </c>
      <c r="R3151" t="s">
        <v>8309</v>
      </c>
      <c r="S3151" s="18">
        <f t="shared" si="244"/>
        <v>41226.017361111109</v>
      </c>
      <c r="T3151" s="18">
        <f t="shared" si="245"/>
        <v>41250.083333333336</v>
      </c>
    </row>
    <row r="3152" spans="1:20" ht="60" x14ac:dyDescent="0.25">
      <c r="A3152">
        <v>3150</v>
      </c>
      <c r="B3152" s="10" t="s">
        <v>3150</v>
      </c>
      <c r="C3152" s="3" t="s">
        <v>7260</v>
      </c>
      <c r="D3152" s="8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4" t="s">
        <v>8308</v>
      </c>
      <c r="R3152" t="s">
        <v>8309</v>
      </c>
      <c r="S3152" s="18">
        <f t="shared" si="244"/>
        <v>40478.263923611114</v>
      </c>
      <c r="T3152" s="18">
        <f t="shared" si="245"/>
        <v>40568.166666666664</v>
      </c>
    </row>
    <row r="3153" spans="1:20" ht="45" x14ac:dyDescent="0.25">
      <c r="A3153">
        <v>3151</v>
      </c>
      <c r="B3153" s="10" t="s">
        <v>3151</v>
      </c>
      <c r="C3153" s="3" t="s">
        <v>7261</v>
      </c>
      <c r="D3153" s="8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4" t="s">
        <v>8308</v>
      </c>
      <c r="R3153" t="s">
        <v>8309</v>
      </c>
      <c r="S3153" s="18">
        <f t="shared" si="244"/>
        <v>41862.83997685185</v>
      </c>
      <c r="T3153" s="18">
        <f t="shared" si="245"/>
        <v>41892.83997685185</v>
      </c>
    </row>
    <row r="3154" spans="1:20" ht="45" x14ac:dyDescent="0.25">
      <c r="A3154">
        <v>3152</v>
      </c>
      <c r="B3154" s="10" t="s">
        <v>3152</v>
      </c>
      <c r="C3154" s="3" t="s">
        <v>7262</v>
      </c>
      <c r="D3154" s="8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4" t="s">
        <v>8308</v>
      </c>
      <c r="R3154" t="s">
        <v>8309</v>
      </c>
      <c r="S3154" s="18">
        <f t="shared" si="244"/>
        <v>41550.867673611108</v>
      </c>
      <c r="T3154" s="18">
        <f t="shared" si="245"/>
        <v>41580.867673611108</v>
      </c>
    </row>
    <row r="3155" spans="1:20" ht="45" x14ac:dyDescent="0.25">
      <c r="A3155">
        <v>3153</v>
      </c>
      <c r="B3155" s="10" t="s">
        <v>3153</v>
      </c>
      <c r="C3155" s="3" t="s">
        <v>7263</v>
      </c>
      <c r="D3155" s="8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4" t="s">
        <v>8308</v>
      </c>
      <c r="R3155" t="s">
        <v>8309</v>
      </c>
      <c r="S3155" s="18">
        <f t="shared" si="244"/>
        <v>40633.154363425929</v>
      </c>
      <c r="T3155" s="18">
        <f t="shared" si="245"/>
        <v>40664.207638888889</v>
      </c>
    </row>
    <row r="3156" spans="1:20" ht="60" x14ac:dyDescent="0.25">
      <c r="A3156">
        <v>3154</v>
      </c>
      <c r="B3156" s="10" t="s">
        <v>3154</v>
      </c>
      <c r="C3156" s="3" t="s">
        <v>7264</v>
      </c>
      <c r="D3156" s="8">
        <v>40000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20</v>
      </c>
      <c r="P3156">
        <f t="shared" si="243"/>
        <v>64.27</v>
      </c>
      <c r="Q3156" s="14" t="s">
        <v>8308</v>
      </c>
      <c r="R3156" t="s">
        <v>8309</v>
      </c>
      <c r="S3156" s="18">
        <f t="shared" si="244"/>
        <v>40970.875671296293</v>
      </c>
      <c r="T3156" s="18">
        <f t="shared" si="245"/>
        <v>41000.834004629629</v>
      </c>
    </row>
    <row r="3157" spans="1:20" ht="45" x14ac:dyDescent="0.25">
      <c r="A3157">
        <v>3155</v>
      </c>
      <c r="B3157" s="10" t="s">
        <v>3155</v>
      </c>
      <c r="C3157" s="3" t="s">
        <v>7265</v>
      </c>
      <c r="D3157" s="8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4" t="s">
        <v>8308</v>
      </c>
      <c r="R3157" t="s">
        <v>8309</v>
      </c>
      <c r="S3157" s="18">
        <f t="shared" si="244"/>
        <v>41233.499131944445</v>
      </c>
      <c r="T3157" s="18">
        <f t="shared" si="245"/>
        <v>41263.499131944445</v>
      </c>
    </row>
    <row r="3158" spans="1:20" ht="60" x14ac:dyDescent="0.25">
      <c r="A3158">
        <v>3156</v>
      </c>
      <c r="B3158" s="10" t="s">
        <v>3156</v>
      </c>
      <c r="C3158" s="3" t="s">
        <v>7266</v>
      </c>
      <c r="D3158" s="8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4" t="s">
        <v>8308</v>
      </c>
      <c r="R3158" t="s">
        <v>8309</v>
      </c>
      <c r="S3158" s="18">
        <f t="shared" si="244"/>
        <v>41026.953055555554</v>
      </c>
      <c r="T3158" s="18">
        <f t="shared" si="245"/>
        <v>41061.953055555554</v>
      </c>
    </row>
    <row r="3159" spans="1:20" ht="30" x14ac:dyDescent="0.25">
      <c r="A3159">
        <v>3157</v>
      </c>
      <c r="B3159" s="10" t="s">
        <v>3157</v>
      </c>
      <c r="C3159" s="3" t="s">
        <v>7267</v>
      </c>
      <c r="D3159" s="8">
        <v>3500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115</v>
      </c>
      <c r="P3159">
        <f t="shared" si="243"/>
        <v>98.54</v>
      </c>
      <c r="Q3159" s="14" t="s">
        <v>8308</v>
      </c>
      <c r="R3159" t="s">
        <v>8309</v>
      </c>
      <c r="S3159" s="18">
        <f t="shared" si="244"/>
        <v>41829.788252314815</v>
      </c>
      <c r="T3159" s="18">
        <f t="shared" si="245"/>
        <v>41839.208333333336</v>
      </c>
    </row>
    <row r="3160" spans="1:20" ht="30" x14ac:dyDescent="0.25">
      <c r="A3160">
        <v>3158</v>
      </c>
      <c r="B3160" s="10" t="s">
        <v>3158</v>
      </c>
      <c r="C3160" s="3" t="s">
        <v>7268</v>
      </c>
      <c r="D3160" s="8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4" t="s">
        <v>8308</v>
      </c>
      <c r="R3160" t="s">
        <v>8309</v>
      </c>
      <c r="S3160" s="18">
        <f t="shared" si="244"/>
        <v>41447.839722222219</v>
      </c>
      <c r="T3160" s="18">
        <f t="shared" si="245"/>
        <v>41477.839722222219</v>
      </c>
    </row>
    <row r="3161" spans="1:20" ht="45" x14ac:dyDescent="0.25">
      <c r="A3161">
        <v>3159</v>
      </c>
      <c r="B3161" s="10" t="s">
        <v>3159</v>
      </c>
      <c r="C3161" s="3" t="s">
        <v>7269</v>
      </c>
      <c r="D3161" s="8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4" t="s">
        <v>8308</v>
      </c>
      <c r="R3161" t="s">
        <v>8309</v>
      </c>
      <c r="S3161" s="18">
        <f t="shared" si="244"/>
        <v>40884.066678240742</v>
      </c>
      <c r="T3161" s="18">
        <f t="shared" si="245"/>
        <v>40926.958333333336</v>
      </c>
    </row>
    <row r="3162" spans="1:20" ht="45" x14ac:dyDescent="0.25">
      <c r="A3162">
        <v>3160</v>
      </c>
      <c r="B3162" s="10" t="s">
        <v>3160</v>
      </c>
      <c r="C3162" s="3" t="s">
        <v>7270</v>
      </c>
      <c r="D3162" s="8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4" t="s">
        <v>8308</v>
      </c>
      <c r="R3162" t="s">
        <v>8309</v>
      </c>
      <c r="S3162" s="18">
        <f t="shared" si="244"/>
        <v>41841.26489583333</v>
      </c>
      <c r="T3162" s="18">
        <f t="shared" si="245"/>
        <v>41864.207638888889</v>
      </c>
    </row>
    <row r="3163" spans="1:20" ht="60" x14ac:dyDescent="0.25">
      <c r="A3163">
        <v>3161</v>
      </c>
      <c r="B3163" s="10" t="s">
        <v>3161</v>
      </c>
      <c r="C3163" s="3" t="s">
        <v>7271</v>
      </c>
      <c r="D3163" s="8">
        <v>1500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140</v>
      </c>
      <c r="P3163">
        <f t="shared" si="243"/>
        <v>28.41</v>
      </c>
      <c r="Q3163" s="14" t="s">
        <v>8308</v>
      </c>
      <c r="R3163" t="s">
        <v>8309</v>
      </c>
      <c r="S3163" s="18">
        <f t="shared" si="244"/>
        <v>41897.536134259259</v>
      </c>
      <c r="T3163" s="18">
        <f t="shared" si="245"/>
        <v>41927.536134259259</v>
      </c>
    </row>
    <row r="3164" spans="1:20" ht="60" x14ac:dyDescent="0.25">
      <c r="A3164">
        <v>3162</v>
      </c>
      <c r="B3164" s="10" t="s">
        <v>3162</v>
      </c>
      <c r="C3164" s="3" t="s">
        <v>7272</v>
      </c>
      <c r="D3164" s="8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4" t="s">
        <v>8308</v>
      </c>
      <c r="R3164" t="s">
        <v>8309</v>
      </c>
      <c r="S3164" s="18">
        <f t="shared" si="244"/>
        <v>41799.685902777775</v>
      </c>
      <c r="T3164" s="18">
        <f t="shared" si="245"/>
        <v>41827.083333333336</v>
      </c>
    </row>
    <row r="3165" spans="1:20" ht="45" x14ac:dyDescent="0.25">
      <c r="A3165">
        <v>3163</v>
      </c>
      <c r="B3165" s="10" t="s">
        <v>3163</v>
      </c>
      <c r="C3165" s="3" t="s">
        <v>7273</v>
      </c>
      <c r="D3165" s="8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4" t="s">
        <v>8308</v>
      </c>
      <c r="R3165" t="s">
        <v>8309</v>
      </c>
      <c r="S3165" s="18">
        <f t="shared" si="244"/>
        <v>41775.753761574073</v>
      </c>
      <c r="T3165" s="18">
        <f t="shared" si="245"/>
        <v>41805.753761574073</v>
      </c>
    </row>
    <row r="3166" spans="1:20" ht="60" x14ac:dyDescent="0.25">
      <c r="A3166">
        <v>3164</v>
      </c>
      <c r="B3166" s="10" t="s">
        <v>3164</v>
      </c>
      <c r="C3166" s="3" t="s">
        <v>7274</v>
      </c>
      <c r="D3166" s="8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4" t="s">
        <v>8308</v>
      </c>
      <c r="R3166" t="s">
        <v>8309</v>
      </c>
      <c r="S3166" s="18">
        <f t="shared" si="244"/>
        <v>41766.80572916667</v>
      </c>
      <c r="T3166" s="18">
        <f t="shared" si="245"/>
        <v>41799.80572916667</v>
      </c>
    </row>
    <row r="3167" spans="1:20" ht="60" x14ac:dyDescent="0.25">
      <c r="A3167">
        <v>3165</v>
      </c>
      <c r="B3167" s="10" t="s">
        <v>3165</v>
      </c>
      <c r="C3167" s="3" t="s">
        <v>7275</v>
      </c>
      <c r="D3167" s="8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4" t="s">
        <v>8308</v>
      </c>
      <c r="R3167" t="s">
        <v>8309</v>
      </c>
      <c r="S3167" s="18">
        <f t="shared" si="244"/>
        <v>40644.159259259257</v>
      </c>
      <c r="T3167" s="18">
        <f t="shared" si="245"/>
        <v>40666.165972222225</v>
      </c>
    </row>
    <row r="3168" spans="1:20" ht="60" x14ac:dyDescent="0.25">
      <c r="A3168">
        <v>3166</v>
      </c>
      <c r="B3168" s="10" t="s">
        <v>3166</v>
      </c>
      <c r="C3168" s="3" t="s">
        <v>7276</v>
      </c>
      <c r="D3168" s="8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4" t="s">
        <v>8308</v>
      </c>
      <c r="R3168" t="s">
        <v>8309</v>
      </c>
      <c r="S3168" s="18">
        <f t="shared" si="244"/>
        <v>41940.69158564815</v>
      </c>
      <c r="T3168" s="18">
        <f t="shared" si="245"/>
        <v>41969.332638888889</v>
      </c>
    </row>
    <row r="3169" spans="1:20" ht="30" x14ac:dyDescent="0.25">
      <c r="A3169">
        <v>3167</v>
      </c>
      <c r="B3169" s="10" t="s">
        <v>3167</v>
      </c>
      <c r="C3169" s="3" t="s">
        <v>7277</v>
      </c>
      <c r="D3169" s="8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4" t="s">
        <v>8308</v>
      </c>
      <c r="R3169" t="s">
        <v>8309</v>
      </c>
      <c r="S3169" s="18">
        <f t="shared" si="244"/>
        <v>41839.175706018519</v>
      </c>
      <c r="T3169" s="18">
        <f t="shared" si="245"/>
        <v>41853.175706018519</v>
      </c>
    </row>
    <row r="3170" spans="1:20" ht="45" x14ac:dyDescent="0.25">
      <c r="A3170">
        <v>3168</v>
      </c>
      <c r="B3170" s="10" t="s">
        <v>3168</v>
      </c>
      <c r="C3170" s="3" t="s">
        <v>7278</v>
      </c>
      <c r="D3170" s="8">
        <v>3000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104</v>
      </c>
      <c r="P3170">
        <f t="shared" si="243"/>
        <v>50.9</v>
      </c>
      <c r="Q3170" s="14" t="s">
        <v>8308</v>
      </c>
      <c r="R3170" t="s">
        <v>8309</v>
      </c>
      <c r="S3170" s="18">
        <f t="shared" si="244"/>
        <v>41772.105937500004</v>
      </c>
      <c r="T3170" s="18">
        <f t="shared" si="245"/>
        <v>41803.916666666664</v>
      </c>
    </row>
    <row r="3171" spans="1:20" ht="30" x14ac:dyDescent="0.25">
      <c r="A3171">
        <v>3169</v>
      </c>
      <c r="B3171" s="10" t="s">
        <v>3169</v>
      </c>
      <c r="C3171" s="3" t="s">
        <v>7279</v>
      </c>
      <c r="D3171" s="8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4" t="s">
        <v>8308</v>
      </c>
      <c r="R3171" t="s">
        <v>8309</v>
      </c>
      <c r="S3171" s="18">
        <f t="shared" si="244"/>
        <v>41591.737974537034</v>
      </c>
      <c r="T3171" s="18">
        <f t="shared" si="245"/>
        <v>41621.207638888889</v>
      </c>
    </row>
    <row r="3172" spans="1:20" ht="45" x14ac:dyDescent="0.25">
      <c r="A3172">
        <v>3170</v>
      </c>
      <c r="B3172" s="10" t="s">
        <v>3170</v>
      </c>
      <c r="C3172" s="3" t="s">
        <v>7280</v>
      </c>
      <c r="D3172" s="8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4" t="s">
        <v>8308</v>
      </c>
      <c r="R3172" t="s">
        <v>8309</v>
      </c>
      <c r="S3172" s="18">
        <f t="shared" si="244"/>
        <v>41789.080370370371</v>
      </c>
      <c r="T3172" s="18">
        <f t="shared" si="245"/>
        <v>41822.166666666664</v>
      </c>
    </row>
    <row r="3173" spans="1:20" ht="60" x14ac:dyDescent="0.25">
      <c r="A3173">
        <v>3171</v>
      </c>
      <c r="B3173" s="10" t="s">
        <v>3171</v>
      </c>
      <c r="C3173" s="3" t="s">
        <v>7281</v>
      </c>
      <c r="D3173" s="8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4" t="s">
        <v>8308</v>
      </c>
      <c r="R3173" t="s">
        <v>8309</v>
      </c>
      <c r="S3173" s="18">
        <f t="shared" si="244"/>
        <v>42466.608310185184</v>
      </c>
      <c r="T3173" s="18">
        <f t="shared" si="245"/>
        <v>42496.608310185184</v>
      </c>
    </row>
    <row r="3174" spans="1:20" ht="45" x14ac:dyDescent="0.25">
      <c r="A3174">
        <v>3172</v>
      </c>
      <c r="B3174" s="10" t="s">
        <v>3172</v>
      </c>
      <c r="C3174" s="3" t="s">
        <v>7282</v>
      </c>
      <c r="D3174" s="8">
        <v>33000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7</v>
      </c>
      <c r="P3174">
        <f t="shared" si="243"/>
        <v>79.31</v>
      </c>
      <c r="Q3174" s="14" t="s">
        <v>8308</v>
      </c>
      <c r="R3174" t="s">
        <v>8309</v>
      </c>
      <c r="S3174" s="18">
        <f t="shared" si="244"/>
        <v>40923.729953703703</v>
      </c>
      <c r="T3174" s="18">
        <f t="shared" si="245"/>
        <v>40953.729953703703</v>
      </c>
    </row>
    <row r="3175" spans="1:20" ht="60" x14ac:dyDescent="0.25">
      <c r="A3175">
        <v>3173</v>
      </c>
      <c r="B3175" s="10" t="s">
        <v>3173</v>
      </c>
      <c r="C3175" s="3" t="s">
        <v>7283</v>
      </c>
      <c r="D3175" s="8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4" t="s">
        <v>8308</v>
      </c>
      <c r="R3175" t="s">
        <v>8309</v>
      </c>
      <c r="S3175" s="18">
        <f t="shared" si="244"/>
        <v>41878.878379629627</v>
      </c>
      <c r="T3175" s="18">
        <f t="shared" si="245"/>
        <v>41908.878379629627</v>
      </c>
    </row>
    <row r="3176" spans="1:20" ht="60" x14ac:dyDescent="0.25">
      <c r="A3176">
        <v>3174</v>
      </c>
      <c r="B3176" s="10" t="s">
        <v>3174</v>
      </c>
      <c r="C3176" s="3" t="s">
        <v>7284</v>
      </c>
      <c r="D3176" s="8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4" t="s">
        <v>8308</v>
      </c>
      <c r="R3176" t="s">
        <v>8309</v>
      </c>
      <c r="S3176" s="18">
        <f t="shared" si="244"/>
        <v>41862.864675925928</v>
      </c>
      <c r="T3176" s="18">
        <f t="shared" si="245"/>
        <v>41876.864675925928</v>
      </c>
    </row>
    <row r="3177" spans="1:20" ht="60" x14ac:dyDescent="0.25">
      <c r="A3177">
        <v>3175</v>
      </c>
      <c r="B3177" s="10" t="s">
        <v>3175</v>
      </c>
      <c r="C3177" s="3" t="s">
        <v>7285</v>
      </c>
      <c r="D3177" s="8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4" t="s">
        <v>8308</v>
      </c>
      <c r="R3177" t="s">
        <v>8309</v>
      </c>
      <c r="S3177" s="18">
        <f t="shared" si="244"/>
        <v>40531.886886574073</v>
      </c>
      <c r="T3177" s="18">
        <f t="shared" si="245"/>
        <v>40591.886886574073</v>
      </c>
    </row>
    <row r="3178" spans="1:20" ht="60" x14ac:dyDescent="0.25">
      <c r="A3178">
        <v>3176</v>
      </c>
      <c r="B3178" s="10" t="s">
        <v>3176</v>
      </c>
      <c r="C3178" s="3" t="s">
        <v>7286</v>
      </c>
      <c r="D3178" s="8">
        <v>16000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14</v>
      </c>
      <c r="P3178">
        <f t="shared" si="243"/>
        <v>39.67</v>
      </c>
      <c r="Q3178" s="14" t="s">
        <v>8308</v>
      </c>
      <c r="R3178" t="s">
        <v>8309</v>
      </c>
      <c r="S3178" s="18">
        <f t="shared" si="244"/>
        <v>41477.930914351848</v>
      </c>
      <c r="T3178" s="18">
        <f t="shared" si="245"/>
        <v>41504.625</v>
      </c>
    </row>
    <row r="3179" spans="1:20" ht="45" x14ac:dyDescent="0.25">
      <c r="A3179">
        <v>3177</v>
      </c>
      <c r="B3179" s="10" t="s">
        <v>3177</v>
      </c>
      <c r="C3179" s="3" t="s">
        <v>7287</v>
      </c>
      <c r="D3179" s="8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4" t="s">
        <v>8308</v>
      </c>
      <c r="R3179" t="s">
        <v>8309</v>
      </c>
      <c r="S3179" s="18">
        <f t="shared" si="244"/>
        <v>41781.666770833333</v>
      </c>
      <c r="T3179" s="18">
        <f t="shared" si="245"/>
        <v>41811.666770833333</v>
      </c>
    </row>
    <row r="3180" spans="1:20" ht="60" x14ac:dyDescent="0.25">
      <c r="A3180">
        <v>3178</v>
      </c>
      <c r="B3180" s="10" t="s">
        <v>3178</v>
      </c>
      <c r="C3180" s="3" t="s">
        <v>7288</v>
      </c>
      <c r="D3180" s="8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4" t="s">
        <v>8308</v>
      </c>
      <c r="R3180" t="s">
        <v>8309</v>
      </c>
      <c r="S3180" s="18">
        <f t="shared" si="244"/>
        <v>41806.605034722219</v>
      </c>
      <c r="T3180" s="18">
        <f t="shared" si="245"/>
        <v>41836.605034722219</v>
      </c>
    </row>
    <row r="3181" spans="1:20" ht="45" x14ac:dyDescent="0.25">
      <c r="A3181">
        <v>3179</v>
      </c>
      <c r="B3181" s="10" t="s">
        <v>3179</v>
      </c>
      <c r="C3181" s="3" t="s">
        <v>7289</v>
      </c>
      <c r="D3181" s="8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4" t="s">
        <v>8308</v>
      </c>
      <c r="R3181" t="s">
        <v>8309</v>
      </c>
      <c r="S3181" s="18">
        <f t="shared" si="244"/>
        <v>41375.702210648145</v>
      </c>
      <c r="T3181" s="18">
        <f t="shared" si="245"/>
        <v>41400.702210648145</v>
      </c>
    </row>
    <row r="3182" spans="1:20" ht="45" x14ac:dyDescent="0.25">
      <c r="A3182">
        <v>3180</v>
      </c>
      <c r="B3182" s="10" t="s">
        <v>3180</v>
      </c>
      <c r="C3182" s="3" t="s">
        <v>7290</v>
      </c>
      <c r="D3182" s="8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4" t="s">
        <v>8308</v>
      </c>
      <c r="R3182" t="s">
        <v>8309</v>
      </c>
      <c r="S3182" s="18">
        <f t="shared" si="244"/>
        <v>41780.412604166668</v>
      </c>
      <c r="T3182" s="18">
        <f t="shared" si="245"/>
        <v>41810.412604166668</v>
      </c>
    </row>
    <row r="3183" spans="1:20" ht="60" x14ac:dyDescent="0.25">
      <c r="A3183">
        <v>3181</v>
      </c>
      <c r="B3183" s="10" t="s">
        <v>3181</v>
      </c>
      <c r="C3183" s="3" t="s">
        <v>7291</v>
      </c>
      <c r="D3183" s="8">
        <v>250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218</v>
      </c>
      <c r="P3183">
        <f t="shared" si="243"/>
        <v>36.33</v>
      </c>
      <c r="Q3183" s="14" t="s">
        <v>8308</v>
      </c>
      <c r="R3183" t="s">
        <v>8309</v>
      </c>
      <c r="S3183" s="18">
        <f t="shared" si="244"/>
        <v>41779.310034722221</v>
      </c>
      <c r="T3183" s="18">
        <f t="shared" si="245"/>
        <v>41805.666666666664</v>
      </c>
    </row>
    <row r="3184" spans="1:20" ht="60" x14ac:dyDescent="0.25">
      <c r="A3184">
        <v>3182</v>
      </c>
      <c r="B3184" s="10" t="s">
        <v>3182</v>
      </c>
      <c r="C3184" s="3" t="s">
        <v>7292</v>
      </c>
      <c r="D3184" s="8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4" t="s">
        <v>8308</v>
      </c>
      <c r="R3184" t="s">
        <v>8309</v>
      </c>
      <c r="S3184" s="18">
        <f t="shared" si="244"/>
        <v>40883.949317129627</v>
      </c>
      <c r="T3184" s="18">
        <f t="shared" si="245"/>
        <v>40939.708333333336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8">
        <v>30000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9</v>
      </c>
      <c r="P3185">
        <f t="shared" si="243"/>
        <v>40.07</v>
      </c>
      <c r="Q3185" s="14" t="s">
        <v>8308</v>
      </c>
      <c r="R3185" t="s">
        <v>8309</v>
      </c>
      <c r="S3185" s="18">
        <f t="shared" si="244"/>
        <v>41491.79478009259</v>
      </c>
      <c r="T3185" s="18">
        <f t="shared" si="245"/>
        <v>41509.79478009259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8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4" t="s">
        <v>8308</v>
      </c>
      <c r="R3186" t="s">
        <v>8309</v>
      </c>
      <c r="S3186" s="18">
        <f t="shared" si="244"/>
        <v>41791.993414351848</v>
      </c>
      <c r="T3186" s="18">
        <f t="shared" si="245"/>
        <v>41821.993414351848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8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4" t="s">
        <v>8308</v>
      </c>
      <c r="R3187" t="s">
        <v>8309</v>
      </c>
      <c r="S3187" s="18">
        <f t="shared" si="244"/>
        <v>41829.977326388893</v>
      </c>
      <c r="T3187" s="18">
        <f t="shared" si="245"/>
        <v>41836.977326388893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8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4" t="s">
        <v>8308</v>
      </c>
      <c r="R3188" t="s">
        <v>8309</v>
      </c>
      <c r="S3188" s="18">
        <f t="shared" si="244"/>
        <v>41868.924050925925</v>
      </c>
      <c r="T3188" s="18">
        <f t="shared" si="245"/>
        <v>41898.875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8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4" t="s">
        <v>8308</v>
      </c>
      <c r="R3189" t="s">
        <v>8309</v>
      </c>
      <c r="S3189" s="18">
        <f t="shared" si="244"/>
        <v>41835.666354166664</v>
      </c>
      <c r="T3189" s="18">
        <f t="shared" si="245"/>
        <v>41855.666354166664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8">
        <v>1500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9</v>
      </c>
      <c r="P3190">
        <f t="shared" si="243"/>
        <v>14.44</v>
      </c>
      <c r="Q3190" s="14" t="s">
        <v>8308</v>
      </c>
      <c r="R3190" t="s">
        <v>8311</v>
      </c>
      <c r="S3190" s="18">
        <f t="shared" si="244"/>
        <v>42144.415532407409</v>
      </c>
      <c r="T3190" s="18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8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4" t="s">
        <v>8308</v>
      </c>
      <c r="R3191" t="s">
        <v>8311</v>
      </c>
      <c r="S3191" s="18">
        <f t="shared" si="244"/>
        <v>42118.346435185187</v>
      </c>
      <c r="T3191" s="18">
        <f t="shared" si="245"/>
        <v>42148.346435185187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8">
        <v>13000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4" t="s">
        <v>8308</v>
      </c>
      <c r="R3192" t="s">
        <v>8311</v>
      </c>
      <c r="S3192" s="18">
        <f t="shared" si="244"/>
        <v>42683.151331018518</v>
      </c>
      <c r="T3192" s="18">
        <f t="shared" si="245"/>
        <v>42713.192997685182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8">
        <v>50000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0</v>
      </c>
      <c r="P3193">
        <f t="shared" si="243"/>
        <v>37.75</v>
      </c>
      <c r="Q3193" s="14" t="s">
        <v>8308</v>
      </c>
      <c r="R3193" t="s">
        <v>8311</v>
      </c>
      <c r="S3193" s="18">
        <f t="shared" si="244"/>
        <v>42538.755428240736</v>
      </c>
      <c r="T3193" s="18">
        <f t="shared" si="245"/>
        <v>42598.755428240736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8">
        <v>20000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4" t="s">
        <v>8308</v>
      </c>
      <c r="R3194" t="s">
        <v>8311</v>
      </c>
      <c r="S3194" s="18">
        <f t="shared" si="244"/>
        <v>42018.94049768518</v>
      </c>
      <c r="T3194" s="18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8">
        <v>3000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20</v>
      </c>
      <c r="P3195">
        <f t="shared" si="243"/>
        <v>24.46</v>
      </c>
      <c r="Q3195" s="14" t="s">
        <v>8308</v>
      </c>
      <c r="R3195" t="s">
        <v>8311</v>
      </c>
      <c r="S3195" s="18">
        <f t="shared" si="244"/>
        <v>42010.968240740738</v>
      </c>
      <c r="T3195" s="18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8">
        <v>4000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4" t="s">
        <v>8308</v>
      </c>
      <c r="R3196" t="s">
        <v>8311</v>
      </c>
      <c r="S3196" s="18">
        <f t="shared" si="244"/>
        <v>42182.062476851846</v>
      </c>
      <c r="T3196" s="18">
        <f t="shared" si="245"/>
        <v>42212.062476851846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8">
        <v>7500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28</v>
      </c>
      <c r="P3197">
        <f t="shared" si="243"/>
        <v>53.08</v>
      </c>
      <c r="Q3197" s="14" t="s">
        <v>8308</v>
      </c>
      <c r="R3197" t="s">
        <v>8311</v>
      </c>
      <c r="S3197" s="18">
        <f t="shared" si="244"/>
        <v>42017.594236111108</v>
      </c>
      <c r="T3197" s="18">
        <f t="shared" si="245"/>
        <v>42047.594236111108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8">
        <v>1500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120</v>
      </c>
      <c r="P3198">
        <f t="shared" si="243"/>
        <v>300</v>
      </c>
      <c r="Q3198" s="14" t="s">
        <v>8308</v>
      </c>
      <c r="R3198" t="s">
        <v>8311</v>
      </c>
      <c r="S3198" s="18">
        <f t="shared" si="244"/>
        <v>42157.598090277781</v>
      </c>
      <c r="T3198" s="18">
        <f t="shared" si="245"/>
        <v>42217.583333333328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8">
        <v>1000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115</v>
      </c>
      <c r="P3199">
        <f t="shared" si="243"/>
        <v>286.25</v>
      </c>
      <c r="Q3199" s="14" t="s">
        <v>8308</v>
      </c>
      <c r="R3199" t="s">
        <v>8311</v>
      </c>
      <c r="S3199" s="18">
        <f t="shared" si="244"/>
        <v>42009.493263888886</v>
      </c>
      <c r="T3199" s="18">
        <f t="shared" si="245"/>
        <v>42039.493263888886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8">
        <v>500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22</v>
      </c>
      <c r="P3200">
        <f t="shared" si="243"/>
        <v>36.67</v>
      </c>
      <c r="Q3200" s="14" t="s">
        <v>8308</v>
      </c>
      <c r="R3200" t="s">
        <v>8311</v>
      </c>
      <c r="S3200" s="18">
        <f t="shared" si="244"/>
        <v>42013.424502314811</v>
      </c>
      <c r="T3200" s="18">
        <f t="shared" si="245"/>
        <v>42051.424502314811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8">
        <v>2500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104</v>
      </c>
      <c r="P3201">
        <f t="shared" si="243"/>
        <v>49.21</v>
      </c>
      <c r="Q3201" s="14" t="s">
        <v>8308</v>
      </c>
      <c r="R3201" t="s">
        <v>8311</v>
      </c>
      <c r="S3201" s="18">
        <f t="shared" si="244"/>
        <v>41858.761782407404</v>
      </c>
      <c r="T3201" s="18">
        <f t="shared" si="245"/>
        <v>41888.875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8">
        <v>2000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ref="P3202:P3265" si="248">IFERROR(ROUND(E3202/L3202,2),0)</f>
        <v>1</v>
      </c>
      <c r="Q3202" s="14" t="s">
        <v>8308</v>
      </c>
      <c r="R3202" t="s">
        <v>8311</v>
      </c>
      <c r="S3202" s="18">
        <f t="shared" si="244"/>
        <v>42460.320613425924</v>
      </c>
      <c r="T3202" s="18">
        <f t="shared" si="245"/>
        <v>42490.231944444444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8">
        <v>20000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0</v>
      </c>
      <c r="P3203">
        <f t="shared" si="248"/>
        <v>12.5</v>
      </c>
      <c r="Q3203" s="14" t="s">
        <v>8308</v>
      </c>
      <c r="R3203" t="s">
        <v>8311</v>
      </c>
      <c r="S3203" s="18">
        <f t="shared" ref="S3203:S3266" si="249">(((J3203/60)/60)/24)+DATE(1970,1,1)</f>
        <v>41861.767094907409</v>
      </c>
      <c r="T3203" s="18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8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4" t="s">
        <v>8308</v>
      </c>
      <c r="R3204" t="s">
        <v>8311</v>
      </c>
      <c r="S3204" s="18">
        <f t="shared" si="249"/>
        <v>42293.853541666671</v>
      </c>
      <c r="T3204" s="18">
        <f t="shared" si="250"/>
        <v>42352.249305555553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8">
        <v>85000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0</v>
      </c>
      <c r="P3205">
        <f t="shared" si="248"/>
        <v>41.67</v>
      </c>
      <c r="Q3205" s="14" t="s">
        <v>8308</v>
      </c>
      <c r="R3205" t="s">
        <v>8311</v>
      </c>
      <c r="S3205" s="18">
        <f t="shared" si="249"/>
        <v>42242.988680555558</v>
      </c>
      <c r="T3205" s="18">
        <f t="shared" si="250"/>
        <v>42272.988680555558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8">
        <v>200000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4" t="s">
        <v>8308</v>
      </c>
      <c r="R3206" t="s">
        <v>8311</v>
      </c>
      <c r="S3206" s="18">
        <f t="shared" si="249"/>
        <v>42172.686099537037</v>
      </c>
      <c r="T3206" s="18">
        <f t="shared" si="250"/>
        <v>42202.676388888889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8">
        <v>20000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1</v>
      </c>
      <c r="P3207">
        <f t="shared" si="248"/>
        <v>22.75</v>
      </c>
      <c r="Q3207" s="14" t="s">
        <v>8308</v>
      </c>
      <c r="R3207" t="s">
        <v>8311</v>
      </c>
      <c r="S3207" s="18">
        <f t="shared" si="249"/>
        <v>42095.374675925923</v>
      </c>
      <c r="T3207" s="18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8">
        <v>10000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4" t="s">
        <v>8308</v>
      </c>
      <c r="R3208" t="s">
        <v>8311</v>
      </c>
      <c r="S3208" s="18">
        <f t="shared" si="249"/>
        <v>42236.276053240741</v>
      </c>
      <c r="T3208" s="18">
        <f t="shared" si="250"/>
        <v>42266.276053240741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8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4" t="s">
        <v>8308</v>
      </c>
      <c r="R3209" t="s">
        <v>8311</v>
      </c>
      <c r="S3209" s="18">
        <f t="shared" si="249"/>
        <v>42057.277858796297</v>
      </c>
      <c r="T3209" s="18">
        <f t="shared" si="250"/>
        <v>42117.236192129625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8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4" t="s">
        <v>8308</v>
      </c>
      <c r="R3210" t="s">
        <v>8309</v>
      </c>
      <c r="S3210" s="18">
        <f t="shared" si="249"/>
        <v>41827.605057870373</v>
      </c>
      <c r="T3210" s="18">
        <f t="shared" si="250"/>
        <v>41848.605057870373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8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4" t="s">
        <v>8308</v>
      </c>
      <c r="R3211" t="s">
        <v>8309</v>
      </c>
      <c r="S3211" s="18">
        <f t="shared" si="249"/>
        <v>41778.637245370373</v>
      </c>
      <c r="T3211" s="18">
        <f t="shared" si="250"/>
        <v>41810.958333333336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8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4" t="s">
        <v>8308</v>
      </c>
      <c r="R3212" t="s">
        <v>8309</v>
      </c>
      <c r="S3212" s="18">
        <f t="shared" si="249"/>
        <v>41013.936562499999</v>
      </c>
      <c r="T3212" s="18">
        <f t="shared" si="250"/>
        <v>41061.165972222225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8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4" t="s">
        <v>8308</v>
      </c>
      <c r="R3213" t="s">
        <v>8309</v>
      </c>
      <c r="S3213" s="18">
        <f t="shared" si="249"/>
        <v>41834.586574074077</v>
      </c>
      <c r="T3213" s="18">
        <f t="shared" si="250"/>
        <v>41866.083333333336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8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4" t="s">
        <v>8308</v>
      </c>
      <c r="R3214" t="s">
        <v>8309</v>
      </c>
      <c r="S3214" s="18">
        <f t="shared" si="249"/>
        <v>41829.795729166668</v>
      </c>
      <c r="T3214" s="18">
        <f t="shared" si="250"/>
        <v>41859.795729166668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8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4" t="s">
        <v>8308</v>
      </c>
      <c r="R3215" t="s">
        <v>8309</v>
      </c>
      <c r="S3215" s="18">
        <f t="shared" si="249"/>
        <v>42171.763414351852</v>
      </c>
      <c r="T3215" s="18">
        <f t="shared" si="250"/>
        <v>42211.763414351852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8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4" t="s">
        <v>8308</v>
      </c>
      <c r="R3216" t="s">
        <v>8309</v>
      </c>
      <c r="S3216" s="18">
        <f t="shared" si="249"/>
        <v>42337.792511574073</v>
      </c>
      <c r="T3216" s="18">
        <f t="shared" si="250"/>
        <v>42374.996527777781</v>
      </c>
    </row>
    <row r="3217" spans="1:20" ht="60" x14ac:dyDescent="0.25">
      <c r="A3217">
        <v>3215</v>
      </c>
      <c r="B3217" s="10" t="s">
        <v>3215</v>
      </c>
      <c r="C3217" s="3" t="s">
        <v>7325</v>
      </c>
      <c r="D3217" s="8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4" t="s">
        <v>8308</v>
      </c>
      <c r="R3217" t="s">
        <v>8309</v>
      </c>
      <c r="S3217" s="18">
        <f t="shared" si="249"/>
        <v>42219.665173611109</v>
      </c>
      <c r="T3217" s="18">
        <f t="shared" si="250"/>
        <v>42257.165972222225</v>
      </c>
    </row>
    <row r="3218" spans="1:20" ht="60" x14ac:dyDescent="0.25">
      <c r="A3218">
        <v>3216</v>
      </c>
      <c r="B3218" s="10" t="s">
        <v>3216</v>
      </c>
      <c r="C3218" s="3" t="s">
        <v>7326</v>
      </c>
      <c r="D3218" s="8">
        <v>5000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40</v>
      </c>
      <c r="P3218">
        <f t="shared" si="248"/>
        <v>57.17</v>
      </c>
      <c r="Q3218" s="14" t="s">
        <v>8308</v>
      </c>
      <c r="R3218" t="s">
        <v>8309</v>
      </c>
      <c r="S3218" s="18">
        <f t="shared" si="249"/>
        <v>42165.462627314817</v>
      </c>
      <c r="T3218" s="18">
        <f t="shared" si="250"/>
        <v>42196.604166666672</v>
      </c>
    </row>
    <row r="3219" spans="1:20" ht="45" x14ac:dyDescent="0.25">
      <c r="A3219">
        <v>3217</v>
      </c>
      <c r="B3219" s="10" t="s">
        <v>3217</v>
      </c>
      <c r="C3219" s="3" t="s">
        <v>7327</v>
      </c>
      <c r="D3219" s="8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4" t="s">
        <v>8308</v>
      </c>
      <c r="R3219" t="s">
        <v>8309</v>
      </c>
      <c r="S3219" s="18">
        <f t="shared" si="249"/>
        <v>42648.546111111107</v>
      </c>
      <c r="T3219" s="18">
        <f t="shared" si="250"/>
        <v>42678.546111111107</v>
      </c>
    </row>
    <row r="3220" spans="1:20" ht="60" x14ac:dyDescent="0.25">
      <c r="A3220">
        <v>3218</v>
      </c>
      <c r="B3220" s="10" t="s">
        <v>3218</v>
      </c>
      <c r="C3220" s="3" t="s">
        <v>7328</v>
      </c>
      <c r="D3220" s="8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4" t="s">
        <v>8308</v>
      </c>
      <c r="R3220" t="s">
        <v>8309</v>
      </c>
      <c r="S3220" s="18">
        <f t="shared" si="249"/>
        <v>41971.002152777779</v>
      </c>
      <c r="T3220" s="18">
        <f t="shared" si="250"/>
        <v>42004</v>
      </c>
    </row>
    <row r="3221" spans="1:20" ht="45" x14ac:dyDescent="0.25">
      <c r="A3221">
        <v>3219</v>
      </c>
      <c r="B3221" s="10" t="s">
        <v>3219</v>
      </c>
      <c r="C3221" s="3" t="s">
        <v>7329</v>
      </c>
      <c r="D3221" s="8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4" t="s">
        <v>8308</v>
      </c>
      <c r="R3221" t="s">
        <v>8309</v>
      </c>
      <c r="S3221" s="18">
        <f t="shared" si="249"/>
        <v>42050.983182870375</v>
      </c>
      <c r="T3221" s="18">
        <f t="shared" si="250"/>
        <v>42085.941516203704</v>
      </c>
    </row>
    <row r="3222" spans="1:20" ht="30" x14ac:dyDescent="0.25">
      <c r="A3222">
        <v>3220</v>
      </c>
      <c r="B3222" s="10" t="s">
        <v>3220</v>
      </c>
      <c r="C3222" s="3" t="s">
        <v>7330</v>
      </c>
      <c r="D3222" s="8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4" t="s">
        <v>8308</v>
      </c>
      <c r="R3222" t="s">
        <v>8309</v>
      </c>
      <c r="S3222" s="18">
        <f t="shared" si="249"/>
        <v>42772.833379629628</v>
      </c>
      <c r="T3222" s="18">
        <f t="shared" si="250"/>
        <v>42806.875</v>
      </c>
    </row>
    <row r="3223" spans="1:20" ht="60" x14ac:dyDescent="0.25">
      <c r="A3223">
        <v>3221</v>
      </c>
      <c r="B3223" s="10" t="s">
        <v>3221</v>
      </c>
      <c r="C3223" s="3" t="s">
        <v>7331</v>
      </c>
      <c r="D3223" s="8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4" t="s">
        <v>8308</v>
      </c>
      <c r="R3223" t="s">
        <v>8309</v>
      </c>
      <c r="S3223" s="18">
        <f t="shared" si="249"/>
        <v>42155.696793981479</v>
      </c>
      <c r="T3223" s="18">
        <f t="shared" si="250"/>
        <v>42190.696793981479</v>
      </c>
    </row>
    <row r="3224" spans="1:20" ht="45" x14ac:dyDescent="0.25">
      <c r="A3224">
        <v>3222</v>
      </c>
      <c r="B3224" s="10" t="s">
        <v>3222</v>
      </c>
      <c r="C3224" s="3" t="s">
        <v>7332</v>
      </c>
      <c r="D3224" s="8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4" t="s">
        <v>8308</v>
      </c>
      <c r="R3224" t="s">
        <v>8309</v>
      </c>
      <c r="S3224" s="18">
        <f t="shared" si="249"/>
        <v>42270.582141203704</v>
      </c>
      <c r="T3224" s="18">
        <f t="shared" si="250"/>
        <v>42301.895138888889</v>
      </c>
    </row>
    <row r="3225" spans="1:20" ht="30" x14ac:dyDescent="0.25">
      <c r="A3225">
        <v>3223</v>
      </c>
      <c r="B3225" s="10" t="s">
        <v>3223</v>
      </c>
      <c r="C3225" s="3" t="s">
        <v>7333</v>
      </c>
      <c r="D3225" s="8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4" t="s">
        <v>8308</v>
      </c>
      <c r="R3225" t="s">
        <v>8309</v>
      </c>
      <c r="S3225" s="18">
        <f t="shared" si="249"/>
        <v>42206.835370370376</v>
      </c>
      <c r="T3225" s="18">
        <f t="shared" si="250"/>
        <v>42236.835370370376</v>
      </c>
    </row>
    <row r="3226" spans="1:20" ht="60" x14ac:dyDescent="0.25">
      <c r="A3226">
        <v>3224</v>
      </c>
      <c r="B3226" s="10" t="s">
        <v>3224</v>
      </c>
      <c r="C3226" s="3" t="s">
        <v>7334</v>
      </c>
      <c r="D3226" s="8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4" t="s">
        <v>8308</v>
      </c>
      <c r="R3226" t="s">
        <v>8309</v>
      </c>
      <c r="S3226" s="18">
        <f t="shared" si="249"/>
        <v>42697.850844907407</v>
      </c>
      <c r="T3226" s="18">
        <f t="shared" si="250"/>
        <v>42745.208333333328</v>
      </c>
    </row>
    <row r="3227" spans="1:20" ht="45" x14ac:dyDescent="0.25">
      <c r="A3227">
        <v>3225</v>
      </c>
      <c r="B3227" s="10" t="s">
        <v>3225</v>
      </c>
      <c r="C3227" s="3" t="s">
        <v>7335</v>
      </c>
      <c r="D3227" s="8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4" t="s">
        <v>8308</v>
      </c>
      <c r="R3227" t="s">
        <v>8309</v>
      </c>
      <c r="S3227" s="18">
        <f t="shared" si="249"/>
        <v>42503.559467592597</v>
      </c>
      <c r="T3227" s="18">
        <f t="shared" si="250"/>
        <v>42524.875</v>
      </c>
    </row>
    <row r="3228" spans="1:20" ht="45" x14ac:dyDescent="0.25">
      <c r="A3228">
        <v>3226</v>
      </c>
      <c r="B3228" s="10" t="s">
        <v>3226</v>
      </c>
      <c r="C3228" s="3" t="s">
        <v>7336</v>
      </c>
      <c r="D3228" s="8">
        <v>55000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2</v>
      </c>
      <c r="P3228">
        <f t="shared" si="248"/>
        <v>59.52</v>
      </c>
      <c r="Q3228" s="14" t="s">
        <v>8308</v>
      </c>
      <c r="R3228" t="s">
        <v>8309</v>
      </c>
      <c r="S3228" s="18">
        <f t="shared" si="249"/>
        <v>42277.583472222221</v>
      </c>
      <c r="T3228" s="18">
        <f t="shared" si="250"/>
        <v>42307.583472222221</v>
      </c>
    </row>
    <row r="3229" spans="1:20" ht="60" x14ac:dyDescent="0.25">
      <c r="A3229">
        <v>3227</v>
      </c>
      <c r="B3229" s="10" t="s">
        <v>3227</v>
      </c>
      <c r="C3229" s="3" t="s">
        <v>7337</v>
      </c>
      <c r="D3229" s="8">
        <v>10000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15</v>
      </c>
      <c r="P3229">
        <f t="shared" si="248"/>
        <v>50</v>
      </c>
      <c r="Q3229" s="14" t="s">
        <v>8308</v>
      </c>
      <c r="R3229" t="s">
        <v>8309</v>
      </c>
      <c r="S3229" s="18">
        <f t="shared" si="249"/>
        <v>42722.882361111115</v>
      </c>
      <c r="T3229" s="18">
        <f t="shared" si="250"/>
        <v>42752.882361111115</v>
      </c>
    </row>
    <row r="3230" spans="1:20" ht="30" x14ac:dyDescent="0.25">
      <c r="A3230">
        <v>3228</v>
      </c>
      <c r="B3230" s="10" t="s">
        <v>3228</v>
      </c>
      <c r="C3230" s="3" t="s">
        <v>7338</v>
      </c>
      <c r="D3230" s="8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4" t="s">
        <v>8308</v>
      </c>
      <c r="R3230" t="s">
        <v>8309</v>
      </c>
      <c r="S3230" s="18">
        <f t="shared" si="249"/>
        <v>42323.70930555556</v>
      </c>
      <c r="T3230" s="18">
        <f t="shared" si="250"/>
        <v>42355.207638888889</v>
      </c>
    </row>
    <row r="3231" spans="1:20" ht="45" x14ac:dyDescent="0.25">
      <c r="A3231">
        <v>3229</v>
      </c>
      <c r="B3231" s="10" t="s">
        <v>3229</v>
      </c>
      <c r="C3231" s="3" t="s">
        <v>7339</v>
      </c>
      <c r="D3231" s="8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4" t="s">
        <v>8308</v>
      </c>
      <c r="R3231" t="s">
        <v>8309</v>
      </c>
      <c r="S3231" s="18">
        <f t="shared" si="249"/>
        <v>41933.291643518518</v>
      </c>
      <c r="T3231" s="18">
        <f t="shared" si="250"/>
        <v>41963.333310185189</v>
      </c>
    </row>
    <row r="3232" spans="1:20" ht="60" x14ac:dyDescent="0.25">
      <c r="A3232">
        <v>3230</v>
      </c>
      <c r="B3232" s="10" t="s">
        <v>3230</v>
      </c>
      <c r="C3232" s="3" t="s">
        <v>7340</v>
      </c>
      <c r="D3232" s="8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4" t="s">
        <v>8308</v>
      </c>
      <c r="R3232" t="s">
        <v>8309</v>
      </c>
      <c r="S3232" s="18">
        <f t="shared" si="249"/>
        <v>41898.168125000004</v>
      </c>
      <c r="T3232" s="18">
        <f t="shared" si="250"/>
        <v>41913.165972222225</v>
      </c>
    </row>
    <row r="3233" spans="1:20" ht="45" x14ac:dyDescent="0.25">
      <c r="A3233">
        <v>3231</v>
      </c>
      <c r="B3233" s="10" t="s">
        <v>3231</v>
      </c>
      <c r="C3233" s="3" t="s">
        <v>7341</v>
      </c>
      <c r="D3233" s="8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4" t="s">
        <v>8308</v>
      </c>
      <c r="R3233" t="s">
        <v>8309</v>
      </c>
      <c r="S3233" s="18">
        <f t="shared" si="249"/>
        <v>42446.943831018521</v>
      </c>
      <c r="T3233" s="18">
        <f t="shared" si="250"/>
        <v>42476.943831018521</v>
      </c>
    </row>
    <row r="3234" spans="1:20" ht="45" x14ac:dyDescent="0.25">
      <c r="A3234">
        <v>3232</v>
      </c>
      <c r="B3234" s="10" t="s">
        <v>3232</v>
      </c>
      <c r="C3234" s="3" t="s">
        <v>7342</v>
      </c>
      <c r="D3234" s="8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4" t="s">
        <v>8308</v>
      </c>
      <c r="R3234" t="s">
        <v>8309</v>
      </c>
      <c r="S3234" s="18">
        <f t="shared" si="249"/>
        <v>42463.81385416667</v>
      </c>
      <c r="T3234" s="18">
        <f t="shared" si="250"/>
        <v>42494.165972222225</v>
      </c>
    </row>
    <row r="3235" spans="1:20" ht="45" x14ac:dyDescent="0.25">
      <c r="A3235">
        <v>3233</v>
      </c>
      <c r="B3235" s="10" t="s">
        <v>3233</v>
      </c>
      <c r="C3235" s="3" t="s">
        <v>7343</v>
      </c>
      <c r="D3235" s="8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4" t="s">
        <v>8308</v>
      </c>
      <c r="R3235" t="s">
        <v>8309</v>
      </c>
      <c r="S3235" s="18">
        <f t="shared" si="249"/>
        <v>42766.805034722223</v>
      </c>
      <c r="T3235" s="18">
        <f t="shared" si="250"/>
        <v>42796.805034722223</v>
      </c>
    </row>
    <row r="3236" spans="1:20" ht="60" x14ac:dyDescent="0.25">
      <c r="A3236">
        <v>3234</v>
      </c>
      <c r="B3236" s="10" t="s">
        <v>3234</v>
      </c>
      <c r="C3236" s="3" t="s">
        <v>7344</v>
      </c>
      <c r="D3236" s="8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4" t="s">
        <v>8308</v>
      </c>
      <c r="R3236" t="s">
        <v>8309</v>
      </c>
      <c r="S3236" s="18">
        <f t="shared" si="249"/>
        <v>42734.789444444439</v>
      </c>
      <c r="T3236" s="18">
        <f t="shared" si="250"/>
        <v>42767.979861111111</v>
      </c>
    </row>
    <row r="3237" spans="1:20" ht="60" x14ac:dyDescent="0.25">
      <c r="A3237">
        <v>3235</v>
      </c>
      <c r="B3237" s="10" t="s">
        <v>3235</v>
      </c>
      <c r="C3237" s="3" t="s">
        <v>7345</v>
      </c>
      <c r="D3237" s="8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4" t="s">
        <v>8308</v>
      </c>
      <c r="R3237" t="s">
        <v>8309</v>
      </c>
      <c r="S3237" s="18">
        <f t="shared" si="249"/>
        <v>42522.347812499997</v>
      </c>
      <c r="T3237" s="18">
        <f t="shared" si="250"/>
        <v>42552.347812499997</v>
      </c>
    </row>
    <row r="3238" spans="1:20" ht="60" x14ac:dyDescent="0.25">
      <c r="A3238">
        <v>3236</v>
      </c>
      <c r="B3238" s="10" t="s">
        <v>3236</v>
      </c>
      <c r="C3238" s="3" t="s">
        <v>7346</v>
      </c>
      <c r="D3238" s="8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4" t="s">
        <v>8308</v>
      </c>
      <c r="R3238" t="s">
        <v>8309</v>
      </c>
      <c r="S3238" s="18">
        <f t="shared" si="249"/>
        <v>42702.917048611111</v>
      </c>
      <c r="T3238" s="18">
        <f t="shared" si="250"/>
        <v>42732.917048611111</v>
      </c>
    </row>
    <row r="3239" spans="1:20" ht="30" x14ac:dyDescent="0.25">
      <c r="A3239">
        <v>3237</v>
      </c>
      <c r="B3239" s="10" t="s">
        <v>3237</v>
      </c>
      <c r="C3239" s="3" t="s">
        <v>7347</v>
      </c>
      <c r="D3239" s="8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4" t="s">
        <v>8308</v>
      </c>
      <c r="R3239" t="s">
        <v>8309</v>
      </c>
      <c r="S3239" s="18">
        <f t="shared" si="249"/>
        <v>42252.474351851852</v>
      </c>
      <c r="T3239" s="18">
        <f t="shared" si="250"/>
        <v>42276.165972222225</v>
      </c>
    </row>
    <row r="3240" spans="1:20" ht="60" x14ac:dyDescent="0.25">
      <c r="A3240">
        <v>3238</v>
      </c>
      <c r="B3240" s="10" t="s">
        <v>3238</v>
      </c>
      <c r="C3240" s="3" t="s">
        <v>7348</v>
      </c>
      <c r="D3240" s="8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4" t="s">
        <v>8308</v>
      </c>
      <c r="R3240" t="s">
        <v>8309</v>
      </c>
      <c r="S3240" s="18">
        <f t="shared" si="249"/>
        <v>42156.510393518518</v>
      </c>
      <c r="T3240" s="18">
        <f t="shared" si="250"/>
        <v>42186.510393518518</v>
      </c>
    </row>
    <row r="3241" spans="1:20" ht="60" x14ac:dyDescent="0.25">
      <c r="A3241">
        <v>3239</v>
      </c>
      <c r="B3241" s="10" t="s">
        <v>3239</v>
      </c>
      <c r="C3241" s="3" t="s">
        <v>7349</v>
      </c>
      <c r="D3241" s="8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4" t="s">
        <v>8308</v>
      </c>
      <c r="R3241" t="s">
        <v>8309</v>
      </c>
      <c r="S3241" s="18">
        <f t="shared" si="249"/>
        <v>42278.089039351849</v>
      </c>
      <c r="T3241" s="18">
        <f t="shared" si="250"/>
        <v>42302.999305555553</v>
      </c>
    </row>
    <row r="3242" spans="1:20" ht="60" x14ac:dyDescent="0.25">
      <c r="A3242">
        <v>3240</v>
      </c>
      <c r="B3242" s="10" t="s">
        <v>3240</v>
      </c>
      <c r="C3242" s="3" t="s">
        <v>7350</v>
      </c>
      <c r="D3242" s="8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4" t="s">
        <v>8308</v>
      </c>
      <c r="R3242" t="s">
        <v>8309</v>
      </c>
      <c r="S3242" s="18">
        <f t="shared" si="249"/>
        <v>42754.693842592591</v>
      </c>
      <c r="T3242" s="18">
        <f t="shared" si="250"/>
        <v>42782.958333333328</v>
      </c>
    </row>
    <row r="3243" spans="1:20" ht="60" x14ac:dyDescent="0.25">
      <c r="A3243">
        <v>3241</v>
      </c>
      <c r="B3243" s="10" t="s">
        <v>3241</v>
      </c>
      <c r="C3243" s="3" t="s">
        <v>7351</v>
      </c>
      <c r="D3243" s="8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4" t="s">
        <v>8308</v>
      </c>
      <c r="R3243" t="s">
        <v>8309</v>
      </c>
      <c r="S3243" s="18">
        <f t="shared" si="249"/>
        <v>41893.324884259258</v>
      </c>
      <c r="T3243" s="18">
        <f t="shared" si="250"/>
        <v>41926.290972222225</v>
      </c>
    </row>
    <row r="3244" spans="1:20" ht="45" x14ac:dyDescent="0.25">
      <c r="A3244">
        <v>3242</v>
      </c>
      <c r="B3244" s="10" t="s">
        <v>3242</v>
      </c>
      <c r="C3244" s="3" t="s">
        <v>7352</v>
      </c>
      <c r="D3244" s="8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4" t="s">
        <v>8308</v>
      </c>
      <c r="R3244" t="s">
        <v>8309</v>
      </c>
      <c r="S3244" s="18">
        <f t="shared" si="249"/>
        <v>41871.755694444444</v>
      </c>
      <c r="T3244" s="18">
        <f t="shared" si="250"/>
        <v>41901.755694444444</v>
      </c>
    </row>
    <row r="3245" spans="1:20" ht="45" x14ac:dyDescent="0.25">
      <c r="A3245">
        <v>3243</v>
      </c>
      <c r="B3245" s="10" t="s">
        <v>3243</v>
      </c>
      <c r="C3245" s="3" t="s">
        <v>7353</v>
      </c>
      <c r="D3245" s="8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4" t="s">
        <v>8308</v>
      </c>
      <c r="R3245" t="s">
        <v>8309</v>
      </c>
      <c r="S3245" s="18">
        <f t="shared" si="249"/>
        <v>42262.096782407403</v>
      </c>
      <c r="T3245" s="18">
        <f t="shared" si="250"/>
        <v>42286</v>
      </c>
    </row>
    <row r="3246" spans="1:20" ht="45" x14ac:dyDescent="0.25">
      <c r="A3246">
        <v>3244</v>
      </c>
      <c r="B3246" s="10" t="s">
        <v>3244</v>
      </c>
      <c r="C3246" s="3" t="s">
        <v>7354</v>
      </c>
      <c r="D3246" s="8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4" t="s">
        <v>8308</v>
      </c>
      <c r="R3246" t="s">
        <v>8309</v>
      </c>
      <c r="S3246" s="18">
        <f t="shared" si="249"/>
        <v>42675.694236111114</v>
      </c>
      <c r="T3246" s="18">
        <f t="shared" si="250"/>
        <v>42705.735902777778</v>
      </c>
    </row>
    <row r="3247" spans="1:20" ht="45" x14ac:dyDescent="0.25">
      <c r="A3247">
        <v>3245</v>
      </c>
      <c r="B3247" s="10" t="s">
        <v>3245</v>
      </c>
      <c r="C3247" s="3" t="s">
        <v>7355</v>
      </c>
      <c r="D3247" s="8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4" t="s">
        <v>8308</v>
      </c>
      <c r="R3247" t="s">
        <v>8309</v>
      </c>
      <c r="S3247" s="18">
        <f t="shared" si="249"/>
        <v>42135.60020833333</v>
      </c>
      <c r="T3247" s="18">
        <f t="shared" si="250"/>
        <v>42167.083333333328</v>
      </c>
    </row>
    <row r="3248" spans="1:20" ht="45" x14ac:dyDescent="0.25">
      <c r="A3248">
        <v>3246</v>
      </c>
      <c r="B3248" s="10" t="s">
        <v>3246</v>
      </c>
      <c r="C3248" s="3" t="s">
        <v>7356</v>
      </c>
      <c r="D3248" s="8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4" t="s">
        <v>8308</v>
      </c>
      <c r="R3248" t="s">
        <v>8309</v>
      </c>
      <c r="S3248" s="18">
        <f t="shared" si="249"/>
        <v>42230.472222222219</v>
      </c>
      <c r="T3248" s="18">
        <f t="shared" si="250"/>
        <v>42259.165972222225</v>
      </c>
    </row>
    <row r="3249" spans="1:20" ht="60" x14ac:dyDescent="0.25">
      <c r="A3249">
        <v>3247</v>
      </c>
      <c r="B3249" s="10" t="s">
        <v>3247</v>
      </c>
      <c r="C3249" s="3" t="s">
        <v>7357</v>
      </c>
      <c r="D3249" s="8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4" t="s">
        <v>8308</v>
      </c>
      <c r="R3249" t="s">
        <v>8309</v>
      </c>
      <c r="S3249" s="18">
        <f t="shared" si="249"/>
        <v>42167.434166666666</v>
      </c>
      <c r="T3249" s="18">
        <f t="shared" si="250"/>
        <v>42197.434166666666</v>
      </c>
    </row>
    <row r="3250" spans="1:20" ht="30" x14ac:dyDescent="0.25">
      <c r="A3250">
        <v>3248</v>
      </c>
      <c r="B3250" s="10" t="s">
        <v>3248</v>
      </c>
      <c r="C3250" s="3" t="s">
        <v>7358</v>
      </c>
      <c r="D3250" s="8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4" t="s">
        <v>8308</v>
      </c>
      <c r="R3250" t="s">
        <v>8309</v>
      </c>
      <c r="S3250" s="18">
        <f t="shared" si="249"/>
        <v>42068.888391203705</v>
      </c>
      <c r="T3250" s="18">
        <f t="shared" si="250"/>
        <v>42098.846724537041</v>
      </c>
    </row>
    <row r="3251" spans="1:20" ht="60" x14ac:dyDescent="0.25">
      <c r="A3251">
        <v>3249</v>
      </c>
      <c r="B3251" s="10" t="s">
        <v>3249</v>
      </c>
      <c r="C3251" s="3" t="s">
        <v>7359</v>
      </c>
      <c r="D3251" s="8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4" t="s">
        <v>8308</v>
      </c>
      <c r="R3251" t="s">
        <v>8309</v>
      </c>
      <c r="S3251" s="18">
        <f t="shared" si="249"/>
        <v>42145.746689814812</v>
      </c>
      <c r="T3251" s="18">
        <f t="shared" si="250"/>
        <v>42175.746689814812</v>
      </c>
    </row>
    <row r="3252" spans="1:20" ht="60" x14ac:dyDescent="0.25">
      <c r="A3252">
        <v>3250</v>
      </c>
      <c r="B3252" s="10" t="s">
        <v>3250</v>
      </c>
      <c r="C3252" s="3" t="s">
        <v>7360</v>
      </c>
      <c r="D3252" s="8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4" t="s">
        <v>8308</v>
      </c>
      <c r="R3252" t="s">
        <v>8309</v>
      </c>
      <c r="S3252" s="18">
        <f t="shared" si="249"/>
        <v>41918.742175925923</v>
      </c>
      <c r="T3252" s="18">
        <f t="shared" si="250"/>
        <v>41948.783842592595</v>
      </c>
    </row>
    <row r="3253" spans="1:20" ht="60" x14ac:dyDescent="0.25">
      <c r="A3253">
        <v>3251</v>
      </c>
      <c r="B3253" s="10" t="s">
        <v>3251</v>
      </c>
      <c r="C3253" s="3" t="s">
        <v>7361</v>
      </c>
      <c r="D3253" s="8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4" t="s">
        <v>8308</v>
      </c>
      <c r="R3253" t="s">
        <v>8309</v>
      </c>
      <c r="S3253" s="18">
        <f t="shared" si="249"/>
        <v>42146.731087962966</v>
      </c>
      <c r="T3253" s="18">
        <f t="shared" si="250"/>
        <v>42176.731087962966</v>
      </c>
    </row>
    <row r="3254" spans="1:20" ht="45" x14ac:dyDescent="0.25">
      <c r="A3254">
        <v>3252</v>
      </c>
      <c r="B3254" s="10" t="s">
        <v>3252</v>
      </c>
      <c r="C3254" s="3" t="s">
        <v>7362</v>
      </c>
      <c r="D3254" s="8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4" t="s">
        <v>8308</v>
      </c>
      <c r="R3254" t="s">
        <v>8309</v>
      </c>
      <c r="S3254" s="18">
        <f t="shared" si="249"/>
        <v>42590.472685185188</v>
      </c>
      <c r="T3254" s="18">
        <f t="shared" si="250"/>
        <v>42620.472685185188</v>
      </c>
    </row>
    <row r="3255" spans="1:20" ht="45" x14ac:dyDescent="0.25">
      <c r="A3255">
        <v>3253</v>
      </c>
      <c r="B3255" s="10" t="s">
        <v>3253</v>
      </c>
      <c r="C3255" s="3" t="s">
        <v>7363</v>
      </c>
      <c r="D3255" s="8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4" t="s">
        <v>8308</v>
      </c>
      <c r="R3255" t="s">
        <v>8309</v>
      </c>
      <c r="S3255" s="18">
        <f t="shared" si="249"/>
        <v>42602.576712962968</v>
      </c>
      <c r="T3255" s="18">
        <f t="shared" si="250"/>
        <v>42621.15625</v>
      </c>
    </row>
    <row r="3256" spans="1:20" ht="60" x14ac:dyDescent="0.25">
      <c r="A3256">
        <v>3254</v>
      </c>
      <c r="B3256" s="10" t="s">
        <v>3254</v>
      </c>
      <c r="C3256" s="3" t="s">
        <v>7364</v>
      </c>
      <c r="D3256" s="8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4" t="s">
        <v>8308</v>
      </c>
      <c r="R3256" t="s">
        <v>8309</v>
      </c>
      <c r="S3256" s="18">
        <f t="shared" si="249"/>
        <v>42059.085752314815</v>
      </c>
      <c r="T3256" s="18">
        <f t="shared" si="250"/>
        <v>42089.044085648144</v>
      </c>
    </row>
    <row r="3257" spans="1:20" ht="60" x14ac:dyDescent="0.25">
      <c r="A3257">
        <v>3255</v>
      </c>
      <c r="B3257" s="10" t="s">
        <v>3255</v>
      </c>
      <c r="C3257" s="3" t="s">
        <v>7365</v>
      </c>
      <c r="D3257" s="8">
        <v>500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105</v>
      </c>
      <c r="P3257">
        <f t="shared" si="248"/>
        <v>29.17</v>
      </c>
      <c r="Q3257" s="14" t="s">
        <v>8308</v>
      </c>
      <c r="R3257" t="s">
        <v>8309</v>
      </c>
      <c r="S3257" s="18">
        <f t="shared" si="249"/>
        <v>41889.768229166664</v>
      </c>
      <c r="T3257" s="18">
        <f t="shared" si="250"/>
        <v>41919.768229166664</v>
      </c>
    </row>
    <row r="3258" spans="1:20" ht="45" x14ac:dyDescent="0.25">
      <c r="A3258">
        <v>3256</v>
      </c>
      <c r="B3258" s="10" t="s">
        <v>3256</v>
      </c>
      <c r="C3258" s="3" t="s">
        <v>7366</v>
      </c>
      <c r="D3258" s="8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4" t="s">
        <v>8308</v>
      </c>
      <c r="R3258" t="s">
        <v>8309</v>
      </c>
      <c r="S3258" s="18">
        <f t="shared" si="249"/>
        <v>42144.573807870373</v>
      </c>
      <c r="T3258" s="18">
        <f t="shared" si="250"/>
        <v>42166.165972222225</v>
      </c>
    </row>
    <row r="3259" spans="1:20" ht="60" x14ac:dyDescent="0.25">
      <c r="A3259">
        <v>3257</v>
      </c>
      <c r="B3259" s="10" t="s">
        <v>3257</v>
      </c>
      <c r="C3259" s="3" t="s">
        <v>7367</v>
      </c>
      <c r="D3259" s="8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4" t="s">
        <v>8308</v>
      </c>
      <c r="R3259" t="s">
        <v>8309</v>
      </c>
      <c r="S3259" s="18">
        <f t="shared" si="249"/>
        <v>42758.559629629628</v>
      </c>
      <c r="T3259" s="18">
        <f t="shared" si="250"/>
        <v>42788.559629629628</v>
      </c>
    </row>
    <row r="3260" spans="1:20" ht="45" x14ac:dyDescent="0.25">
      <c r="A3260">
        <v>3258</v>
      </c>
      <c r="B3260" s="10" t="s">
        <v>3258</v>
      </c>
      <c r="C3260" s="3" t="s">
        <v>7368</v>
      </c>
      <c r="D3260" s="8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4" t="s">
        <v>8308</v>
      </c>
      <c r="R3260" t="s">
        <v>8309</v>
      </c>
      <c r="S3260" s="18">
        <f t="shared" si="249"/>
        <v>41982.887280092589</v>
      </c>
      <c r="T3260" s="18">
        <f t="shared" si="250"/>
        <v>42012.887280092589</v>
      </c>
    </row>
    <row r="3261" spans="1:20" ht="60" x14ac:dyDescent="0.25">
      <c r="A3261">
        <v>3259</v>
      </c>
      <c r="B3261" s="10" t="s">
        <v>3259</v>
      </c>
      <c r="C3261" s="3" t="s">
        <v>7369</v>
      </c>
      <c r="D3261" s="8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4" t="s">
        <v>8308</v>
      </c>
      <c r="R3261" t="s">
        <v>8309</v>
      </c>
      <c r="S3261" s="18">
        <f t="shared" si="249"/>
        <v>42614.760937500003</v>
      </c>
      <c r="T3261" s="18">
        <f t="shared" si="250"/>
        <v>42644.165972222225</v>
      </c>
    </row>
    <row r="3262" spans="1:20" ht="45" x14ac:dyDescent="0.25">
      <c r="A3262">
        <v>3260</v>
      </c>
      <c r="B3262" s="10" t="s">
        <v>3260</v>
      </c>
      <c r="C3262" s="3" t="s">
        <v>7370</v>
      </c>
      <c r="D3262" s="8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4" t="s">
        <v>8308</v>
      </c>
      <c r="R3262" t="s">
        <v>8309</v>
      </c>
      <c r="S3262" s="18">
        <f t="shared" si="249"/>
        <v>42303.672662037032</v>
      </c>
      <c r="T3262" s="18">
        <f t="shared" si="250"/>
        <v>42338.714328703703</v>
      </c>
    </row>
    <row r="3263" spans="1:20" ht="45" x14ac:dyDescent="0.25">
      <c r="A3263">
        <v>3261</v>
      </c>
      <c r="B3263" s="10" t="s">
        <v>3261</v>
      </c>
      <c r="C3263" s="3" t="s">
        <v>7371</v>
      </c>
      <c r="D3263" s="8">
        <v>2800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118</v>
      </c>
      <c r="P3263">
        <f t="shared" si="248"/>
        <v>67.650000000000006</v>
      </c>
      <c r="Q3263" s="14" t="s">
        <v>8308</v>
      </c>
      <c r="R3263" t="s">
        <v>8309</v>
      </c>
      <c r="S3263" s="18">
        <f t="shared" si="249"/>
        <v>42171.725416666668</v>
      </c>
      <c r="T3263" s="18">
        <f t="shared" si="250"/>
        <v>42201.725416666668</v>
      </c>
    </row>
    <row r="3264" spans="1:20" ht="30" x14ac:dyDescent="0.25">
      <c r="A3264">
        <v>3262</v>
      </c>
      <c r="B3264" s="10" t="s">
        <v>3262</v>
      </c>
      <c r="C3264" s="3" t="s">
        <v>7372</v>
      </c>
      <c r="D3264" s="8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4" t="s">
        <v>8308</v>
      </c>
      <c r="R3264" t="s">
        <v>8309</v>
      </c>
      <c r="S3264" s="18">
        <f t="shared" si="249"/>
        <v>41964.315532407403</v>
      </c>
      <c r="T3264" s="18">
        <f t="shared" si="250"/>
        <v>41995.166666666672</v>
      </c>
    </row>
    <row r="3265" spans="1:20" ht="45" x14ac:dyDescent="0.25">
      <c r="A3265">
        <v>3263</v>
      </c>
      <c r="B3265" s="10" t="s">
        <v>3263</v>
      </c>
      <c r="C3265" s="3" t="s">
        <v>7373</v>
      </c>
      <c r="D3265" s="8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4" t="s">
        <v>8308</v>
      </c>
      <c r="R3265" t="s">
        <v>8309</v>
      </c>
      <c r="S3265" s="18">
        <f t="shared" si="249"/>
        <v>42284.516064814816</v>
      </c>
      <c r="T3265" s="18">
        <f t="shared" si="250"/>
        <v>42307.875</v>
      </c>
    </row>
    <row r="3266" spans="1:20" ht="45" x14ac:dyDescent="0.25">
      <c r="A3266">
        <v>3264</v>
      </c>
      <c r="B3266" s="10" t="s">
        <v>3264</v>
      </c>
      <c r="C3266" s="3" t="s">
        <v>7374</v>
      </c>
      <c r="D3266" s="8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ref="P3266:P3329" si="252">IFERROR(ROUND(E3266/L3266,2),0)</f>
        <v>52.55</v>
      </c>
      <c r="Q3266" s="14" t="s">
        <v>8308</v>
      </c>
      <c r="R3266" t="s">
        <v>8309</v>
      </c>
      <c r="S3266" s="18">
        <f t="shared" si="249"/>
        <v>42016.800208333334</v>
      </c>
      <c r="T3266" s="18">
        <f t="shared" si="250"/>
        <v>42032.916666666672</v>
      </c>
    </row>
    <row r="3267" spans="1:20" ht="45" x14ac:dyDescent="0.25">
      <c r="A3267">
        <v>3265</v>
      </c>
      <c r="B3267" s="10" t="s">
        <v>3265</v>
      </c>
      <c r="C3267" s="3" t="s">
        <v>7375</v>
      </c>
      <c r="D3267" s="8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si="252"/>
        <v>70.290000000000006</v>
      </c>
      <c r="Q3267" s="14" t="s">
        <v>8308</v>
      </c>
      <c r="R3267" t="s">
        <v>8309</v>
      </c>
      <c r="S3267" s="18">
        <f t="shared" ref="S3267:S3330" si="253">(((J3267/60)/60)/24)+DATE(1970,1,1)</f>
        <v>42311.711979166663</v>
      </c>
      <c r="T3267" s="18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10" t="s">
        <v>3266</v>
      </c>
      <c r="C3268" s="3" t="s">
        <v>7376</v>
      </c>
      <c r="D3268" s="8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4" t="s">
        <v>8308</v>
      </c>
      <c r="R3268" t="s">
        <v>8309</v>
      </c>
      <c r="S3268" s="18">
        <f t="shared" si="253"/>
        <v>42136.536134259266</v>
      </c>
      <c r="T3268" s="18">
        <f t="shared" si="254"/>
        <v>42167.875</v>
      </c>
    </row>
    <row r="3269" spans="1:20" ht="60" x14ac:dyDescent="0.25">
      <c r="A3269">
        <v>3267</v>
      </c>
      <c r="B3269" s="10" t="s">
        <v>3267</v>
      </c>
      <c r="C3269" s="3" t="s">
        <v>7377</v>
      </c>
      <c r="D3269" s="8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4" t="s">
        <v>8308</v>
      </c>
      <c r="R3269" t="s">
        <v>8309</v>
      </c>
      <c r="S3269" s="18">
        <f t="shared" si="253"/>
        <v>42172.757638888885</v>
      </c>
      <c r="T3269" s="18">
        <f t="shared" si="254"/>
        <v>42202.757638888885</v>
      </c>
    </row>
    <row r="3270" spans="1:20" ht="45" x14ac:dyDescent="0.25">
      <c r="A3270">
        <v>3268</v>
      </c>
      <c r="B3270" s="10" t="s">
        <v>3268</v>
      </c>
      <c r="C3270" s="3" t="s">
        <v>7378</v>
      </c>
      <c r="D3270" s="8">
        <v>2500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102</v>
      </c>
      <c r="P3270">
        <f t="shared" si="252"/>
        <v>60.95</v>
      </c>
      <c r="Q3270" s="14" t="s">
        <v>8308</v>
      </c>
      <c r="R3270" t="s">
        <v>8309</v>
      </c>
      <c r="S3270" s="18">
        <f t="shared" si="253"/>
        <v>42590.90425925926</v>
      </c>
      <c r="T3270" s="18">
        <f t="shared" si="254"/>
        <v>42606.90425925926</v>
      </c>
    </row>
    <row r="3271" spans="1:20" ht="45" x14ac:dyDescent="0.25">
      <c r="A3271">
        <v>3269</v>
      </c>
      <c r="B3271" s="10" t="s">
        <v>3269</v>
      </c>
      <c r="C3271" s="3" t="s">
        <v>7379</v>
      </c>
      <c r="D3271" s="8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4" t="s">
        <v>8308</v>
      </c>
      <c r="R3271" t="s">
        <v>8309</v>
      </c>
      <c r="S3271" s="18">
        <f t="shared" si="253"/>
        <v>42137.395798611105</v>
      </c>
      <c r="T3271" s="18">
        <f t="shared" si="254"/>
        <v>42171.458333333328</v>
      </c>
    </row>
    <row r="3272" spans="1:20" ht="60" x14ac:dyDescent="0.25">
      <c r="A3272">
        <v>3270</v>
      </c>
      <c r="B3272" s="10" t="s">
        <v>3270</v>
      </c>
      <c r="C3272" s="3" t="s">
        <v>7380</v>
      </c>
      <c r="D3272" s="8">
        <v>30000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6</v>
      </c>
      <c r="P3272">
        <f t="shared" si="252"/>
        <v>61</v>
      </c>
      <c r="Q3272" s="14" t="s">
        <v>8308</v>
      </c>
      <c r="R3272" t="s">
        <v>8309</v>
      </c>
      <c r="S3272" s="18">
        <f t="shared" si="253"/>
        <v>42167.533159722225</v>
      </c>
      <c r="T3272" s="18">
        <f t="shared" si="254"/>
        <v>42197.533159722225</v>
      </c>
    </row>
    <row r="3273" spans="1:20" ht="30" x14ac:dyDescent="0.25">
      <c r="A3273">
        <v>3271</v>
      </c>
      <c r="B3273" s="10" t="s">
        <v>3271</v>
      </c>
      <c r="C3273" s="3" t="s">
        <v>7381</v>
      </c>
      <c r="D3273" s="8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4" t="s">
        <v>8308</v>
      </c>
      <c r="R3273" t="s">
        <v>8309</v>
      </c>
      <c r="S3273" s="18">
        <f t="shared" si="253"/>
        <v>41915.437210648146</v>
      </c>
      <c r="T3273" s="18">
        <f t="shared" si="254"/>
        <v>41945.478877314818</v>
      </c>
    </row>
    <row r="3274" spans="1:20" ht="45" x14ac:dyDescent="0.25">
      <c r="A3274">
        <v>3272</v>
      </c>
      <c r="B3274" s="10" t="s">
        <v>3272</v>
      </c>
      <c r="C3274" s="3" t="s">
        <v>7382</v>
      </c>
      <c r="D3274" s="8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4" t="s">
        <v>8308</v>
      </c>
      <c r="R3274" t="s">
        <v>8309</v>
      </c>
      <c r="S3274" s="18">
        <f t="shared" si="253"/>
        <v>42284.500104166669</v>
      </c>
      <c r="T3274" s="18">
        <f t="shared" si="254"/>
        <v>42314.541770833333</v>
      </c>
    </row>
    <row r="3275" spans="1:20" ht="60" x14ac:dyDescent="0.25">
      <c r="A3275">
        <v>3273</v>
      </c>
      <c r="B3275" s="10" t="s">
        <v>3273</v>
      </c>
      <c r="C3275" s="3" t="s">
        <v>7383</v>
      </c>
      <c r="D3275" s="8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4" t="s">
        <v>8308</v>
      </c>
      <c r="R3275" t="s">
        <v>8309</v>
      </c>
      <c r="S3275" s="18">
        <f t="shared" si="253"/>
        <v>42611.801412037035</v>
      </c>
      <c r="T3275" s="18">
        <f t="shared" si="254"/>
        <v>42627.791666666672</v>
      </c>
    </row>
    <row r="3276" spans="1:20" ht="45" x14ac:dyDescent="0.25">
      <c r="A3276">
        <v>3274</v>
      </c>
      <c r="B3276" s="10" t="s">
        <v>3274</v>
      </c>
      <c r="C3276" s="3" t="s">
        <v>7384</v>
      </c>
      <c r="D3276" s="8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4" t="s">
        <v>8308</v>
      </c>
      <c r="R3276" t="s">
        <v>8309</v>
      </c>
      <c r="S3276" s="18">
        <f t="shared" si="253"/>
        <v>42400.704537037032</v>
      </c>
      <c r="T3276" s="18">
        <f t="shared" si="254"/>
        <v>42444.875</v>
      </c>
    </row>
    <row r="3277" spans="1:20" ht="60" x14ac:dyDescent="0.25">
      <c r="A3277">
        <v>3275</v>
      </c>
      <c r="B3277" s="10" t="s">
        <v>3275</v>
      </c>
      <c r="C3277" s="3" t="s">
        <v>7385</v>
      </c>
      <c r="D3277" s="8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4" t="s">
        <v>8308</v>
      </c>
      <c r="R3277" t="s">
        <v>8309</v>
      </c>
      <c r="S3277" s="18">
        <f t="shared" si="253"/>
        <v>42017.88045138889</v>
      </c>
      <c r="T3277" s="18">
        <f t="shared" si="254"/>
        <v>42044.1875</v>
      </c>
    </row>
    <row r="3278" spans="1:20" ht="60" x14ac:dyDescent="0.25">
      <c r="A3278">
        <v>3276</v>
      </c>
      <c r="B3278" s="10" t="s">
        <v>3276</v>
      </c>
      <c r="C3278" s="3" t="s">
        <v>7386</v>
      </c>
      <c r="D3278" s="8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4" t="s">
        <v>8308</v>
      </c>
      <c r="R3278" t="s">
        <v>8309</v>
      </c>
      <c r="S3278" s="18">
        <f t="shared" si="253"/>
        <v>42426.949988425928</v>
      </c>
      <c r="T3278" s="18">
        <f t="shared" si="254"/>
        <v>42461.165972222225</v>
      </c>
    </row>
    <row r="3279" spans="1:20" ht="60" x14ac:dyDescent="0.25">
      <c r="A3279">
        <v>3277</v>
      </c>
      <c r="B3279" s="10" t="s">
        <v>3277</v>
      </c>
      <c r="C3279" s="3" t="s">
        <v>7387</v>
      </c>
      <c r="D3279" s="8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4" t="s">
        <v>8308</v>
      </c>
      <c r="R3279" t="s">
        <v>8309</v>
      </c>
      <c r="S3279" s="18">
        <f t="shared" si="253"/>
        <v>41931.682939814818</v>
      </c>
      <c r="T3279" s="18">
        <f t="shared" si="254"/>
        <v>41961.724606481483</v>
      </c>
    </row>
    <row r="3280" spans="1:20" ht="60" x14ac:dyDescent="0.25">
      <c r="A3280">
        <v>3278</v>
      </c>
      <c r="B3280" s="10" t="s">
        <v>3278</v>
      </c>
      <c r="C3280" s="3" t="s">
        <v>7388</v>
      </c>
      <c r="D3280" s="8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4" t="s">
        <v>8308</v>
      </c>
      <c r="R3280" t="s">
        <v>8309</v>
      </c>
      <c r="S3280" s="18">
        <f t="shared" si="253"/>
        <v>42124.848414351851</v>
      </c>
      <c r="T3280" s="18">
        <f t="shared" si="254"/>
        <v>42154.848414351851</v>
      </c>
    </row>
    <row r="3281" spans="1:20" ht="60" x14ac:dyDescent="0.25">
      <c r="A3281">
        <v>3279</v>
      </c>
      <c r="B3281" s="10" t="s">
        <v>3279</v>
      </c>
      <c r="C3281" s="3" t="s">
        <v>7389</v>
      </c>
      <c r="D3281" s="8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4" t="s">
        <v>8308</v>
      </c>
      <c r="R3281" t="s">
        <v>8309</v>
      </c>
      <c r="S3281" s="18">
        <f t="shared" si="253"/>
        <v>42431.102534722217</v>
      </c>
      <c r="T3281" s="18">
        <f t="shared" si="254"/>
        <v>42461.06086805556</v>
      </c>
    </row>
    <row r="3282" spans="1:20" ht="60" x14ac:dyDescent="0.25">
      <c r="A3282">
        <v>3280</v>
      </c>
      <c r="B3282" s="10" t="s">
        <v>3280</v>
      </c>
      <c r="C3282" s="3" t="s">
        <v>7390</v>
      </c>
      <c r="D3282" s="8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4" t="s">
        <v>8308</v>
      </c>
      <c r="R3282" t="s">
        <v>8309</v>
      </c>
      <c r="S3282" s="18">
        <f t="shared" si="253"/>
        <v>42121.756921296299</v>
      </c>
      <c r="T3282" s="18">
        <f t="shared" si="254"/>
        <v>42156.208333333328</v>
      </c>
    </row>
    <row r="3283" spans="1:20" ht="45" x14ac:dyDescent="0.25">
      <c r="A3283">
        <v>3281</v>
      </c>
      <c r="B3283" s="10" t="s">
        <v>3281</v>
      </c>
      <c r="C3283" s="3" t="s">
        <v>7391</v>
      </c>
      <c r="D3283" s="8">
        <v>6000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101</v>
      </c>
      <c r="P3283">
        <f t="shared" si="252"/>
        <v>129.36000000000001</v>
      </c>
      <c r="Q3283" s="14" t="s">
        <v>8308</v>
      </c>
      <c r="R3283" t="s">
        <v>8309</v>
      </c>
      <c r="S3283" s="18">
        <f t="shared" si="253"/>
        <v>42219.019733796296</v>
      </c>
      <c r="T3283" s="18">
        <f t="shared" si="254"/>
        <v>42249.019733796296</v>
      </c>
    </row>
    <row r="3284" spans="1:20" ht="60" x14ac:dyDescent="0.25">
      <c r="A3284">
        <v>3282</v>
      </c>
      <c r="B3284" s="10" t="s">
        <v>3282</v>
      </c>
      <c r="C3284" s="3" t="s">
        <v>7392</v>
      </c>
      <c r="D3284" s="8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4" t="s">
        <v>8308</v>
      </c>
      <c r="R3284" t="s">
        <v>8309</v>
      </c>
      <c r="S3284" s="18">
        <f t="shared" si="253"/>
        <v>42445.19430555556</v>
      </c>
      <c r="T3284" s="18">
        <f t="shared" si="254"/>
        <v>42489.19430555556</v>
      </c>
    </row>
    <row r="3285" spans="1:20" ht="60" x14ac:dyDescent="0.25">
      <c r="A3285">
        <v>3283</v>
      </c>
      <c r="B3285" s="10" t="s">
        <v>3283</v>
      </c>
      <c r="C3285" s="3" t="s">
        <v>7393</v>
      </c>
      <c r="D3285" s="8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4" t="s">
        <v>8308</v>
      </c>
      <c r="R3285" t="s">
        <v>8309</v>
      </c>
      <c r="S3285" s="18">
        <f t="shared" si="253"/>
        <v>42379.74418981481</v>
      </c>
      <c r="T3285" s="18">
        <f t="shared" si="254"/>
        <v>42410.875</v>
      </c>
    </row>
    <row r="3286" spans="1:20" ht="45" x14ac:dyDescent="0.25">
      <c r="A3286">
        <v>3284</v>
      </c>
      <c r="B3286" s="10" t="s">
        <v>3284</v>
      </c>
      <c r="C3286" s="3" t="s">
        <v>7394</v>
      </c>
      <c r="D3286" s="8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4" t="s">
        <v>8308</v>
      </c>
      <c r="R3286" t="s">
        <v>8309</v>
      </c>
      <c r="S3286" s="18">
        <f t="shared" si="253"/>
        <v>42380.884872685187</v>
      </c>
      <c r="T3286" s="18">
        <f t="shared" si="254"/>
        <v>42398.249305555553</v>
      </c>
    </row>
    <row r="3287" spans="1:20" x14ac:dyDescent="0.25">
      <c r="A3287">
        <v>3285</v>
      </c>
      <c r="B3287" s="10" t="s">
        <v>3285</v>
      </c>
      <c r="C3287" s="3" t="s">
        <v>7395</v>
      </c>
      <c r="D3287" s="8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4" t="s">
        <v>8308</v>
      </c>
      <c r="R3287" t="s">
        <v>8309</v>
      </c>
      <c r="S3287" s="18">
        <f t="shared" si="253"/>
        <v>42762.942430555559</v>
      </c>
      <c r="T3287" s="18">
        <f t="shared" si="254"/>
        <v>42794.208333333328</v>
      </c>
    </row>
    <row r="3288" spans="1:20" ht="60" x14ac:dyDescent="0.25">
      <c r="A3288">
        <v>3286</v>
      </c>
      <c r="B3288" s="10" t="s">
        <v>3286</v>
      </c>
      <c r="C3288" s="3" t="s">
        <v>7396</v>
      </c>
      <c r="D3288" s="8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4" t="s">
        <v>8308</v>
      </c>
      <c r="R3288" t="s">
        <v>8309</v>
      </c>
      <c r="S3288" s="18">
        <f t="shared" si="253"/>
        <v>42567.840069444443</v>
      </c>
      <c r="T3288" s="18">
        <f t="shared" si="254"/>
        <v>42597.840069444443</v>
      </c>
    </row>
    <row r="3289" spans="1:20" ht="30" x14ac:dyDescent="0.25">
      <c r="A3289">
        <v>3287</v>
      </c>
      <c r="B3289" s="10" t="s">
        <v>3287</v>
      </c>
      <c r="C3289" s="3" t="s">
        <v>7397</v>
      </c>
      <c r="D3289" s="8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4" t="s">
        <v>8308</v>
      </c>
      <c r="R3289" t="s">
        <v>8309</v>
      </c>
      <c r="S3289" s="18">
        <f t="shared" si="253"/>
        <v>42311.750324074077</v>
      </c>
      <c r="T3289" s="18">
        <f t="shared" si="254"/>
        <v>42336.750324074077</v>
      </c>
    </row>
    <row r="3290" spans="1:20" ht="60" x14ac:dyDescent="0.25">
      <c r="A3290">
        <v>3288</v>
      </c>
      <c r="B3290" s="10" t="s">
        <v>3288</v>
      </c>
      <c r="C3290" s="3" t="s">
        <v>7398</v>
      </c>
      <c r="D3290" s="8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4" t="s">
        <v>8308</v>
      </c>
      <c r="R3290" t="s">
        <v>8309</v>
      </c>
      <c r="S3290" s="18">
        <f t="shared" si="253"/>
        <v>42505.774479166663</v>
      </c>
      <c r="T3290" s="18">
        <f t="shared" si="254"/>
        <v>42541.958333333328</v>
      </c>
    </row>
    <row r="3291" spans="1:20" ht="60" x14ac:dyDescent="0.25">
      <c r="A3291">
        <v>3289</v>
      </c>
      <c r="B3291" s="10" t="s">
        <v>3289</v>
      </c>
      <c r="C3291" s="3" t="s">
        <v>7399</v>
      </c>
      <c r="D3291" s="8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4" t="s">
        <v>8308</v>
      </c>
      <c r="R3291" t="s">
        <v>8309</v>
      </c>
      <c r="S3291" s="18">
        <f t="shared" si="253"/>
        <v>42758.368078703701</v>
      </c>
      <c r="T3291" s="18">
        <f t="shared" si="254"/>
        <v>42786.368078703701</v>
      </c>
    </row>
    <row r="3292" spans="1:20" ht="75" x14ac:dyDescent="0.25">
      <c r="A3292">
        <v>3290</v>
      </c>
      <c r="B3292" s="10" t="s">
        <v>3290</v>
      </c>
      <c r="C3292" s="3" t="s">
        <v>7400</v>
      </c>
      <c r="D3292" s="8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4" t="s">
        <v>8308</v>
      </c>
      <c r="R3292" t="s">
        <v>8309</v>
      </c>
      <c r="S3292" s="18">
        <f t="shared" si="253"/>
        <v>42775.51494212963</v>
      </c>
      <c r="T3292" s="18">
        <f t="shared" si="254"/>
        <v>42805.51494212963</v>
      </c>
    </row>
    <row r="3293" spans="1:20" ht="60" x14ac:dyDescent="0.25">
      <c r="A3293">
        <v>3291</v>
      </c>
      <c r="B3293" s="10" t="s">
        <v>3291</v>
      </c>
      <c r="C3293" s="3" t="s">
        <v>7401</v>
      </c>
      <c r="D3293" s="8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4" t="s">
        <v>8308</v>
      </c>
      <c r="R3293" t="s">
        <v>8309</v>
      </c>
      <c r="S3293" s="18">
        <f t="shared" si="253"/>
        <v>42232.702546296292</v>
      </c>
      <c r="T3293" s="18">
        <f t="shared" si="254"/>
        <v>42264.165972222225</v>
      </c>
    </row>
    <row r="3294" spans="1:20" ht="45" x14ac:dyDescent="0.25">
      <c r="A3294">
        <v>3292</v>
      </c>
      <c r="B3294" s="10" t="s">
        <v>3292</v>
      </c>
      <c r="C3294" s="3" t="s">
        <v>7402</v>
      </c>
      <c r="D3294" s="8">
        <v>3000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10</v>
      </c>
      <c r="P3294">
        <f t="shared" si="252"/>
        <v>19.27</v>
      </c>
      <c r="Q3294" s="14" t="s">
        <v>8308</v>
      </c>
      <c r="R3294" t="s">
        <v>8309</v>
      </c>
      <c r="S3294" s="18">
        <f t="shared" si="253"/>
        <v>42282.770231481481</v>
      </c>
      <c r="T3294" s="18">
        <f t="shared" si="254"/>
        <v>42342.811898148153</v>
      </c>
    </row>
    <row r="3295" spans="1:20" ht="60" x14ac:dyDescent="0.25">
      <c r="A3295">
        <v>3293</v>
      </c>
      <c r="B3295" s="10" t="s">
        <v>3293</v>
      </c>
      <c r="C3295" s="3" t="s">
        <v>7403</v>
      </c>
      <c r="D3295" s="8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4" t="s">
        <v>8308</v>
      </c>
      <c r="R3295" t="s">
        <v>8309</v>
      </c>
      <c r="S3295" s="18">
        <f t="shared" si="253"/>
        <v>42768.425370370373</v>
      </c>
      <c r="T3295" s="18">
        <f t="shared" si="254"/>
        <v>42798.425370370373</v>
      </c>
    </row>
    <row r="3296" spans="1:20" ht="60" x14ac:dyDescent="0.25">
      <c r="A3296">
        <v>3294</v>
      </c>
      <c r="B3296" s="10" t="s">
        <v>3294</v>
      </c>
      <c r="C3296" s="3" t="s">
        <v>7404</v>
      </c>
      <c r="D3296" s="8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4" t="s">
        <v>8308</v>
      </c>
      <c r="R3296" t="s">
        <v>8309</v>
      </c>
      <c r="S3296" s="18">
        <f t="shared" si="253"/>
        <v>42141.541134259256</v>
      </c>
      <c r="T3296" s="18">
        <f t="shared" si="254"/>
        <v>42171.541134259256</v>
      </c>
    </row>
    <row r="3297" spans="1:20" ht="60" x14ac:dyDescent="0.25">
      <c r="A3297">
        <v>3295</v>
      </c>
      <c r="B3297" s="10" t="s">
        <v>3295</v>
      </c>
      <c r="C3297" s="3" t="s">
        <v>7405</v>
      </c>
      <c r="D3297" s="8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4" t="s">
        <v>8308</v>
      </c>
      <c r="R3297" t="s">
        <v>8309</v>
      </c>
      <c r="S3297" s="18">
        <f t="shared" si="253"/>
        <v>42609.442465277782</v>
      </c>
      <c r="T3297" s="18">
        <f t="shared" si="254"/>
        <v>42639.442465277782</v>
      </c>
    </row>
    <row r="3298" spans="1:20" ht="60" x14ac:dyDescent="0.25">
      <c r="A3298">
        <v>3296</v>
      </c>
      <c r="B3298" s="10" t="s">
        <v>3296</v>
      </c>
      <c r="C3298" s="3" t="s">
        <v>7406</v>
      </c>
      <c r="D3298" s="8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4" t="s">
        <v>8308</v>
      </c>
      <c r="R3298" t="s">
        <v>8309</v>
      </c>
      <c r="S3298" s="18">
        <f t="shared" si="253"/>
        <v>42309.756620370375</v>
      </c>
      <c r="T3298" s="18">
        <f t="shared" si="254"/>
        <v>42330.916666666672</v>
      </c>
    </row>
    <row r="3299" spans="1:20" ht="45" x14ac:dyDescent="0.25">
      <c r="A3299">
        <v>3297</v>
      </c>
      <c r="B3299" s="10" t="s">
        <v>3297</v>
      </c>
      <c r="C3299" s="3" t="s">
        <v>7407</v>
      </c>
      <c r="D3299" s="8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4" t="s">
        <v>8308</v>
      </c>
      <c r="R3299" t="s">
        <v>8309</v>
      </c>
      <c r="S3299" s="18">
        <f t="shared" si="253"/>
        <v>42193.771481481483</v>
      </c>
      <c r="T3299" s="18">
        <f t="shared" si="254"/>
        <v>42212.957638888889</v>
      </c>
    </row>
    <row r="3300" spans="1:20" ht="60" x14ac:dyDescent="0.25">
      <c r="A3300">
        <v>3298</v>
      </c>
      <c r="B3300" s="10" t="s">
        <v>3298</v>
      </c>
      <c r="C3300" s="3" t="s">
        <v>7408</v>
      </c>
      <c r="D3300" s="8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4" t="s">
        <v>8308</v>
      </c>
      <c r="R3300" t="s">
        <v>8309</v>
      </c>
      <c r="S3300" s="18">
        <f t="shared" si="253"/>
        <v>42239.957962962959</v>
      </c>
      <c r="T3300" s="18">
        <f t="shared" si="254"/>
        <v>42260</v>
      </c>
    </row>
    <row r="3301" spans="1:20" ht="60" x14ac:dyDescent="0.25">
      <c r="A3301">
        <v>3299</v>
      </c>
      <c r="B3301" s="10" t="s">
        <v>3299</v>
      </c>
      <c r="C3301" s="3" t="s">
        <v>7409</v>
      </c>
      <c r="D3301" s="8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4" t="s">
        <v>8308</v>
      </c>
      <c r="R3301" t="s">
        <v>8309</v>
      </c>
      <c r="S3301" s="18">
        <f t="shared" si="253"/>
        <v>42261.917395833334</v>
      </c>
      <c r="T3301" s="18">
        <f t="shared" si="254"/>
        <v>42291.917395833334</v>
      </c>
    </row>
    <row r="3302" spans="1:20" ht="45" x14ac:dyDescent="0.25">
      <c r="A3302">
        <v>3300</v>
      </c>
      <c r="B3302" s="10" t="s">
        <v>3300</v>
      </c>
      <c r="C3302" s="3" t="s">
        <v>7410</v>
      </c>
      <c r="D3302" s="8">
        <v>4000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102</v>
      </c>
      <c r="P3302">
        <f t="shared" si="252"/>
        <v>46.42</v>
      </c>
      <c r="Q3302" s="14" t="s">
        <v>8308</v>
      </c>
      <c r="R3302" t="s">
        <v>8309</v>
      </c>
      <c r="S3302" s="18">
        <f t="shared" si="253"/>
        <v>42102.743773148148</v>
      </c>
      <c r="T3302" s="18">
        <f t="shared" si="254"/>
        <v>42123.743773148148</v>
      </c>
    </row>
    <row r="3303" spans="1:20" ht="60" x14ac:dyDescent="0.25">
      <c r="A3303">
        <v>3301</v>
      </c>
      <c r="B3303" s="10" t="s">
        <v>3301</v>
      </c>
      <c r="C3303" s="3" t="s">
        <v>7411</v>
      </c>
      <c r="D3303" s="8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4" t="s">
        <v>8308</v>
      </c>
      <c r="R3303" t="s">
        <v>8309</v>
      </c>
      <c r="S3303" s="18">
        <f t="shared" si="253"/>
        <v>42538.73583333334</v>
      </c>
      <c r="T3303" s="18">
        <f t="shared" si="254"/>
        <v>42583.290972222225</v>
      </c>
    </row>
    <row r="3304" spans="1:20" x14ac:dyDescent="0.25">
      <c r="A3304">
        <v>3302</v>
      </c>
      <c r="B3304" s="10" t="s">
        <v>3302</v>
      </c>
      <c r="C3304" s="3" t="s">
        <v>7412</v>
      </c>
      <c r="D3304" s="8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4" t="s">
        <v>8308</v>
      </c>
      <c r="R3304" t="s">
        <v>8309</v>
      </c>
      <c r="S3304" s="18">
        <f t="shared" si="253"/>
        <v>42681.35157407407</v>
      </c>
      <c r="T3304" s="18">
        <f t="shared" si="254"/>
        <v>42711.35157407407</v>
      </c>
    </row>
    <row r="3305" spans="1:20" ht="60" x14ac:dyDescent="0.25">
      <c r="A3305">
        <v>3303</v>
      </c>
      <c r="B3305" s="10" t="s">
        <v>3303</v>
      </c>
      <c r="C3305" s="3" t="s">
        <v>7413</v>
      </c>
      <c r="D3305" s="8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4" t="s">
        <v>8308</v>
      </c>
      <c r="R3305" t="s">
        <v>8309</v>
      </c>
      <c r="S3305" s="18">
        <f t="shared" si="253"/>
        <v>42056.65143518518</v>
      </c>
      <c r="T3305" s="18">
        <f t="shared" si="254"/>
        <v>42091.609768518523</v>
      </c>
    </row>
    <row r="3306" spans="1:20" ht="45" x14ac:dyDescent="0.25">
      <c r="A3306">
        <v>3304</v>
      </c>
      <c r="B3306" s="10" t="s">
        <v>3304</v>
      </c>
      <c r="C3306" s="3" t="s">
        <v>7414</v>
      </c>
      <c r="D3306" s="8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4" t="s">
        <v>8308</v>
      </c>
      <c r="R3306" t="s">
        <v>8309</v>
      </c>
      <c r="S3306" s="18">
        <f t="shared" si="253"/>
        <v>42696.624444444446</v>
      </c>
      <c r="T3306" s="18">
        <f t="shared" si="254"/>
        <v>42726.624444444446</v>
      </c>
    </row>
    <row r="3307" spans="1:20" ht="60" x14ac:dyDescent="0.25">
      <c r="A3307">
        <v>3305</v>
      </c>
      <c r="B3307" s="10" t="s">
        <v>3305</v>
      </c>
      <c r="C3307" s="3" t="s">
        <v>7415</v>
      </c>
      <c r="D3307" s="8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4" t="s">
        <v>8308</v>
      </c>
      <c r="R3307" t="s">
        <v>8309</v>
      </c>
      <c r="S3307" s="18">
        <f t="shared" si="253"/>
        <v>42186.855879629627</v>
      </c>
      <c r="T3307" s="18">
        <f t="shared" si="254"/>
        <v>42216.855879629627</v>
      </c>
    </row>
    <row r="3308" spans="1:20" ht="60" x14ac:dyDescent="0.25">
      <c r="A3308">
        <v>3306</v>
      </c>
      <c r="B3308" s="10" t="s">
        <v>3306</v>
      </c>
      <c r="C3308" s="3" t="s">
        <v>7416</v>
      </c>
      <c r="D3308" s="8">
        <v>25000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11</v>
      </c>
      <c r="P3308">
        <f t="shared" si="252"/>
        <v>48.7</v>
      </c>
      <c r="Q3308" s="14" t="s">
        <v>8308</v>
      </c>
      <c r="R3308" t="s">
        <v>8309</v>
      </c>
      <c r="S3308" s="18">
        <f t="shared" si="253"/>
        <v>42493.219236111108</v>
      </c>
      <c r="T3308" s="18">
        <f t="shared" si="254"/>
        <v>42531.125</v>
      </c>
    </row>
    <row r="3309" spans="1:20" ht="60" x14ac:dyDescent="0.25">
      <c r="A3309">
        <v>3307</v>
      </c>
      <c r="B3309" s="10" t="s">
        <v>3307</v>
      </c>
      <c r="C3309" s="3" t="s">
        <v>7417</v>
      </c>
      <c r="D3309" s="8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4" t="s">
        <v>8308</v>
      </c>
      <c r="R3309" t="s">
        <v>8309</v>
      </c>
      <c r="S3309" s="18">
        <f t="shared" si="253"/>
        <v>42475.057164351849</v>
      </c>
      <c r="T3309" s="18">
        <f t="shared" si="254"/>
        <v>42505.057164351849</v>
      </c>
    </row>
    <row r="3310" spans="1:20" ht="45" x14ac:dyDescent="0.25">
      <c r="A3310">
        <v>3308</v>
      </c>
      <c r="B3310" s="10" t="s">
        <v>3308</v>
      </c>
      <c r="C3310" s="3" t="s">
        <v>7418</v>
      </c>
      <c r="D3310" s="8">
        <v>4000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107</v>
      </c>
      <c r="P3310">
        <f t="shared" si="252"/>
        <v>75.09</v>
      </c>
      <c r="Q3310" s="14" t="s">
        <v>8308</v>
      </c>
      <c r="R3310" t="s">
        <v>8309</v>
      </c>
      <c r="S3310" s="18">
        <f t="shared" si="253"/>
        <v>42452.876909722225</v>
      </c>
      <c r="T3310" s="18">
        <f t="shared" si="254"/>
        <v>42473.876909722225</v>
      </c>
    </row>
    <row r="3311" spans="1:20" ht="30" x14ac:dyDescent="0.25">
      <c r="A3311">
        <v>3309</v>
      </c>
      <c r="B3311" s="10" t="s">
        <v>3309</v>
      </c>
      <c r="C3311" s="3" t="s">
        <v>7419</v>
      </c>
      <c r="D3311" s="8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4" t="s">
        <v>8308</v>
      </c>
      <c r="R3311" t="s">
        <v>8309</v>
      </c>
      <c r="S3311" s="18">
        <f t="shared" si="253"/>
        <v>42628.650208333333</v>
      </c>
      <c r="T3311" s="18">
        <f t="shared" si="254"/>
        <v>42659.650208333333</v>
      </c>
    </row>
    <row r="3312" spans="1:20" ht="45" x14ac:dyDescent="0.25">
      <c r="A3312">
        <v>3310</v>
      </c>
      <c r="B3312" s="10" t="s">
        <v>3310</v>
      </c>
      <c r="C3312" s="3" t="s">
        <v>7420</v>
      </c>
      <c r="D3312" s="8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4" t="s">
        <v>8308</v>
      </c>
      <c r="R3312" t="s">
        <v>8309</v>
      </c>
      <c r="S3312" s="18">
        <f t="shared" si="253"/>
        <v>42253.928530092591</v>
      </c>
      <c r="T3312" s="18">
        <f t="shared" si="254"/>
        <v>42283.928530092591</v>
      </c>
    </row>
    <row r="3313" spans="1:20" ht="45" x14ac:dyDescent="0.25">
      <c r="A3313">
        <v>3311</v>
      </c>
      <c r="B3313" s="10" t="s">
        <v>3311</v>
      </c>
      <c r="C3313" s="3" t="s">
        <v>7421</v>
      </c>
      <c r="D3313" s="8">
        <v>12001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23</v>
      </c>
      <c r="P3313">
        <f t="shared" si="252"/>
        <v>61.02</v>
      </c>
      <c r="Q3313" s="14" t="s">
        <v>8308</v>
      </c>
      <c r="R3313" t="s">
        <v>8309</v>
      </c>
      <c r="S3313" s="18">
        <f t="shared" si="253"/>
        <v>42264.29178240741</v>
      </c>
      <c r="T3313" s="18">
        <f t="shared" si="254"/>
        <v>42294.29178240741</v>
      </c>
    </row>
    <row r="3314" spans="1:20" ht="60" x14ac:dyDescent="0.25">
      <c r="A3314">
        <v>3312</v>
      </c>
      <c r="B3314" s="10" t="s">
        <v>3312</v>
      </c>
      <c r="C3314" s="3" t="s">
        <v>7422</v>
      </c>
      <c r="D3314" s="8">
        <v>16870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15</v>
      </c>
      <c r="P3314">
        <f t="shared" si="252"/>
        <v>61</v>
      </c>
      <c r="Q3314" s="14" t="s">
        <v>8308</v>
      </c>
      <c r="R3314" t="s">
        <v>8309</v>
      </c>
      <c r="S3314" s="18">
        <f t="shared" si="253"/>
        <v>42664.809560185182</v>
      </c>
      <c r="T3314" s="18">
        <f t="shared" si="254"/>
        <v>42685.916666666672</v>
      </c>
    </row>
    <row r="3315" spans="1:20" ht="45" x14ac:dyDescent="0.25">
      <c r="A3315">
        <v>3313</v>
      </c>
      <c r="B3315" s="10" t="s">
        <v>3313</v>
      </c>
      <c r="C3315" s="3" t="s">
        <v>7423</v>
      </c>
      <c r="D3315" s="8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4" t="s">
        <v>8308</v>
      </c>
      <c r="R3315" t="s">
        <v>8309</v>
      </c>
      <c r="S3315" s="18">
        <f t="shared" si="253"/>
        <v>42382.244409722218</v>
      </c>
      <c r="T3315" s="18">
        <f t="shared" si="254"/>
        <v>42396.041666666672</v>
      </c>
    </row>
    <row r="3316" spans="1:20" ht="60" x14ac:dyDescent="0.25">
      <c r="A3316">
        <v>3314</v>
      </c>
      <c r="B3316" s="10" t="s">
        <v>3314</v>
      </c>
      <c r="C3316" s="3" t="s">
        <v>7424</v>
      </c>
      <c r="D3316" s="8">
        <v>1551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109</v>
      </c>
      <c r="P3316">
        <f t="shared" si="252"/>
        <v>29.07</v>
      </c>
      <c r="Q3316" s="14" t="s">
        <v>8308</v>
      </c>
      <c r="R3316" t="s">
        <v>8309</v>
      </c>
      <c r="S3316" s="18">
        <f t="shared" si="253"/>
        <v>42105.267488425925</v>
      </c>
      <c r="T3316" s="18">
        <f t="shared" si="254"/>
        <v>42132.836805555555</v>
      </c>
    </row>
    <row r="3317" spans="1:20" ht="45" x14ac:dyDescent="0.25">
      <c r="A3317">
        <v>3315</v>
      </c>
      <c r="B3317" s="10" t="s">
        <v>3315</v>
      </c>
      <c r="C3317" s="3" t="s">
        <v>7425</v>
      </c>
      <c r="D3317" s="8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4" t="s">
        <v>8308</v>
      </c>
      <c r="R3317" t="s">
        <v>8309</v>
      </c>
      <c r="S3317" s="18">
        <f t="shared" si="253"/>
        <v>42466.303715277783</v>
      </c>
      <c r="T3317" s="18">
        <f t="shared" si="254"/>
        <v>42496.303715277783</v>
      </c>
    </row>
    <row r="3318" spans="1:20" ht="75" x14ac:dyDescent="0.25">
      <c r="A3318">
        <v>3316</v>
      </c>
      <c r="B3318" s="10" t="s">
        <v>3316</v>
      </c>
      <c r="C3318" s="3" t="s">
        <v>7426</v>
      </c>
      <c r="D3318" s="8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4" t="s">
        <v>8308</v>
      </c>
      <c r="R3318" t="s">
        <v>8309</v>
      </c>
      <c r="S3318" s="18">
        <f t="shared" si="253"/>
        <v>41826.871238425927</v>
      </c>
      <c r="T3318" s="18">
        <f t="shared" si="254"/>
        <v>41859.57916666667</v>
      </c>
    </row>
    <row r="3319" spans="1:20" ht="45" x14ac:dyDescent="0.25">
      <c r="A3319">
        <v>3317</v>
      </c>
      <c r="B3319" s="10" t="s">
        <v>3317</v>
      </c>
      <c r="C3319" s="3" t="s">
        <v>7427</v>
      </c>
      <c r="D3319" s="8">
        <v>500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223</v>
      </c>
      <c r="P3319">
        <f t="shared" si="252"/>
        <v>61.94</v>
      </c>
      <c r="Q3319" s="14" t="s">
        <v>8308</v>
      </c>
      <c r="R3319" t="s">
        <v>8309</v>
      </c>
      <c r="S3319" s="18">
        <f t="shared" si="253"/>
        <v>42499.039629629624</v>
      </c>
      <c r="T3319" s="18">
        <f t="shared" si="254"/>
        <v>42529.039629629624</v>
      </c>
    </row>
    <row r="3320" spans="1:20" ht="30" x14ac:dyDescent="0.25">
      <c r="A3320">
        <v>3318</v>
      </c>
      <c r="B3320" s="10" t="s">
        <v>3318</v>
      </c>
      <c r="C3320" s="3" t="s">
        <v>7428</v>
      </c>
      <c r="D3320" s="8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4" t="s">
        <v>8308</v>
      </c>
      <c r="R3320" t="s">
        <v>8309</v>
      </c>
      <c r="S3320" s="18">
        <f t="shared" si="253"/>
        <v>42431.302002314813</v>
      </c>
      <c r="T3320" s="18">
        <f t="shared" si="254"/>
        <v>42471.104166666672</v>
      </c>
    </row>
    <row r="3321" spans="1:20" ht="60" x14ac:dyDescent="0.25">
      <c r="A3321">
        <v>3319</v>
      </c>
      <c r="B3321" s="10" t="s">
        <v>3319</v>
      </c>
      <c r="C3321" s="3" t="s">
        <v>7429</v>
      </c>
      <c r="D3321" s="8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4" t="s">
        <v>8308</v>
      </c>
      <c r="R3321" t="s">
        <v>8309</v>
      </c>
      <c r="S3321" s="18">
        <f t="shared" si="253"/>
        <v>41990.585486111115</v>
      </c>
      <c r="T3321" s="18">
        <f t="shared" si="254"/>
        <v>42035.585486111115</v>
      </c>
    </row>
    <row r="3322" spans="1:20" ht="45" x14ac:dyDescent="0.25">
      <c r="A3322">
        <v>3320</v>
      </c>
      <c r="B3322" s="10" t="s">
        <v>3320</v>
      </c>
      <c r="C3322" s="3" t="s">
        <v>7430</v>
      </c>
      <c r="D3322" s="8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4" t="s">
        <v>8308</v>
      </c>
      <c r="R3322" t="s">
        <v>8309</v>
      </c>
      <c r="S3322" s="18">
        <f t="shared" si="253"/>
        <v>42513.045798611114</v>
      </c>
      <c r="T3322" s="18">
        <f t="shared" si="254"/>
        <v>42543.045798611114</v>
      </c>
    </row>
    <row r="3323" spans="1:20" ht="60" x14ac:dyDescent="0.25">
      <c r="A3323">
        <v>3321</v>
      </c>
      <c r="B3323" s="10" t="s">
        <v>3321</v>
      </c>
      <c r="C3323" s="3" t="s">
        <v>7431</v>
      </c>
      <c r="D3323" s="8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4" t="s">
        <v>8308</v>
      </c>
      <c r="R3323" t="s">
        <v>8309</v>
      </c>
      <c r="S3323" s="18">
        <f t="shared" si="253"/>
        <v>41914.100289351853</v>
      </c>
      <c r="T3323" s="18">
        <f t="shared" si="254"/>
        <v>41928.165972222225</v>
      </c>
    </row>
    <row r="3324" spans="1:20" ht="60" x14ac:dyDescent="0.25">
      <c r="A3324">
        <v>3322</v>
      </c>
      <c r="B3324" s="10" t="s">
        <v>3322</v>
      </c>
      <c r="C3324" s="3" t="s">
        <v>7432</v>
      </c>
      <c r="D3324" s="8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4" t="s">
        <v>8308</v>
      </c>
      <c r="R3324" t="s">
        <v>8309</v>
      </c>
      <c r="S3324" s="18">
        <f t="shared" si="253"/>
        <v>42521.010370370372</v>
      </c>
      <c r="T3324" s="18">
        <f t="shared" si="254"/>
        <v>42543.163194444445</v>
      </c>
    </row>
    <row r="3325" spans="1:20" ht="60" x14ac:dyDescent="0.25">
      <c r="A3325">
        <v>3323</v>
      </c>
      <c r="B3325" s="10" t="s">
        <v>3323</v>
      </c>
      <c r="C3325" s="3" t="s">
        <v>7433</v>
      </c>
      <c r="D3325" s="8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4" t="s">
        <v>8308</v>
      </c>
      <c r="R3325" t="s">
        <v>8309</v>
      </c>
      <c r="S3325" s="18">
        <f t="shared" si="253"/>
        <v>42608.36583333333</v>
      </c>
      <c r="T3325" s="18">
        <f t="shared" si="254"/>
        <v>42638.36583333333</v>
      </c>
    </row>
    <row r="3326" spans="1:20" ht="45" x14ac:dyDescent="0.25">
      <c r="A3326">
        <v>3324</v>
      </c>
      <c r="B3326" s="10" t="s">
        <v>3324</v>
      </c>
      <c r="C3326" s="3" t="s">
        <v>7434</v>
      </c>
      <c r="D3326" s="8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4" t="s">
        <v>8308</v>
      </c>
      <c r="R3326" t="s">
        <v>8309</v>
      </c>
      <c r="S3326" s="18">
        <f t="shared" si="253"/>
        <v>42512.58321759259</v>
      </c>
      <c r="T3326" s="18">
        <f t="shared" si="254"/>
        <v>42526.58321759259</v>
      </c>
    </row>
    <row r="3327" spans="1:20" ht="60" x14ac:dyDescent="0.25">
      <c r="A3327">
        <v>3325</v>
      </c>
      <c r="B3327" s="10" t="s">
        <v>3325</v>
      </c>
      <c r="C3327" s="3" t="s">
        <v>7435</v>
      </c>
      <c r="D3327" s="8">
        <v>2500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18</v>
      </c>
      <c r="P3327">
        <f t="shared" si="252"/>
        <v>30</v>
      </c>
      <c r="Q3327" s="14" t="s">
        <v>8308</v>
      </c>
      <c r="R3327" t="s">
        <v>8309</v>
      </c>
      <c r="S3327" s="18">
        <f t="shared" si="253"/>
        <v>42064.785613425927</v>
      </c>
      <c r="T3327" s="18">
        <f t="shared" si="254"/>
        <v>42099.743946759263</v>
      </c>
    </row>
    <row r="3328" spans="1:20" ht="60" x14ac:dyDescent="0.25">
      <c r="A3328">
        <v>3326</v>
      </c>
      <c r="B3328" s="10" t="s">
        <v>3326</v>
      </c>
      <c r="C3328" s="3" t="s">
        <v>7436</v>
      </c>
      <c r="D3328" s="8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4" t="s">
        <v>8308</v>
      </c>
      <c r="R3328" t="s">
        <v>8309</v>
      </c>
      <c r="S3328" s="18">
        <f t="shared" si="253"/>
        <v>42041.714178240742</v>
      </c>
      <c r="T3328" s="18">
        <f t="shared" si="254"/>
        <v>42071.67251157407</v>
      </c>
    </row>
    <row r="3329" spans="1:20" ht="60" x14ac:dyDescent="0.25">
      <c r="A3329">
        <v>3327</v>
      </c>
      <c r="B3329" s="10" t="s">
        <v>3327</v>
      </c>
      <c r="C3329" s="3" t="s">
        <v>7437</v>
      </c>
      <c r="D3329" s="8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4" t="s">
        <v>8308</v>
      </c>
      <c r="R3329" t="s">
        <v>8309</v>
      </c>
      <c r="S3329" s="18">
        <f t="shared" si="253"/>
        <v>42468.374606481477</v>
      </c>
      <c r="T3329" s="18">
        <f t="shared" si="254"/>
        <v>42498.374606481477</v>
      </c>
    </row>
    <row r="3330" spans="1:20" ht="45" x14ac:dyDescent="0.25">
      <c r="A3330">
        <v>3328</v>
      </c>
      <c r="B3330" s="10" t="s">
        <v>3328</v>
      </c>
      <c r="C3330" s="3" t="s">
        <v>7438</v>
      </c>
      <c r="D3330" s="8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s="14" t="s">
        <v>8308</v>
      </c>
      <c r="R3330" t="s">
        <v>8309</v>
      </c>
      <c r="S3330" s="18">
        <f t="shared" si="253"/>
        <v>41822.57503472222</v>
      </c>
      <c r="T3330" s="18">
        <f t="shared" si="254"/>
        <v>41825.041666666664</v>
      </c>
    </row>
    <row r="3331" spans="1:20" ht="45" x14ac:dyDescent="0.25">
      <c r="A3331">
        <v>3329</v>
      </c>
      <c r="B3331" s="10" t="s">
        <v>3329</v>
      </c>
      <c r="C3331" s="3" t="s">
        <v>7439</v>
      </c>
      <c r="D3331" s="8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si="256"/>
        <v>44.92</v>
      </c>
      <c r="Q3331" s="14" t="s">
        <v>8308</v>
      </c>
      <c r="R3331" t="s">
        <v>8309</v>
      </c>
      <c r="S3331" s="18">
        <f t="shared" ref="S3331:S3394" si="257">(((J3331/60)/60)/24)+DATE(1970,1,1)</f>
        <v>41837.323009259257</v>
      </c>
      <c r="T3331" s="18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10" t="s">
        <v>3330</v>
      </c>
      <c r="C3332" s="3" t="s">
        <v>7440</v>
      </c>
      <c r="D3332" s="8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4" t="s">
        <v>8308</v>
      </c>
      <c r="R3332" t="s">
        <v>8309</v>
      </c>
      <c r="S3332" s="18">
        <f t="shared" si="257"/>
        <v>42065.887361111112</v>
      </c>
      <c r="T3332" s="18">
        <f t="shared" si="258"/>
        <v>42095.845694444448</v>
      </c>
    </row>
    <row r="3333" spans="1:20" ht="60" x14ac:dyDescent="0.25">
      <c r="A3333">
        <v>3331</v>
      </c>
      <c r="B3333" s="10" t="s">
        <v>3331</v>
      </c>
      <c r="C3333" s="3" t="s">
        <v>7441</v>
      </c>
      <c r="D3333" s="8">
        <v>4000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131</v>
      </c>
      <c r="P3333">
        <f t="shared" si="256"/>
        <v>80.400000000000006</v>
      </c>
      <c r="Q3333" s="14" t="s">
        <v>8308</v>
      </c>
      <c r="R3333" t="s">
        <v>8309</v>
      </c>
      <c r="S3333" s="18">
        <f t="shared" si="257"/>
        <v>42248.697754629626</v>
      </c>
      <c r="T3333" s="18">
        <f t="shared" si="258"/>
        <v>42283.697754629626</v>
      </c>
    </row>
    <row r="3334" spans="1:20" ht="45" x14ac:dyDescent="0.25">
      <c r="A3334">
        <v>3332</v>
      </c>
      <c r="B3334" s="10" t="s">
        <v>3332</v>
      </c>
      <c r="C3334" s="3" t="s">
        <v>7442</v>
      </c>
      <c r="D3334" s="8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4" t="s">
        <v>8308</v>
      </c>
      <c r="R3334" t="s">
        <v>8309</v>
      </c>
      <c r="S3334" s="18">
        <f t="shared" si="257"/>
        <v>41809.860300925924</v>
      </c>
      <c r="T3334" s="18">
        <f t="shared" si="258"/>
        <v>41839.860300925924</v>
      </c>
    </row>
    <row r="3335" spans="1:20" ht="60" x14ac:dyDescent="0.25">
      <c r="A3335">
        <v>3333</v>
      </c>
      <c r="B3335" s="10" t="s">
        <v>3333</v>
      </c>
      <c r="C3335" s="3" t="s">
        <v>7443</v>
      </c>
      <c r="D3335" s="8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4" t="s">
        <v>8308</v>
      </c>
      <c r="R3335" t="s">
        <v>8309</v>
      </c>
      <c r="S3335" s="18">
        <f t="shared" si="257"/>
        <v>42148.676851851851</v>
      </c>
      <c r="T3335" s="18">
        <f t="shared" si="258"/>
        <v>42170.676851851851</v>
      </c>
    </row>
    <row r="3336" spans="1:20" ht="45" x14ac:dyDescent="0.25">
      <c r="A3336">
        <v>3334</v>
      </c>
      <c r="B3336" s="10" t="s">
        <v>3334</v>
      </c>
      <c r="C3336" s="3" t="s">
        <v>7444</v>
      </c>
      <c r="D3336" s="8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4" t="s">
        <v>8308</v>
      </c>
      <c r="R3336" t="s">
        <v>8309</v>
      </c>
      <c r="S3336" s="18">
        <f t="shared" si="257"/>
        <v>42185.521087962959</v>
      </c>
      <c r="T3336" s="18">
        <f t="shared" si="258"/>
        <v>42215.521087962959</v>
      </c>
    </row>
    <row r="3337" spans="1:20" ht="60" x14ac:dyDescent="0.25">
      <c r="A3337">
        <v>3335</v>
      </c>
      <c r="B3337" s="10" t="s">
        <v>3335</v>
      </c>
      <c r="C3337" s="3" t="s">
        <v>7445</v>
      </c>
      <c r="D3337" s="8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4" t="s">
        <v>8308</v>
      </c>
      <c r="R3337" t="s">
        <v>8309</v>
      </c>
      <c r="S3337" s="18">
        <f t="shared" si="257"/>
        <v>41827.674143518518</v>
      </c>
      <c r="T3337" s="18">
        <f t="shared" si="258"/>
        <v>41854.958333333336</v>
      </c>
    </row>
    <row r="3338" spans="1:20" ht="45" x14ac:dyDescent="0.25">
      <c r="A3338">
        <v>3336</v>
      </c>
      <c r="B3338" s="10" t="s">
        <v>3336</v>
      </c>
      <c r="C3338" s="3" t="s">
        <v>7446</v>
      </c>
      <c r="D3338" s="8">
        <v>93500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0</v>
      </c>
      <c r="P3338">
        <f t="shared" si="256"/>
        <v>27.78</v>
      </c>
      <c r="Q3338" s="14" t="s">
        <v>8308</v>
      </c>
      <c r="R3338" t="s">
        <v>8309</v>
      </c>
      <c r="S3338" s="18">
        <f t="shared" si="257"/>
        <v>42437.398680555561</v>
      </c>
      <c r="T3338" s="18">
        <f t="shared" si="258"/>
        <v>42465.35701388889</v>
      </c>
    </row>
    <row r="3339" spans="1:20" ht="45" x14ac:dyDescent="0.25">
      <c r="A3339">
        <v>3337</v>
      </c>
      <c r="B3339" s="10" t="s">
        <v>3337</v>
      </c>
      <c r="C3339" s="3" t="s">
        <v>7447</v>
      </c>
      <c r="D3339" s="8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4" t="s">
        <v>8308</v>
      </c>
      <c r="R3339" t="s">
        <v>8309</v>
      </c>
      <c r="S3339" s="18">
        <f t="shared" si="257"/>
        <v>41901.282025462962</v>
      </c>
      <c r="T3339" s="18">
        <f t="shared" si="258"/>
        <v>41922.875</v>
      </c>
    </row>
    <row r="3340" spans="1:20" ht="30" x14ac:dyDescent="0.25">
      <c r="A3340">
        <v>3338</v>
      </c>
      <c r="B3340" s="10" t="s">
        <v>3338</v>
      </c>
      <c r="C3340" s="3" t="s">
        <v>7448</v>
      </c>
      <c r="D3340" s="8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4" t="s">
        <v>8308</v>
      </c>
      <c r="R3340" t="s">
        <v>8309</v>
      </c>
      <c r="S3340" s="18">
        <f t="shared" si="257"/>
        <v>42769.574999999997</v>
      </c>
      <c r="T3340" s="18">
        <f t="shared" si="258"/>
        <v>42790.574999999997</v>
      </c>
    </row>
    <row r="3341" spans="1:20" ht="45" x14ac:dyDescent="0.25">
      <c r="A3341">
        <v>3339</v>
      </c>
      <c r="B3341" s="10" t="s">
        <v>3339</v>
      </c>
      <c r="C3341" s="3" t="s">
        <v>7449</v>
      </c>
      <c r="D3341" s="8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4" t="s">
        <v>8308</v>
      </c>
      <c r="R3341" t="s">
        <v>8309</v>
      </c>
      <c r="S3341" s="18">
        <f t="shared" si="257"/>
        <v>42549.665717592594</v>
      </c>
      <c r="T3341" s="18">
        <f t="shared" si="258"/>
        <v>42579.665717592594</v>
      </c>
    </row>
    <row r="3342" spans="1:20" ht="60" x14ac:dyDescent="0.25">
      <c r="A3342">
        <v>3340</v>
      </c>
      <c r="B3342" s="10" t="s">
        <v>3340</v>
      </c>
      <c r="C3342" s="3" t="s">
        <v>7450</v>
      </c>
      <c r="D3342" s="8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4" t="s">
        <v>8308</v>
      </c>
      <c r="R3342" t="s">
        <v>8309</v>
      </c>
      <c r="S3342" s="18">
        <f t="shared" si="257"/>
        <v>42685.974004629628</v>
      </c>
      <c r="T3342" s="18">
        <f t="shared" si="258"/>
        <v>42710.974004629628</v>
      </c>
    </row>
    <row r="3343" spans="1:20" ht="60" x14ac:dyDescent="0.25">
      <c r="A3343">
        <v>3341</v>
      </c>
      <c r="B3343" s="10" t="s">
        <v>3341</v>
      </c>
      <c r="C3343" s="3" t="s">
        <v>7451</v>
      </c>
      <c r="D3343" s="8">
        <v>3000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112</v>
      </c>
      <c r="P3343">
        <f t="shared" si="256"/>
        <v>119.64</v>
      </c>
      <c r="Q3343" s="14" t="s">
        <v>8308</v>
      </c>
      <c r="R3343" t="s">
        <v>8309</v>
      </c>
      <c r="S3343" s="18">
        <f t="shared" si="257"/>
        <v>42510.798854166671</v>
      </c>
      <c r="T3343" s="18">
        <f t="shared" si="258"/>
        <v>42533.708333333328</v>
      </c>
    </row>
    <row r="3344" spans="1:20" ht="45" x14ac:dyDescent="0.25">
      <c r="A3344">
        <v>3342</v>
      </c>
      <c r="B3344" s="10" t="s">
        <v>3342</v>
      </c>
      <c r="C3344" s="3" t="s">
        <v>7452</v>
      </c>
      <c r="D3344" s="8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4" t="s">
        <v>8308</v>
      </c>
      <c r="R3344" t="s">
        <v>8309</v>
      </c>
      <c r="S3344" s="18">
        <f t="shared" si="257"/>
        <v>42062.296412037031</v>
      </c>
      <c r="T3344" s="18">
        <f t="shared" si="258"/>
        <v>42095.207638888889</v>
      </c>
    </row>
    <row r="3345" spans="1:20" ht="45" x14ac:dyDescent="0.25">
      <c r="A3345">
        <v>3343</v>
      </c>
      <c r="B3345" s="10" t="s">
        <v>3343</v>
      </c>
      <c r="C3345" s="3" t="s">
        <v>7453</v>
      </c>
      <c r="D3345" s="8">
        <v>1200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100</v>
      </c>
      <c r="P3345">
        <f t="shared" si="256"/>
        <v>52.17</v>
      </c>
      <c r="Q3345" s="14" t="s">
        <v>8308</v>
      </c>
      <c r="R3345" t="s">
        <v>8309</v>
      </c>
      <c r="S3345" s="18">
        <f t="shared" si="257"/>
        <v>42452.916481481487</v>
      </c>
      <c r="T3345" s="18">
        <f t="shared" si="258"/>
        <v>42473.554166666669</v>
      </c>
    </row>
    <row r="3346" spans="1:20" ht="60" x14ac:dyDescent="0.25">
      <c r="A3346">
        <v>3344</v>
      </c>
      <c r="B3346" s="10" t="s">
        <v>3344</v>
      </c>
      <c r="C3346" s="3" t="s">
        <v>7454</v>
      </c>
      <c r="D3346" s="8">
        <v>15000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30</v>
      </c>
      <c r="P3346">
        <f t="shared" si="256"/>
        <v>114.13</v>
      </c>
      <c r="Q3346" s="14" t="s">
        <v>8308</v>
      </c>
      <c r="R3346" t="s">
        <v>8309</v>
      </c>
      <c r="S3346" s="18">
        <f t="shared" si="257"/>
        <v>41851.200150462959</v>
      </c>
      <c r="T3346" s="18">
        <f t="shared" si="258"/>
        <v>41881.200150462959</v>
      </c>
    </row>
    <row r="3347" spans="1:20" ht="60" x14ac:dyDescent="0.25">
      <c r="A3347">
        <v>3345</v>
      </c>
      <c r="B3347" s="10" t="s">
        <v>3345</v>
      </c>
      <c r="C3347" s="3" t="s">
        <v>7455</v>
      </c>
      <c r="D3347" s="8">
        <v>6000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11</v>
      </c>
      <c r="P3347">
        <f t="shared" si="256"/>
        <v>50</v>
      </c>
      <c r="Q3347" s="14" t="s">
        <v>8308</v>
      </c>
      <c r="R3347" t="s">
        <v>8309</v>
      </c>
      <c r="S3347" s="18">
        <f t="shared" si="257"/>
        <v>42053.106111111112</v>
      </c>
      <c r="T3347" s="18">
        <f t="shared" si="258"/>
        <v>42112.025694444441</v>
      </c>
    </row>
    <row r="3348" spans="1:20" ht="60" x14ac:dyDescent="0.25">
      <c r="A3348">
        <v>3346</v>
      </c>
      <c r="B3348" s="10" t="s">
        <v>3346</v>
      </c>
      <c r="C3348" s="3" t="s">
        <v>7456</v>
      </c>
      <c r="D3348" s="8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4" t="s">
        <v>8308</v>
      </c>
      <c r="R3348" t="s">
        <v>8309</v>
      </c>
      <c r="S3348" s="18">
        <f t="shared" si="257"/>
        <v>42054.024421296301</v>
      </c>
      <c r="T3348" s="18">
        <f t="shared" si="258"/>
        <v>42061.024421296301</v>
      </c>
    </row>
    <row r="3349" spans="1:20" ht="60" x14ac:dyDescent="0.25">
      <c r="A3349">
        <v>3347</v>
      </c>
      <c r="B3349" s="10" t="s">
        <v>3347</v>
      </c>
      <c r="C3349" s="3" t="s">
        <v>7457</v>
      </c>
      <c r="D3349" s="8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4" t="s">
        <v>8308</v>
      </c>
      <c r="R3349" t="s">
        <v>8309</v>
      </c>
      <c r="S3349" s="18">
        <f t="shared" si="257"/>
        <v>42484.551550925928</v>
      </c>
      <c r="T3349" s="18">
        <f t="shared" si="258"/>
        <v>42498.875</v>
      </c>
    </row>
    <row r="3350" spans="1:20" ht="60" x14ac:dyDescent="0.25">
      <c r="A3350">
        <v>3348</v>
      </c>
      <c r="B3350" s="10" t="s">
        <v>3266</v>
      </c>
      <c r="C3350" s="3" t="s">
        <v>7458</v>
      </c>
      <c r="D3350" s="8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4" t="s">
        <v>8308</v>
      </c>
      <c r="R3350" t="s">
        <v>8309</v>
      </c>
      <c r="S3350" s="18">
        <f t="shared" si="257"/>
        <v>42466.558796296296</v>
      </c>
      <c r="T3350" s="18">
        <f t="shared" si="258"/>
        <v>42490.165972222225</v>
      </c>
    </row>
    <row r="3351" spans="1:20" ht="60" x14ac:dyDescent="0.25">
      <c r="A3351">
        <v>3349</v>
      </c>
      <c r="B3351" s="10" t="s">
        <v>3348</v>
      </c>
      <c r="C3351" s="3" t="s">
        <v>7459</v>
      </c>
      <c r="D3351" s="8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4" t="s">
        <v>8308</v>
      </c>
      <c r="R3351" t="s">
        <v>8309</v>
      </c>
      <c r="S3351" s="18">
        <f t="shared" si="257"/>
        <v>42513.110787037032</v>
      </c>
      <c r="T3351" s="18">
        <f t="shared" si="258"/>
        <v>42534.708333333328</v>
      </c>
    </row>
    <row r="3352" spans="1:20" ht="60" x14ac:dyDescent="0.25">
      <c r="A3352">
        <v>3350</v>
      </c>
      <c r="B3352" s="10" t="s">
        <v>3349</v>
      </c>
      <c r="C3352" s="3" t="s">
        <v>7460</v>
      </c>
      <c r="D3352" s="8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4" t="s">
        <v>8308</v>
      </c>
      <c r="R3352" t="s">
        <v>8309</v>
      </c>
      <c r="S3352" s="18">
        <f t="shared" si="257"/>
        <v>42302.701516203699</v>
      </c>
      <c r="T3352" s="18">
        <f t="shared" si="258"/>
        <v>42337.958333333328</v>
      </c>
    </row>
    <row r="3353" spans="1:20" ht="60" x14ac:dyDescent="0.25">
      <c r="A3353">
        <v>3351</v>
      </c>
      <c r="B3353" s="10" t="s">
        <v>3350</v>
      </c>
      <c r="C3353" s="3" t="s">
        <v>7461</v>
      </c>
      <c r="D3353" s="8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4" t="s">
        <v>8308</v>
      </c>
      <c r="R3353" t="s">
        <v>8309</v>
      </c>
      <c r="S3353" s="18">
        <f t="shared" si="257"/>
        <v>41806.395428240743</v>
      </c>
      <c r="T3353" s="18">
        <f t="shared" si="258"/>
        <v>41843.458333333336</v>
      </c>
    </row>
    <row r="3354" spans="1:20" ht="60" x14ac:dyDescent="0.25">
      <c r="A3354">
        <v>3352</v>
      </c>
      <c r="B3354" s="10" t="s">
        <v>3351</v>
      </c>
      <c r="C3354" s="3" t="s">
        <v>7462</v>
      </c>
      <c r="D3354" s="8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4" t="s">
        <v>8308</v>
      </c>
      <c r="R3354" t="s">
        <v>8309</v>
      </c>
      <c r="S3354" s="18">
        <f t="shared" si="257"/>
        <v>42495.992800925931</v>
      </c>
      <c r="T3354" s="18">
        <f t="shared" si="258"/>
        <v>42552.958333333328</v>
      </c>
    </row>
    <row r="3355" spans="1:20" ht="60" x14ac:dyDescent="0.25">
      <c r="A3355">
        <v>3353</v>
      </c>
      <c r="B3355" s="10" t="s">
        <v>3352</v>
      </c>
      <c r="C3355" s="3" t="s">
        <v>7463</v>
      </c>
      <c r="D3355" s="8">
        <v>15000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11</v>
      </c>
      <c r="P3355">
        <f t="shared" si="256"/>
        <v>35.799999999999997</v>
      </c>
      <c r="Q3355" s="14" t="s">
        <v>8308</v>
      </c>
      <c r="R3355" t="s">
        <v>8309</v>
      </c>
      <c r="S3355" s="18">
        <f t="shared" si="257"/>
        <v>42479.432291666672</v>
      </c>
      <c r="T3355" s="18">
        <f t="shared" si="258"/>
        <v>42492.958333333328</v>
      </c>
    </row>
    <row r="3356" spans="1:20" ht="45" x14ac:dyDescent="0.25">
      <c r="A3356">
        <v>3354</v>
      </c>
      <c r="B3356" s="10" t="s">
        <v>3353</v>
      </c>
      <c r="C3356" s="3" t="s">
        <v>7464</v>
      </c>
      <c r="D3356" s="8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4" t="s">
        <v>8308</v>
      </c>
      <c r="R3356" t="s">
        <v>8309</v>
      </c>
      <c r="S3356" s="18">
        <f t="shared" si="257"/>
        <v>42270.7269212963</v>
      </c>
      <c r="T3356" s="18">
        <f t="shared" si="258"/>
        <v>42306.167361111111</v>
      </c>
    </row>
    <row r="3357" spans="1:20" ht="45" x14ac:dyDescent="0.25">
      <c r="A3357">
        <v>3355</v>
      </c>
      <c r="B3357" s="10" t="s">
        <v>3354</v>
      </c>
      <c r="C3357" s="3" t="s">
        <v>7465</v>
      </c>
      <c r="D3357" s="8">
        <v>2200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100</v>
      </c>
      <c r="P3357">
        <f t="shared" si="256"/>
        <v>147.33000000000001</v>
      </c>
      <c r="Q3357" s="14" t="s">
        <v>8308</v>
      </c>
      <c r="R3357" t="s">
        <v>8309</v>
      </c>
      <c r="S3357" s="18">
        <f t="shared" si="257"/>
        <v>42489.619525462964</v>
      </c>
      <c r="T3357" s="18">
        <f t="shared" si="258"/>
        <v>42500.470138888893</v>
      </c>
    </row>
    <row r="3358" spans="1:20" ht="60" x14ac:dyDescent="0.25">
      <c r="A3358">
        <v>3356</v>
      </c>
      <c r="B3358" s="10" t="s">
        <v>3355</v>
      </c>
      <c r="C3358" s="3" t="s">
        <v>7466</v>
      </c>
      <c r="D3358" s="8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4" t="s">
        <v>8308</v>
      </c>
      <c r="R3358" t="s">
        <v>8309</v>
      </c>
      <c r="S3358" s="18">
        <f t="shared" si="257"/>
        <v>42536.815648148149</v>
      </c>
      <c r="T3358" s="18">
        <f t="shared" si="258"/>
        <v>42566.815648148149</v>
      </c>
    </row>
    <row r="3359" spans="1:20" ht="60" x14ac:dyDescent="0.25">
      <c r="A3359">
        <v>3357</v>
      </c>
      <c r="B3359" s="10" t="s">
        <v>3356</v>
      </c>
      <c r="C3359" s="3" t="s">
        <v>7467</v>
      </c>
      <c r="D3359" s="8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4" t="s">
        <v>8308</v>
      </c>
      <c r="R3359" t="s">
        <v>8309</v>
      </c>
      <c r="S3359" s="18">
        <f t="shared" si="257"/>
        <v>41822.417939814812</v>
      </c>
      <c r="T3359" s="18">
        <f t="shared" si="258"/>
        <v>41852.417939814812</v>
      </c>
    </row>
    <row r="3360" spans="1:20" ht="45" x14ac:dyDescent="0.25">
      <c r="A3360">
        <v>3358</v>
      </c>
      <c r="B3360" s="10" t="s">
        <v>3357</v>
      </c>
      <c r="C3360" s="3" t="s">
        <v>7468</v>
      </c>
      <c r="D3360" s="8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4" t="s">
        <v>8308</v>
      </c>
      <c r="R3360" t="s">
        <v>8309</v>
      </c>
      <c r="S3360" s="18">
        <f t="shared" si="257"/>
        <v>41932.311099537037</v>
      </c>
      <c r="T3360" s="18">
        <f t="shared" si="258"/>
        <v>41962.352766203709</v>
      </c>
    </row>
    <row r="3361" spans="1:20" ht="45" x14ac:dyDescent="0.25">
      <c r="A3361">
        <v>3359</v>
      </c>
      <c r="B3361" s="10" t="s">
        <v>3358</v>
      </c>
      <c r="C3361" s="3" t="s">
        <v>7469</v>
      </c>
      <c r="D3361" s="8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4" t="s">
        <v>8308</v>
      </c>
      <c r="R3361" t="s">
        <v>8309</v>
      </c>
      <c r="S3361" s="18">
        <f t="shared" si="257"/>
        <v>42746.057106481487</v>
      </c>
      <c r="T3361" s="18">
        <f t="shared" si="258"/>
        <v>42791.057106481487</v>
      </c>
    </row>
    <row r="3362" spans="1:20" ht="30" x14ac:dyDescent="0.25">
      <c r="A3362">
        <v>3360</v>
      </c>
      <c r="B3362" s="10" t="s">
        <v>3359</v>
      </c>
      <c r="C3362" s="3" t="s">
        <v>7470</v>
      </c>
      <c r="D3362" s="8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4" t="s">
        <v>8308</v>
      </c>
      <c r="R3362" t="s">
        <v>8309</v>
      </c>
      <c r="S3362" s="18">
        <f t="shared" si="257"/>
        <v>42697.082673611112</v>
      </c>
      <c r="T3362" s="18">
        <f t="shared" si="258"/>
        <v>42718.665972222225</v>
      </c>
    </row>
    <row r="3363" spans="1:20" ht="60" x14ac:dyDescent="0.25">
      <c r="A3363">
        <v>3361</v>
      </c>
      <c r="B3363" s="10" t="s">
        <v>3360</v>
      </c>
      <c r="C3363" s="3" t="s">
        <v>7471</v>
      </c>
      <c r="D3363" s="8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4" t="s">
        <v>8308</v>
      </c>
      <c r="R3363" t="s">
        <v>8309</v>
      </c>
      <c r="S3363" s="18">
        <f t="shared" si="257"/>
        <v>41866.025347222225</v>
      </c>
      <c r="T3363" s="18">
        <f t="shared" si="258"/>
        <v>41883.665972222225</v>
      </c>
    </row>
    <row r="3364" spans="1:20" ht="45" x14ac:dyDescent="0.25">
      <c r="A3364">
        <v>3362</v>
      </c>
      <c r="B3364" s="10" t="s">
        <v>3361</v>
      </c>
      <c r="C3364" s="3" t="s">
        <v>7472</v>
      </c>
      <c r="D3364" s="8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4" t="s">
        <v>8308</v>
      </c>
      <c r="R3364" t="s">
        <v>8309</v>
      </c>
      <c r="S3364" s="18">
        <f t="shared" si="257"/>
        <v>42056.091631944444</v>
      </c>
      <c r="T3364" s="18">
        <f t="shared" si="258"/>
        <v>42070.204861111109</v>
      </c>
    </row>
    <row r="3365" spans="1:20" ht="60" x14ac:dyDescent="0.25">
      <c r="A3365">
        <v>3363</v>
      </c>
      <c r="B3365" s="10" t="s">
        <v>3362</v>
      </c>
      <c r="C3365" s="3" t="s">
        <v>7473</v>
      </c>
      <c r="D3365" s="8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4" t="s">
        <v>8308</v>
      </c>
      <c r="R3365" t="s">
        <v>8309</v>
      </c>
      <c r="S3365" s="18">
        <f t="shared" si="257"/>
        <v>41851.771354166667</v>
      </c>
      <c r="T3365" s="18">
        <f t="shared" si="258"/>
        <v>41870.666666666664</v>
      </c>
    </row>
    <row r="3366" spans="1:20" ht="60" x14ac:dyDescent="0.25">
      <c r="A3366">
        <v>3364</v>
      </c>
      <c r="B3366" s="10" t="s">
        <v>3363</v>
      </c>
      <c r="C3366" s="3" t="s">
        <v>7474</v>
      </c>
      <c r="D3366" s="8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4" t="s">
        <v>8308</v>
      </c>
      <c r="R3366" t="s">
        <v>8309</v>
      </c>
      <c r="S3366" s="18">
        <f t="shared" si="257"/>
        <v>42422.977418981478</v>
      </c>
      <c r="T3366" s="18">
        <f t="shared" si="258"/>
        <v>42444.875</v>
      </c>
    </row>
    <row r="3367" spans="1:20" ht="60" x14ac:dyDescent="0.25">
      <c r="A3367">
        <v>3365</v>
      </c>
      <c r="B3367" s="10" t="s">
        <v>3364</v>
      </c>
      <c r="C3367" s="3" t="s">
        <v>7475</v>
      </c>
      <c r="D3367" s="8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4" t="s">
        <v>8308</v>
      </c>
      <c r="R3367" t="s">
        <v>8309</v>
      </c>
      <c r="S3367" s="18">
        <f t="shared" si="257"/>
        <v>42321.101759259262</v>
      </c>
      <c r="T3367" s="18">
        <f t="shared" si="258"/>
        <v>42351.101759259262</v>
      </c>
    </row>
    <row r="3368" spans="1:20" ht="45" x14ac:dyDescent="0.25">
      <c r="A3368">
        <v>3366</v>
      </c>
      <c r="B3368" s="10" t="s">
        <v>3365</v>
      </c>
      <c r="C3368" s="3" t="s">
        <v>7476</v>
      </c>
      <c r="D3368" s="8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4" t="s">
        <v>8308</v>
      </c>
      <c r="R3368" t="s">
        <v>8309</v>
      </c>
      <c r="S3368" s="18">
        <f t="shared" si="257"/>
        <v>42107.067557870367</v>
      </c>
      <c r="T3368" s="18">
        <f t="shared" si="258"/>
        <v>42137.067557870367</v>
      </c>
    </row>
    <row r="3369" spans="1:20" ht="60" x14ac:dyDescent="0.25">
      <c r="A3369">
        <v>3367</v>
      </c>
      <c r="B3369" s="10" t="s">
        <v>3366</v>
      </c>
      <c r="C3369" s="3" t="s">
        <v>7477</v>
      </c>
      <c r="D3369" s="8">
        <v>800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111</v>
      </c>
      <c r="P3369">
        <f t="shared" si="256"/>
        <v>29.67</v>
      </c>
      <c r="Q3369" s="14" t="s">
        <v>8308</v>
      </c>
      <c r="R3369" t="s">
        <v>8309</v>
      </c>
      <c r="S3369" s="18">
        <f t="shared" si="257"/>
        <v>42192.933958333335</v>
      </c>
      <c r="T3369" s="18">
        <f t="shared" si="258"/>
        <v>42217.933958333335</v>
      </c>
    </row>
    <row r="3370" spans="1:20" ht="45" x14ac:dyDescent="0.25">
      <c r="A3370">
        <v>3368</v>
      </c>
      <c r="B3370" s="10" t="s">
        <v>3367</v>
      </c>
      <c r="C3370" s="3" t="s">
        <v>7478</v>
      </c>
      <c r="D3370" s="8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4" t="s">
        <v>8308</v>
      </c>
      <c r="R3370" t="s">
        <v>8309</v>
      </c>
      <c r="S3370" s="18">
        <f t="shared" si="257"/>
        <v>41969.199756944443</v>
      </c>
      <c r="T3370" s="18">
        <f t="shared" si="258"/>
        <v>42005.208333333328</v>
      </c>
    </row>
    <row r="3371" spans="1:20" ht="45" x14ac:dyDescent="0.25">
      <c r="A3371">
        <v>3369</v>
      </c>
      <c r="B3371" s="10" t="s">
        <v>3368</v>
      </c>
      <c r="C3371" s="3" t="s">
        <v>7479</v>
      </c>
      <c r="D3371" s="8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4" t="s">
        <v>8308</v>
      </c>
      <c r="R3371" t="s">
        <v>8309</v>
      </c>
      <c r="S3371" s="18">
        <f t="shared" si="257"/>
        <v>42690.041435185187</v>
      </c>
      <c r="T3371" s="18">
        <f t="shared" si="258"/>
        <v>42750.041435185187</v>
      </c>
    </row>
    <row r="3372" spans="1:20" ht="30" x14ac:dyDescent="0.25">
      <c r="A3372">
        <v>3370</v>
      </c>
      <c r="B3372" s="10" t="s">
        <v>3369</v>
      </c>
      <c r="C3372" s="3" t="s">
        <v>7480</v>
      </c>
      <c r="D3372" s="8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4" t="s">
        <v>8308</v>
      </c>
      <c r="R3372" t="s">
        <v>8309</v>
      </c>
      <c r="S3372" s="18">
        <f t="shared" si="257"/>
        <v>42690.334317129629</v>
      </c>
      <c r="T3372" s="18">
        <f t="shared" si="258"/>
        <v>42721.333333333328</v>
      </c>
    </row>
    <row r="3373" spans="1:20" ht="45" x14ac:dyDescent="0.25">
      <c r="A3373">
        <v>3371</v>
      </c>
      <c r="B3373" s="10" t="s">
        <v>3370</v>
      </c>
      <c r="C3373" s="3" t="s">
        <v>7481</v>
      </c>
      <c r="D3373" s="8">
        <v>200000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0</v>
      </c>
      <c r="P3373">
        <f t="shared" si="256"/>
        <v>30.78</v>
      </c>
      <c r="Q3373" s="14" t="s">
        <v>8308</v>
      </c>
      <c r="R3373" t="s">
        <v>8309</v>
      </c>
      <c r="S3373" s="18">
        <f t="shared" si="257"/>
        <v>42312.874594907407</v>
      </c>
      <c r="T3373" s="18">
        <f t="shared" si="258"/>
        <v>42340.874594907407</v>
      </c>
    </row>
    <row r="3374" spans="1:20" ht="45" x14ac:dyDescent="0.25">
      <c r="A3374">
        <v>3372</v>
      </c>
      <c r="B3374" s="10" t="s">
        <v>3371</v>
      </c>
      <c r="C3374" s="3" t="s">
        <v>7482</v>
      </c>
      <c r="D3374" s="8">
        <v>900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115</v>
      </c>
      <c r="P3374">
        <f t="shared" si="256"/>
        <v>38.33</v>
      </c>
      <c r="Q3374" s="14" t="s">
        <v>8308</v>
      </c>
      <c r="R3374" t="s">
        <v>8309</v>
      </c>
      <c r="S3374" s="18">
        <f t="shared" si="257"/>
        <v>41855.548101851848</v>
      </c>
      <c r="T3374" s="18">
        <f t="shared" si="258"/>
        <v>41876.207638888889</v>
      </c>
    </row>
    <row r="3375" spans="1:20" ht="60" x14ac:dyDescent="0.25">
      <c r="A3375">
        <v>3373</v>
      </c>
      <c r="B3375" s="10" t="s">
        <v>3372</v>
      </c>
      <c r="C3375" s="3" t="s">
        <v>7483</v>
      </c>
      <c r="D3375" s="8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4" t="s">
        <v>8308</v>
      </c>
      <c r="R3375" t="s">
        <v>8309</v>
      </c>
      <c r="S3375" s="18">
        <f t="shared" si="257"/>
        <v>42179.854629629626</v>
      </c>
      <c r="T3375" s="18">
        <f t="shared" si="258"/>
        <v>42203.666666666672</v>
      </c>
    </row>
    <row r="3376" spans="1:20" ht="45" x14ac:dyDescent="0.25">
      <c r="A3376">
        <v>3374</v>
      </c>
      <c r="B3376" s="10" t="s">
        <v>3373</v>
      </c>
      <c r="C3376" s="3" t="s">
        <v>7484</v>
      </c>
      <c r="D3376" s="8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4" t="s">
        <v>8308</v>
      </c>
      <c r="R3376" t="s">
        <v>8309</v>
      </c>
      <c r="S3376" s="18">
        <f t="shared" si="257"/>
        <v>42275.731666666667</v>
      </c>
      <c r="T3376" s="18">
        <f t="shared" si="258"/>
        <v>42305.731666666667</v>
      </c>
    </row>
    <row r="3377" spans="1:20" ht="45" x14ac:dyDescent="0.25">
      <c r="A3377">
        <v>3375</v>
      </c>
      <c r="B3377" s="10" t="s">
        <v>3374</v>
      </c>
      <c r="C3377" s="3" t="s">
        <v>7485</v>
      </c>
      <c r="D3377" s="8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4" t="s">
        <v>8308</v>
      </c>
      <c r="R3377" t="s">
        <v>8309</v>
      </c>
      <c r="S3377" s="18">
        <f t="shared" si="257"/>
        <v>41765.610798611109</v>
      </c>
      <c r="T3377" s="18">
        <f t="shared" si="258"/>
        <v>41777.610798611109</v>
      </c>
    </row>
    <row r="3378" spans="1:20" ht="60" x14ac:dyDescent="0.25">
      <c r="A3378">
        <v>3376</v>
      </c>
      <c r="B3378" s="10" t="s">
        <v>3375</v>
      </c>
      <c r="C3378" s="3" t="s">
        <v>7486</v>
      </c>
      <c r="D3378" s="8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4" t="s">
        <v>8308</v>
      </c>
      <c r="R3378" t="s">
        <v>8309</v>
      </c>
      <c r="S3378" s="18">
        <f t="shared" si="257"/>
        <v>42059.701319444444</v>
      </c>
      <c r="T3378" s="18">
        <f t="shared" si="258"/>
        <v>42119.659652777773</v>
      </c>
    </row>
    <row r="3379" spans="1:20" ht="60" x14ac:dyDescent="0.25">
      <c r="A3379">
        <v>3377</v>
      </c>
      <c r="B3379" s="10" t="s">
        <v>3376</v>
      </c>
      <c r="C3379" s="3" t="s">
        <v>7487</v>
      </c>
      <c r="D3379" s="8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4" t="s">
        <v>8308</v>
      </c>
      <c r="R3379" t="s">
        <v>8309</v>
      </c>
      <c r="S3379" s="18">
        <f t="shared" si="257"/>
        <v>42053.732627314821</v>
      </c>
      <c r="T3379" s="18">
        <f t="shared" si="258"/>
        <v>42083.705555555556</v>
      </c>
    </row>
    <row r="3380" spans="1:20" ht="60" x14ac:dyDescent="0.25">
      <c r="A3380">
        <v>3378</v>
      </c>
      <c r="B3380" s="10" t="s">
        <v>3377</v>
      </c>
      <c r="C3380" s="3" t="s">
        <v>7488</v>
      </c>
      <c r="D3380" s="8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4" t="s">
        <v>8308</v>
      </c>
      <c r="R3380" t="s">
        <v>8309</v>
      </c>
      <c r="S3380" s="18">
        <f t="shared" si="257"/>
        <v>41858.355393518519</v>
      </c>
      <c r="T3380" s="18">
        <f t="shared" si="258"/>
        <v>41882.547222222223</v>
      </c>
    </row>
    <row r="3381" spans="1:20" ht="60" x14ac:dyDescent="0.25">
      <c r="A3381">
        <v>3379</v>
      </c>
      <c r="B3381" s="10" t="s">
        <v>3378</v>
      </c>
      <c r="C3381" s="3" t="s">
        <v>7489</v>
      </c>
      <c r="D3381" s="8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4" t="s">
        <v>8308</v>
      </c>
      <c r="R3381" t="s">
        <v>8309</v>
      </c>
      <c r="S3381" s="18">
        <f t="shared" si="257"/>
        <v>42225.513888888891</v>
      </c>
      <c r="T3381" s="18">
        <f t="shared" si="258"/>
        <v>42242.958333333328</v>
      </c>
    </row>
    <row r="3382" spans="1:20" ht="60" x14ac:dyDescent="0.25">
      <c r="A3382">
        <v>3380</v>
      </c>
      <c r="B3382" s="10" t="s">
        <v>3379</v>
      </c>
      <c r="C3382" s="3" t="s">
        <v>7490</v>
      </c>
      <c r="D3382" s="8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4" t="s">
        <v>8308</v>
      </c>
      <c r="R3382" t="s">
        <v>8309</v>
      </c>
      <c r="S3382" s="18">
        <f t="shared" si="257"/>
        <v>41937.95344907407</v>
      </c>
      <c r="T3382" s="18">
        <f t="shared" si="258"/>
        <v>41972.995115740734</v>
      </c>
    </row>
    <row r="3383" spans="1:20" ht="60" x14ac:dyDescent="0.25">
      <c r="A3383">
        <v>3381</v>
      </c>
      <c r="B3383" s="10" t="s">
        <v>3380</v>
      </c>
      <c r="C3383" s="3" t="s">
        <v>7491</v>
      </c>
      <c r="D3383" s="8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4" t="s">
        <v>8308</v>
      </c>
      <c r="R3383" t="s">
        <v>8309</v>
      </c>
      <c r="S3383" s="18">
        <f t="shared" si="257"/>
        <v>42044.184988425928</v>
      </c>
      <c r="T3383" s="18">
        <f t="shared" si="258"/>
        <v>42074.143321759257</v>
      </c>
    </row>
    <row r="3384" spans="1:20" ht="60" x14ac:dyDescent="0.25">
      <c r="A3384">
        <v>3382</v>
      </c>
      <c r="B3384" s="10" t="s">
        <v>3381</v>
      </c>
      <c r="C3384" s="3" t="s">
        <v>7492</v>
      </c>
      <c r="D3384" s="8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4" t="s">
        <v>8308</v>
      </c>
      <c r="R3384" t="s">
        <v>8309</v>
      </c>
      <c r="S3384" s="18">
        <f t="shared" si="257"/>
        <v>42559.431203703702</v>
      </c>
      <c r="T3384" s="18">
        <f t="shared" si="258"/>
        <v>42583.957638888889</v>
      </c>
    </row>
    <row r="3385" spans="1:20" ht="60" x14ac:dyDescent="0.25">
      <c r="A3385">
        <v>3383</v>
      </c>
      <c r="B3385" s="10" t="s">
        <v>3382</v>
      </c>
      <c r="C3385" s="3" t="s">
        <v>7493</v>
      </c>
      <c r="D3385" s="8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4" t="s">
        <v>8308</v>
      </c>
      <c r="R3385" t="s">
        <v>8309</v>
      </c>
      <c r="S3385" s="18">
        <f t="shared" si="257"/>
        <v>42524.782638888893</v>
      </c>
      <c r="T3385" s="18">
        <f t="shared" si="258"/>
        <v>42544.782638888893</v>
      </c>
    </row>
    <row r="3386" spans="1:20" ht="60" x14ac:dyDescent="0.25">
      <c r="A3386">
        <v>3384</v>
      </c>
      <c r="B3386" s="10" t="s">
        <v>3383</v>
      </c>
      <c r="C3386" s="3" t="s">
        <v>7494</v>
      </c>
      <c r="D3386" s="8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4" t="s">
        <v>8308</v>
      </c>
      <c r="R3386" t="s">
        <v>8309</v>
      </c>
      <c r="S3386" s="18">
        <f t="shared" si="257"/>
        <v>42292.087592592594</v>
      </c>
      <c r="T3386" s="18">
        <f t="shared" si="258"/>
        <v>42329.125</v>
      </c>
    </row>
    <row r="3387" spans="1:20" ht="60" x14ac:dyDescent="0.25">
      <c r="A3387">
        <v>3385</v>
      </c>
      <c r="B3387" s="10" t="s">
        <v>3384</v>
      </c>
      <c r="C3387" s="3" t="s">
        <v>7495</v>
      </c>
      <c r="D3387" s="8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4" t="s">
        <v>8308</v>
      </c>
      <c r="R3387" t="s">
        <v>8309</v>
      </c>
      <c r="S3387" s="18">
        <f t="shared" si="257"/>
        <v>41953.8675</v>
      </c>
      <c r="T3387" s="18">
        <f t="shared" si="258"/>
        <v>41983.8675</v>
      </c>
    </row>
    <row r="3388" spans="1:20" ht="60" x14ac:dyDescent="0.25">
      <c r="A3388">
        <v>3386</v>
      </c>
      <c r="B3388" s="10" t="s">
        <v>3385</v>
      </c>
      <c r="C3388" s="3" t="s">
        <v>7496</v>
      </c>
      <c r="D3388" s="8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4" t="s">
        <v>8308</v>
      </c>
      <c r="R3388" t="s">
        <v>8309</v>
      </c>
      <c r="S3388" s="18">
        <f t="shared" si="257"/>
        <v>41946.644745370373</v>
      </c>
      <c r="T3388" s="18">
        <f t="shared" si="258"/>
        <v>41976.644745370373</v>
      </c>
    </row>
    <row r="3389" spans="1:20" ht="60" x14ac:dyDescent="0.25">
      <c r="A3389">
        <v>3387</v>
      </c>
      <c r="B3389" s="10" t="s">
        <v>3386</v>
      </c>
      <c r="C3389" s="3" t="s">
        <v>7497</v>
      </c>
      <c r="D3389" s="8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4" t="s">
        <v>8308</v>
      </c>
      <c r="R3389" t="s">
        <v>8309</v>
      </c>
      <c r="S3389" s="18">
        <f t="shared" si="257"/>
        <v>41947.762592592589</v>
      </c>
      <c r="T3389" s="18">
        <f t="shared" si="258"/>
        <v>41987.762592592597</v>
      </c>
    </row>
    <row r="3390" spans="1:20" ht="60" x14ac:dyDescent="0.25">
      <c r="A3390">
        <v>3388</v>
      </c>
      <c r="B3390" s="10" t="s">
        <v>3387</v>
      </c>
      <c r="C3390" s="3" t="s">
        <v>7498</v>
      </c>
      <c r="D3390" s="8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4" t="s">
        <v>8308</v>
      </c>
      <c r="R3390" t="s">
        <v>8309</v>
      </c>
      <c r="S3390" s="18">
        <f t="shared" si="257"/>
        <v>42143.461122685185</v>
      </c>
      <c r="T3390" s="18">
        <f t="shared" si="258"/>
        <v>42173.461122685185</v>
      </c>
    </row>
    <row r="3391" spans="1:20" ht="45" x14ac:dyDescent="0.25">
      <c r="A3391">
        <v>3389</v>
      </c>
      <c r="B3391" s="10" t="s">
        <v>3388</v>
      </c>
      <c r="C3391" s="3" t="s">
        <v>7499</v>
      </c>
      <c r="D3391" s="8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4" t="s">
        <v>8308</v>
      </c>
      <c r="R3391" t="s">
        <v>8309</v>
      </c>
      <c r="S3391" s="18">
        <f t="shared" si="257"/>
        <v>42494.563449074078</v>
      </c>
      <c r="T3391" s="18">
        <f t="shared" si="258"/>
        <v>42524.563449074078</v>
      </c>
    </row>
    <row r="3392" spans="1:20" ht="60" x14ac:dyDescent="0.25">
      <c r="A3392">
        <v>3390</v>
      </c>
      <c r="B3392" s="10" t="s">
        <v>3389</v>
      </c>
      <c r="C3392" s="3" t="s">
        <v>7500</v>
      </c>
      <c r="D3392" s="8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4" t="s">
        <v>8308</v>
      </c>
      <c r="R3392" t="s">
        <v>8309</v>
      </c>
      <c r="S3392" s="18">
        <f t="shared" si="257"/>
        <v>41815.774826388886</v>
      </c>
      <c r="T3392" s="18">
        <f t="shared" si="258"/>
        <v>41830.774826388886</v>
      </c>
    </row>
    <row r="3393" spans="1:20" ht="60" x14ac:dyDescent="0.25">
      <c r="A3393">
        <v>3391</v>
      </c>
      <c r="B3393" s="10" t="s">
        <v>3390</v>
      </c>
      <c r="C3393" s="3" t="s">
        <v>7501</v>
      </c>
      <c r="D3393" s="8">
        <v>1050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106</v>
      </c>
      <c r="P3393">
        <f t="shared" si="256"/>
        <v>61.94</v>
      </c>
      <c r="Q3393" s="14" t="s">
        <v>8308</v>
      </c>
      <c r="R3393" t="s">
        <v>8309</v>
      </c>
      <c r="S3393" s="18">
        <f t="shared" si="257"/>
        <v>41830.545694444445</v>
      </c>
      <c r="T3393" s="18">
        <f t="shared" si="258"/>
        <v>41859.936111111114</v>
      </c>
    </row>
    <row r="3394" spans="1:20" ht="60" x14ac:dyDescent="0.25">
      <c r="A3394">
        <v>3392</v>
      </c>
      <c r="B3394" s="10" t="s">
        <v>3391</v>
      </c>
      <c r="C3394" s="3" t="s">
        <v>7502</v>
      </c>
      <c r="D3394" s="8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ref="P3394:P3457" si="260">IFERROR(ROUND(E3394/L3394,2),0)</f>
        <v>41.67</v>
      </c>
      <c r="Q3394" s="14" t="s">
        <v>8308</v>
      </c>
      <c r="R3394" t="s">
        <v>8309</v>
      </c>
      <c r="S3394" s="18">
        <f t="shared" si="257"/>
        <v>42446.845543981486</v>
      </c>
      <c r="T3394" s="18">
        <f t="shared" si="258"/>
        <v>42496.845543981486</v>
      </c>
    </row>
    <row r="3395" spans="1:20" ht="45" x14ac:dyDescent="0.25">
      <c r="A3395">
        <v>3393</v>
      </c>
      <c r="B3395" s="10" t="s">
        <v>3392</v>
      </c>
      <c r="C3395" s="3" t="s">
        <v>7503</v>
      </c>
      <c r="D3395" s="8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si="260"/>
        <v>36.07</v>
      </c>
      <c r="Q3395" s="14" t="s">
        <v>8308</v>
      </c>
      <c r="R3395" t="s">
        <v>8309</v>
      </c>
      <c r="S3395" s="18">
        <f t="shared" ref="S3395:S3458" si="261">(((J3395/60)/60)/24)+DATE(1970,1,1)</f>
        <v>41923.921643518523</v>
      </c>
      <c r="T3395" s="18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10" t="s">
        <v>3393</v>
      </c>
      <c r="C3396" s="3" t="s">
        <v>7504</v>
      </c>
      <c r="D3396" s="8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4" t="s">
        <v>8308</v>
      </c>
      <c r="R3396" t="s">
        <v>8309</v>
      </c>
      <c r="S3396" s="18">
        <f t="shared" si="261"/>
        <v>41817.59542824074</v>
      </c>
      <c r="T3396" s="18">
        <f t="shared" si="262"/>
        <v>41847.59542824074</v>
      </c>
    </row>
    <row r="3397" spans="1:20" ht="30" x14ac:dyDescent="0.25">
      <c r="A3397">
        <v>3395</v>
      </c>
      <c r="B3397" s="10" t="s">
        <v>3394</v>
      </c>
      <c r="C3397" s="3" t="s">
        <v>7505</v>
      </c>
      <c r="D3397" s="8">
        <v>850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108</v>
      </c>
      <c r="P3397">
        <f t="shared" si="260"/>
        <v>24.21</v>
      </c>
      <c r="Q3397" s="14" t="s">
        <v>8308</v>
      </c>
      <c r="R3397" t="s">
        <v>8309</v>
      </c>
      <c r="S3397" s="18">
        <f t="shared" si="261"/>
        <v>42140.712314814817</v>
      </c>
      <c r="T3397" s="18">
        <f t="shared" si="262"/>
        <v>42154.756944444445</v>
      </c>
    </row>
    <row r="3398" spans="1:20" ht="45" x14ac:dyDescent="0.25">
      <c r="A3398">
        <v>3396</v>
      </c>
      <c r="B3398" s="10" t="s">
        <v>3395</v>
      </c>
      <c r="C3398" s="3" t="s">
        <v>7506</v>
      </c>
      <c r="D3398" s="8">
        <v>1200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130</v>
      </c>
      <c r="P3398">
        <f t="shared" si="260"/>
        <v>55.89</v>
      </c>
      <c r="Q3398" s="14" t="s">
        <v>8308</v>
      </c>
      <c r="R3398" t="s">
        <v>8309</v>
      </c>
      <c r="S3398" s="18">
        <f t="shared" si="261"/>
        <v>41764.44663194444</v>
      </c>
      <c r="T3398" s="18">
        <f t="shared" si="262"/>
        <v>41791.165972222225</v>
      </c>
    </row>
    <row r="3399" spans="1:20" ht="30" x14ac:dyDescent="0.25">
      <c r="A3399">
        <v>3397</v>
      </c>
      <c r="B3399" s="10" t="s">
        <v>3396</v>
      </c>
      <c r="C3399" s="3" t="s">
        <v>7507</v>
      </c>
      <c r="D3399" s="8">
        <v>100000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0</v>
      </c>
      <c r="P3399">
        <f t="shared" si="260"/>
        <v>11.67</v>
      </c>
      <c r="Q3399" s="14" t="s">
        <v>8308</v>
      </c>
      <c r="R3399" t="s">
        <v>8309</v>
      </c>
      <c r="S3399" s="18">
        <f t="shared" si="261"/>
        <v>42378.478344907402</v>
      </c>
      <c r="T3399" s="18">
        <f t="shared" si="262"/>
        <v>42418.916666666672</v>
      </c>
    </row>
    <row r="3400" spans="1:20" ht="60" x14ac:dyDescent="0.25">
      <c r="A3400">
        <v>3398</v>
      </c>
      <c r="B3400" s="10" t="s">
        <v>3397</v>
      </c>
      <c r="C3400" s="3" t="s">
        <v>7508</v>
      </c>
      <c r="D3400" s="8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4" t="s">
        <v>8308</v>
      </c>
      <c r="R3400" t="s">
        <v>8309</v>
      </c>
      <c r="S3400" s="18">
        <f t="shared" si="261"/>
        <v>41941.75203703704</v>
      </c>
      <c r="T3400" s="18">
        <f t="shared" si="262"/>
        <v>41964.708333333328</v>
      </c>
    </row>
    <row r="3401" spans="1:20" ht="45" x14ac:dyDescent="0.25">
      <c r="A3401">
        <v>3399</v>
      </c>
      <c r="B3401" s="10" t="s">
        <v>3398</v>
      </c>
      <c r="C3401" s="3" t="s">
        <v>7509</v>
      </c>
      <c r="D3401" s="8">
        <v>10000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12</v>
      </c>
      <c r="P3401">
        <f t="shared" si="260"/>
        <v>27.07</v>
      </c>
      <c r="Q3401" s="14" t="s">
        <v>8308</v>
      </c>
      <c r="R3401" t="s">
        <v>8309</v>
      </c>
      <c r="S3401" s="18">
        <f t="shared" si="261"/>
        <v>42026.920428240745</v>
      </c>
      <c r="T3401" s="18">
        <f t="shared" si="262"/>
        <v>42056.920428240745</v>
      </c>
    </row>
    <row r="3402" spans="1:20" ht="60" x14ac:dyDescent="0.25">
      <c r="A3402">
        <v>3400</v>
      </c>
      <c r="B3402" s="10" t="s">
        <v>3399</v>
      </c>
      <c r="C3402" s="3" t="s">
        <v>7510</v>
      </c>
      <c r="D3402" s="8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4" t="s">
        <v>8308</v>
      </c>
      <c r="R3402" t="s">
        <v>8309</v>
      </c>
      <c r="S3402" s="18">
        <f t="shared" si="261"/>
        <v>41834.953865740739</v>
      </c>
      <c r="T3402" s="18">
        <f t="shared" si="262"/>
        <v>41879.953865740739</v>
      </c>
    </row>
    <row r="3403" spans="1:20" ht="60" x14ac:dyDescent="0.25">
      <c r="A3403">
        <v>3401</v>
      </c>
      <c r="B3403" s="10" t="s">
        <v>3400</v>
      </c>
      <c r="C3403" s="3" t="s">
        <v>7511</v>
      </c>
      <c r="D3403" s="8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4" t="s">
        <v>8308</v>
      </c>
      <c r="R3403" t="s">
        <v>8309</v>
      </c>
      <c r="S3403" s="18">
        <f t="shared" si="261"/>
        <v>42193.723912037036</v>
      </c>
      <c r="T3403" s="18">
        <f t="shared" si="262"/>
        <v>42223.723912037036</v>
      </c>
    </row>
    <row r="3404" spans="1:20" ht="45" x14ac:dyDescent="0.25">
      <c r="A3404">
        <v>3402</v>
      </c>
      <c r="B3404" s="10" t="s">
        <v>3401</v>
      </c>
      <c r="C3404" s="3" t="s">
        <v>7512</v>
      </c>
      <c r="D3404" s="8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4" t="s">
        <v>8308</v>
      </c>
      <c r="R3404" t="s">
        <v>8309</v>
      </c>
      <c r="S3404" s="18">
        <f t="shared" si="261"/>
        <v>42290.61855324074</v>
      </c>
      <c r="T3404" s="18">
        <f t="shared" si="262"/>
        <v>42320.104861111111</v>
      </c>
    </row>
    <row r="3405" spans="1:20" ht="45" x14ac:dyDescent="0.25">
      <c r="A3405">
        <v>3403</v>
      </c>
      <c r="B3405" s="10" t="s">
        <v>3402</v>
      </c>
      <c r="C3405" s="3" t="s">
        <v>7513</v>
      </c>
      <c r="D3405" s="8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4" t="s">
        <v>8308</v>
      </c>
      <c r="R3405" t="s">
        <v>8309</v>
      </c>
      <c r="S3405" s="18">
        <f t="shared" si="261"/>
        <v>42150.462083333332</v>
      </c>
      <c r="T3405" s="18">
        <f t="shared" si="262"/>
        <v>42180.462083333332</v>
      </c>
    </row>
    <row r="3406" spans="1:20" ht="60" x14ac:dyDescent="0.25">
      <c r="A3406">
        <v>3404</v>
      </c>
      <c r="B3406" s="10" t="s">
        <v>3403</v>
      </c>
      <c r="C3406" s="3" t="s">
        <v>7514</v>
      </c>
      <c r="D3406" s="8">
        <v>25000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2</v>
      </c>
      <c r="P3406">
        <f t="shared" si="260"/>
        <v>203.33</v>
      </c>
      <c r="Q3406" s="14" t="s">
        <v>8308</v>
      </c>
      <c r="R3406" t="s">
        <v>8309</v>
      </c>
      <c r="S3406" s="18">
        <f t="shared" si="261"/>
        <v>42152.503495370373</v>
      </c>
      <c r="T3406" s="18">
        <f t="shared" si="262"/>
        <v>42172.503495370373</v>
      </c>
    </row>
    <row r="3407" spans="1:20" ht="45" x14ac:dyDescent="0.25">
      <c r="A3407">
        <v>3405</v>
      </c>
      <c r="B3407" s="10" t="s">
        <v>3404</v>
      </c>
      <c r="C3407" s="3" t="s">
        <v>7515</v>
      </c>
      <c r="D3407" s="8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4" t="s">
        <v>8308</v>
      </c>
      <c r="R3407" t="s">
        <v>8309</v>
      </c>
      <c r="S3407" s="18">
        <f t="shared" si="261"/>
        <v>42410.017199074078</v>
      </c>
      <c r="T3407" s="18">
        <f t="shared" si="262"/>
        <v>42430.999305555553</v>
      </c>
    </row>
    <row r="3408" spans="1:20" ht="45" x14ac:dyDescent="0.25">
      <c r="A3408">
        <v>3406</v>
      </c>
      <c r="B3408" s="10" t="s">
        <v>3405</v>
      </c>
      <c r="C3408" s="3" t="s">
        <v>7516</v>
      </c>
      <c r="D3408" s="8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4" t="s">
        <v>8308</v>
      </c>
      <c r="R3408" t="s">
        <v>8309</v>
      </c>
      <c r="S3408" s="18">
        <f t="shared" si="261"/>
        <v>41791.492777777778</v>
      </c>
      <c r="T3408" s="18">
        <f t="shared" si="262"/>
        <v>41836.492777777778</v>
      </c>
    </row>
    <row r="3409" spans="1:20" ht="60" x14ac:dyDescent="0.25">
      <c r="A3409">
        <v>3407</v>
      </c>
      <c r="B3409" s="10" t="s">
        <v>3406</v>
      </c>
      <c r="C3409" s="3" t="s">
        <v>7517</v>
      </c>
      <c r="D3409" s="8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4" t="s">
        <v>8308</v>
      </c>
      <c r="R3409" t="s">
        <v>8309</v>
      </c>
      <c r="S3409" s="18">
        <f t="shared" si="261"/>
        <v>41796.422326388885</v>
      </c>
      <c r="T3409" s="18">
        <f t="shared" si="262"/>
        <v>41826.422326388885</v>
      </c>
    </row>
    <row r="3410" spans="1:20" ht="45" x14ac:dyDescent="0.25">
      <c r="A3410">
        <v>3408</v>
      </c>
      <c r="B3410" s="10" t="s">
        <v>3407</v>
      </c>
      <c r="C3410" s="3" t="s">
        <v>7518</v>
      </c>
      <c r="D3410" s="8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4" t="s">
        <v>8308</v>
      </c>
      <c r="R3410" t="s">
        <v>8309</v>
      </c>
      <c r="S3410" s="18">
        <f t="shared" si="261"/>
        <v>41808.991944444446</v>
      </c>
      <c r="T3410" s="18">
        <f t="shared" si="262"/>
        <v>41838.991944444446</v>
      </c>
    </row>
    <row r="3411" spans="1:20" ht="45" x14ac:dyDescent="0.25">
      <c r="A3411">
        <v>3409</v>
      </c>
      <c r="B3411" s="10" t="s">
        <v>3408</v>
      </c>
      <c r="C3411" s="3" t="s">
        <v>7519</v>
      </c>
      <c r="D3411" s="8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4" t="s">
        <v>8308</v>
      </c>
      <c r="R3411" t="s">
        <v>8309</v>
      </c>
      <c r="S3411" s="18">
        <f t="shared" si="261"/>
        <v>42544.814328703709</v>
      </c>
      <c r="T3411" s="18">
        <f t="shared" si="262"/>
        <v>42582.873611111107</v>
      </c>
    </row>
    <row r="3412" spans="1:20" ht="60" x14ac:dyDescent="0.25">
      <c r="A3412">
        <v>3410</v>
      </c>
      <c r="B3412" s="10" t="s">
        <v>3409</v>
      </c>
      <c r="C3412" s="3" t="s">
        <v>7520</v>
      </c>
      <c r="D3412" s="8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4" t="s">
        <v>8308</v>
      </c>
      <c r="R3412" t="s">
        <v>8309</v>
      </c>
      <c r="S3412" s="18">
        <f t="shared" si="261"/>
        <v>42500.041550925926</v>
      </c>
      <c r="T3412" s="18">
        <f t="shared" si="262"/>
        <v>42527.291666666672</v>
      </c>
    </row>
    <row r="3413" spans="1:20" ht="60" x14ac:dyDescent="0.25">
      <c r="A3413">
        <v>3411</v>
      </c>
      <c r="B3413" s="10" t="s">
        <v>3410</v>
      </c>
      <c r="C3413" s="3" t="s">
        <v>7521</v>
      </c>
      <c r="D3413" s="8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4" t="s">
        <v>8308</v>
      </c>
      <c r="R3413" t="s">
        <v>8309</v>
      </c>
      <c r="S3413" s="18">
        <f t="shared" si="261"/>
        <v>42265.022824074069</v>
      </c>
      <c r="T3413" s="18">
        <f t="shared" si="262"/>
        <v>42285.022824074069</v>
      </c>
    </row>
    <row r="3414" spans="1:20" ht="45" x14ac:dyDescent="0.25">
      <c r="A3414">
        <v>3412</v>
      </c>
      <c r="B3414" s="10" t="s">
        <v>3411</v>
      </c>
      <c r="C3414" s="3" t="s">
        <v>7522</v>
      </c>
      <c r="D3414" s="8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4" t="s">
        <v>8308</v>
      </c>
      <c r="R3414" t="s">
        <v>8309</v>
      </c>
      <c r="S3414" s="18">
        <f t="shared" si="261"/>
        <v>41879.959050925929</v>
      </c>
      <c r="T3414" s="18">
        <f t="shared" si="262"/>
        <v>41909.959050925929</v>
      </c>
    </row>
    <row r="3415" spans="1:20" ht="60" x14ac:dyDescent="0.25">
      <c r="A3415">
        <v>3413</v>
      </c>
      <c r="B3415" s="10" t="s">
        <v>3412</v>
      </c>
      <c r="C3415" s="3" t="s">
        <v>7523</v>
      </c>
      <c r="D3415" s="8">
        <v>10000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7</v>
      </c>
      <c r="P3415">
        <f t="shared" si="260"/>
        <v>46.43</v>
      </c>
      <c r="Q3415" s="14" t="s">
        <v>8308</v>
      </c>
      <c r="R3415" t="s">
        <v>8309</v>
      </c>
      <c r="S3415" s="18">
        <f t="shared" si="261"/>
        <v>42053.733078703706</v>
      </c>
      <c r="T3415" s="18">
        <f t="shared" si="262"/>
        <v>42063.207638888889</v>
      </c>
    </row>
    <row r="3416" spans="1:20" ht="45" x14ac:dyDescent="0.25">
      <c r="A3416">
        <v>3414</v>
      </c>
      <c r="B3416" s="10" t="s">
        <v>3413</v>
      </c>
      <c r="C3416" s="3" t="s">
        <v>7524</v>
      </c>
      <c r="D3416" s="8">
        <v>2500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124</v>
      </c>
      <c r="P3416">
        <f t="shared" si="260"/>
        <v>70.569999999999993</v>
      </c>
      <c r="Q3416" s="14" t="s">
        <v>8308</v>
      </c>
      <c r="R3416" t="s">
        <v>8309</v>
      </c>
      <c r="S3416" s="18">
        <f t="shared" si="261"/>
        <v>42675.832465277781</v>
      </c>
      <c r="T3416" s="18">
        <f t="shared" si="262"/>
        <v>42705.332638888889</v>
      </c>
    </row>
    <row r="3417" spans="1:20" ht="45" x14ac:dyDescent="0.25">
      <c r="A3417">
        <v>3415</v>
      </c>
      <c r="B3417" s="10" t="s">
        <v>3414</v>
      </c>
      <c r="C3417" s="3" t="s">
        <v>7525</v>
      </c>
      <c r="D3417" s="8">
        <v>200000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0</v>
      </c>
      <c r="P3417">
        <f t="shared" si="260"/>
        <v>22.22</v>
      </c>
      <c r="Q3417" s="14" t="s">
        <v>8308</v>
      </c>
      <c r="R3417" t="s">
        <v>8309</v>
      </c>
      <c r="S3417" s="18">
        <f t="shared" si="261"/>
        <v>42467.144166666665</v>
      </c>
      <c r="T3417" s="18">
        <f t="shared" si="262"/>
        <v>42477.979166666672</v>
      </c>
    </row>
    <row r="3418" spans="1:20" ht="60" x14ac:dyDescent="0.25">
      <c r="A3418">
        <v>3416</v>
      </c>
      <c r="B3418" s="10" t="s">
        <v>3415</v>
      </c>
      <c r="C3418" s="3" t="s">
        <v>7526</v>
      </c>
      <c r="D3418" s="8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4" t="s">
        <v>8308</v>
      </c>
      <c r="R3418" t="s">
        <v>8309</v>
      </c>
      <c r="S3418" s="18">
        <f t="shared" si="261"/>
        <v>42089.412557870368</v>
      </c>
      <c r="T3418" s="18">
        <f t="shared" si="262"/>
        <v>42117.770833333328</v>
      </c>
    </row>
    <row r="3419" spans="1:20" ht="45" x14ac:dyDescent="0.25">
      <c r="A3419">
        <v>3417</v>
      </c>
      <c r="B3419" s="10" t="s">
        <v>3416</v>
      </c>
      <c r="C3419" s="3" t="s">
        <v>7527</v>
      </c>
      <c r="D3419" s="8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4" t="s">
        <v>8308</v>
      </c>
      <c r="R3419" t="s">
        <v>8309</v>
      </c>
      <c r="S3419" s="18">
        <f t="shared" si="261"/>
        <v>41894.91375</v>
      </c>
      <c r="T3419" s="18">
        <f t="shared" si="262"/>
        <v>41938.029861111114</v>
      </c>
    </row>
    <row r="3420" spans="1:20" ht="60" x14ac:dyDescent="0.25">
      <c r="A3420">
        <v>3418</v>
      </c>
      <c r="B3420" s="10" t="s">
        <v>3417</v>
      </c>
      <c r="C3420" s="3" t="s">
        <v>7528</v>
      </c>
      <c r="D3420" s="8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4" t="s">
        <v>8308</v>
      </c>
      <c r="R3420" t="s">
        <v>8309</v>
      </c>
      <c r="S3420" s="18">
        <f t="shared" si="261"/>
        <v>41752.83457175926</v>
      </c>
      <c r="T3420" s="18">
        <f t="shared" si="262"/>
        <v>41782.83457175926</v>
      </c>
    </row>
    <row r="3421" spans="1:20" ht="60" x14ac:dyDescent="0.25">
      <c r="A3421">
        <v>3419</v>
      </c>
      <c r="B3421" s="10" t="s">
        <v>3418</v>
      </c>
      <c r="C3421" s="3" t="s">
        <v>7529</v>
      </c>
      <c r="D3421" s="8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4" t="s">
        <v>8308</v>
      </c>
      <c r="R3421" t="s">
        <v>8309</v>
      </c>
      <c r="S3421" s="18">
        <f t="shared" si="261"/>
        <v>42448.821585648147</v>
      </c>
      <c r="T3421" s="18">
        <f t="shared" si="262"/>
        <v>42466.895833333328</v>
      </c>
    </row>
    <row r="3422" spans="1:20" ht="45" x14ac:dyDescent="0.25">
      <c r="A3422">
        <v>3420</v>
      </c>
      <c r="B3422" s="10" t="s">
        <v>3419</v>
      </c>
      <c r="C3422" s="3" t="s">
        <v>7530</v>
      </c>
      <c r="D3422" s="8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4" t="s">
        <v>8308</v>
      </c>
      <c r="R3422" t="s">
        <v>8309</v>
      </c>
      <c r="S3422" s="18">
        <f t="shared" si="261"/>
        <v>42405.090300925927</v>
      </c>
      <c r="T3422" s="18">
        <f t="shared" si="262"/>
        <v>42414</v>
      </c>
    </row>
    <row r="3423" spans="1:20" ht="45" x14ac:dyDescent="0.25">
      <c r="A3423">
        <v>3421</v>
      </c>
      <c r="B3423" s="10" t="s">
        <v>3420</v>
      </c>
      <c r="C3423" s="3" t="s">
        <v>7531</v>
      </c>
      <c r="D3423" s="8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4" t="s">
        <v>8308</v>
      </c>
      <c r="R3423" t="s">
        <v>8309</v>
      </c>
      <c r="S3423" s="18">
        <f t="shared" si="261"/>
        <v>42037.791238425925</v>
      </c>
      <c r="T3423" s="18">
        <f t="shared" si="262"/>
        <v>42067.791238425925</v>
      </c>
    </row>
    <row r="3424" spans="1:20" ht="60" x14ac:dyDescent="0.25">
      <c r="A3424">
        <v>3422</v>
      </c>
      <c r="B3424" s="10" t="s">
        <v>3421</v>
      </c>
      <c r="C3424" s="3" t="s">
        <v>7532</v>
      </c>
      <c r="D3424" s="8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4" t="s">
        <v>8308</v>
      </c>
      <c r="R3424" t="s">
        <v>8309</v>
      </c>
      <c r="S3424" s="18">
        <f t="shared" si="261"/>
        <v>42323.562222222223</v>
      </c>
      <c r="T3424" s="18">
        <f t="shared" si="262"/>
        <v>42352</v>
      </c>
    </row>
    <row r="3425" spans="1:20" ht="45" x14ac:dyDescent="0.25">
      <c r="A3425">
        <v>3423</v>
      </c>
      <c r="B3425" s="10" t="s">
        <v>3422</v>
      </c>
      <c r="C3425" s="3" t="s">
        <v>7533</v>
      </c>
      <c r="D3425" s="8">
        <v>200000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0</v>
      </c>
      <c r="P3425">
        <f t="shared" si="260"/>
        <v>35</v>
      </c>
      <c r="Q3425" s="14" t="s">
        <v>8308</v>
      </c>
      <c r="R3425" t="s">
        <v>8309</v>
      </c>
      <c r="S3425" s="18">
        <f t="shared" si="261"/>
        <v>42088.911354166667</v>
      </c>
      <c r="T3425" s="18">
        <f t="shared" si="262"/>
        <v>42118.911354166667</v>
      </c>
    </row>
    <row r="3426" spans="1:20" ht="60" x14ac:dyDescent="0.25">
      <c r="A3426">
        <v>3424</v>
      </c>
      <c r="B3426" s="10" t="s">
        <v>3423</v>
      </c>
      <c r="C3426" s="3" t="s">
        <v>7534</v>
      </c>
      <c r="D3426" s="8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4" t="s">
        <v>8308</v>
      </c>
      <c r="R3426" t="s">
        <v>8309</v>
      </c>
      <c r="S3426" s="18">
        <f t="shared" si="261"/>
        <v>42018.676898148144</v>
      </c>
      <c r="T3426" s="18">
        <f t="shared" si="262"/>
        <v>42040.290972222225</v>
      </c>
    </row>
    <row r="3427" spans="1:20" ht="60" x14ac:dyDescent="0.25">
      <c r="A3427">
        <v>3425</v>
      </c>
      <c r="B3427" s="10" t="s">
        <v>3424</v>
      </c>
      <c r="C3427" s="3" t="s">
        <v>7535</v>
      </c>
      <c r="D3427" s="8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4" t="s">
        <v>8308</v>
      </c>
      <c r="R3427" t="s">
        <v>8309</v>
      </c>
      <c r="S3427" s="18">
        <f t="shared" si="261"/>
        <v>41884.617314814815</v>
      </c>
      <c r="T3427" s="18">
        <f t="shared" si="262"/>
        <v>41916.617314814815</v>
      </c>
    </row>
    <row r="3428" spans="1:20" ht="45" x14ac:dyDescent="0.25">
      <c r="A3428">
        <v>3426</v>
      </c>
      <c r="B3428" s="10" t="s">
        <v>3425</v>
      </c>
      <c r="C3428" s="3" t="s">
        <v>7536</v>
      </c>
      <c r="D3428" s="8">
        <v>4000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101</v>
      </c>
      <c r="P3428">
        <f t="shared" si="260"/>
        <v>46.61</v>
      </c>
      <c r="Q3428" s="14" t="s">
        <v>8308</v>
      </c>
      <c r="R3428" t="s">
        <v>8309</v>
      </c>
      <c r="S3428" s="18">
        <f t="shared" si="261"/>
        <v>41884.056747685187</v>
      </c>
      <c r="T3428" s="18">
        <f t="shared" si="262"/>
        <v>41903.083333333336</v>
      </c>
    </row>
    <row r="3429" spans="1:20" ht="60" x14ac:dyDescent="0.25">
      <c r="A3429">
        <v>3427</v>
      </c>
      <c r="B3429" s="10" t="s">
        <v>3426</v>
      </c>
      <c r="C3429" s="3" t="s">
        <v>7537</v>
      </c>
      <c r="D3429" s="8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4" t="s">
        <v>8308</v>
      </c>
      <c r="R3429" t="s">
        <v>8309</v>
      </c>
      <c r="S3429" s="18">
        <f t="shared" si="261"/>
        <v>41792.645277777774</v>
      </c>
      <c r="T3429" s="18">
        <f t="shared" si="262"/>
        <v>41822.645277777774</v>
      </c>
    </row>
    <row r="3430" spans="1:20" ht="60" x14ac:dyDescent="0.25">
      <c r="A3430">
        <v>3428</v>
      </c>
      <c r="B3430" s="10" t="s">
        <v>3427</v>
      </c>
      <c r="C3430" s="3" t="s">
        <v>7538</v>
      </c>
      <c r="D3430" s="8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4" t="s">
        <v>8308</v>
      </c>
      <c r="R3430" t="s">
        <v>8309</v>
      </c>
      <c r="S3430" s="18">
        <f t="shared" si="261"/>
        <v>42038.720451388886</v>
      </c>
      <c r="T3430" s="18">
        <f t="shared" si="262"/>
        <v>42063.708333333328</v>
      </c>
    </row>
    <row r="3431" spans="1:20" ht="60" x14ac:dyDescent="0.25">
      <c r="A3431">
        <v>3429</v>
      </c>
      <c r="B3431" s="10" t="s">
        <v>3428</v>
      </c>
      <c r="C3431" s="3" t="s">
        <v>7539</v>
      </c>
      <c r="D3431" s="8">
        <v>8000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2</v>
      </c>
      <c r="P3431">
        <f t="shared" si="260"/>
        <v>16.25</v>
      </c>
      <c r="Q3431" s="14" t="s">
        <v>8308</v>
      </c>
      <c r="R3431" t="s">
        <v>8309</v>
      </c>
      <c r="S3431" s="18">
        <f t="shared" si="261"/>
        <v>42662.021539351852</v>
      </c>
      <c r="T3431" s="18">
        <f t="shared" si="262"/>
        <v>42676.021539351852</v>
      </c>
    </row>
    <row r="3432" spans="1:20" ht="60" x14ac:dyDescent="0.25">
      <c r="A3432">
        <v>3430</v>
      </c>
      <c r="B3432" s="10" t="s">
        <v>3429</v>
      </c>
      <c r="C3432" s="3" t="s">
        <v>7540</v>
      </c>
      <c r="D3432" s="8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4" t="s">
        <v>8308</v>
      </c>
      <c r="R3432" t="s">
        <v>8309</v>
      </c>
      <c r="S3432" s="18">
        <f t="shared" si="261"/>
        <v>41820.945613425924</v>
      </c>
      <c r="T3432" s="18">
        <f t="shared" si="262"/>
        <v>41850.945613425924</v>
      </c>
    </row>
    <row r="3433" spans="1:20" ht="45" x14ac:dyDescent="0.25">
      <c r="A3433">
        <v>3431</v>
      </c>
      <c r="B3433" s="10" t="s">
        <v>3430</v>
      </c>
      <c r="C3433" s="3" t="s">
        <v>7541</v>
      </c>
      <c r="D3433" s="8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4" t="s">
        <v>8308</v>
      </c>
      <c r="R3433" t="s">
        <v>8309</v>
      </c>
      <c r="S3433" s="18">
        <f t="shared" si="261"/>
        <v>41839.730937500004</v>
      </c>
      <c r="T3433" s="18">
        <f t="shared" si="262"/>
        <v>41869.730937500004</v>
      </c>
    </row>
    <row r="3434" spans="1:20" ht="45" x14ac:dyDescent="0.25">
      <c r="A3434">
        <v>3432</v>
      </c>
      <c r="B3434" s="10" t="s">
        <v>3431</v>
      </c>
      <c r="C3434" s="3" t="s">
        <v>7542</v>
      </c>
      <c r="D3434" s="8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4" t="s">
        <v>8308</v>
      </c>
      <c r="R3434" t="s">
        <v>8309</v>
      </c>
      <c r="S3434" s="18">
        <f t="shared" si="261"/>
        <v>42380.581180555557</v>
      </c>
      <c r="T3434" s="18">
        <f t="shared" si="262"/>
        <v>42405.916666666672</v>
      </c>
    </row>
    <row r="3435" spans="1:20" ht="45" x14ac:dyDescent="0.25">
      <c r="A3435">
        <v>3433</v>
      </c>
      <c r="B3435" s="10" t="s">
        <v>3432</v>
      </c>
      <c r="C3435" s="3" t="s">
        <v>7543</v>
      </c>
      <c r="D3435" s="8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4" t="s">
        <v>8308</v>
      </c>
      <c r="R3435" t="s">
        <v>8309</v>
      </c>
      <c r="S3435" s="18">
        <f t="shared" si="261"/>
        <v>41776.063136574077</v>
      </c>
      <c r="T3435" s="18">
        <f t="shared" si="262"/>
        <v>41807.125</v>
      </c>
    </row>
    <row r="3436" spans="1:20" ht="60" x14ac:dyDescent="0.25">
      <c r="A3436">
        <v>3434</v>
      </c>
      <c r="B3436" s="10" t="s">
        <v>3433</v>
      </c>
      <c r="C3436" s="3" t="s">
        <v>7544</v>
      </c>
      <c r="D3436" s="8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4" t="s">
        <v>8308</v>
      </c>
      <c r="R3436" t="s">
        <v>8309</v>
      </c>
      <c r="S3436" s="18">
        <f t="shared" si="261"/>
        <v>41800.380428240744</v>
      </c>
      <c r="T3436" s="18">
        <f t="shared" si="262"/>
        <v>41830.380428240744</v>
      </c>
    </row>
    <row r="3437" spans="1:20" ht="60" x14ac:dyDescent="0.25">
      <c r="A3437">
        <v>3435</v>
      </c>
      <c r="B3437" s="10" t="s">
        <v>3434</v>
      </c>
      <c r="C3437" s="3" t="s">
        <v>7545</v>
      </c>
      <c r="D3437" s="8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4" t="s">
        <v>8308</v>
      </c>
      <c r="R3437" t="s">
        <v>8309</v>
      </c>
      <c r="S3437" s="18">
        <f t="shared" si="261"/>
        <v>42572.61681712963</v>
      </c>
      <c r="T3437" s="18">
        <f t="shared" si="262"/>
        <v>42589.125</v>
      </c>
    </row>
    <row r="3438" spans="1:20" ht="60" x14ac:dyDescent="0.25">
      <c r="A3438">
        <v>3436</v>
      </c>
      <c r="B3438" s="10" t="s">
        <v>3435</v>
      </c>
      <c r="C3438" s="3" t="s">
        <v>7546</v>
      </c>
      <c r="D3438" s="8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4" t="s">
        <v>8308</v>
      </c>
      <c r="R3438" t="s">
        <v>8309</v>
      </c>
      <c r="S3438" s="18">
        <f t="shared" si="261"/>
        <v>41851.541585648149</v>
      </c>
      <c r="T3438" s="18">
        <f t="shared" si="262"/>
        <v>41872.686111111114</v>
      </c>
    </row>
    <row r="3439" spans="1:20" ht="60" x14ac:dyDescent="0.25">
      <c r="A3439">
        <v>3437</v>
      </c>
      <c r="B3439" s="10" t="s">
        <v>3436</v>
      </c>
      <c r="C3439" s="3" t="s">
        <v>7547</v>
      </c>
      <c r="D3439" s="8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4" t="s">
        <v>8308</v>
      </c>
      <c r="R3439" t="s">
        <v>8309</v>
      </c>
      <c r="S3439" s="18">
        <f t="shared" si="261"/>
        <v>42205.710879629631</v>
      </c>
      <c r="T3439" s="18">
        <f t="shared" si="262"/>
        <v>42235.710879629631</v>
      </c>
    </row>
    <row r="3440" spans="1:20" ht="60" x14ac:dyDescent="0.25">
      <c r="A3440">
        <v>3438</v>
      </c>
      <c r="B3440" s="10" t="s">
        <v>3437</v>
      </c>
      <c r="C3440" s="3" t="s">
        <v>7548</v>
      </c>
      <c r="D3440" s="8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4" t="s">
        <v>8308</v>
      </c>
      <c r="R3440" t="s">
        <v>8309</v>
      </c>
      <c r="S3440" s="18">
        <f t="shared" si="261"/>
        <v>42100.927858796291</v>
      </c>
      <c r="T3440" s="18">
        <f t="shared" si="262"/>
        <v>42126.875</v>
      </c>
    </row>
    <row r="3441" spans="1:20" ht="30" x14ac:dyDescent="0.25">
      <c r="A3441">
        <v>3439</v>
      </c>
      <c r="B3441" s="10" t="s">
        <v>3438</v>
      </c>
      <c r="C3441" s="3" t="s">
        <v>7549</v>
      </c>
      <c r="D3441" s="8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4" t="s">
        <v>8308</v>
      </c>
      <c r="R3441" t="s">
        <v>8309</v>
      </c>
      <c r="S3441" s="18">
        <f t="shared" si="261"/>
        <v>42374.911226851851</v>
      </c>
      <c r="T3441" s="18">
        <f t="shared" si="262"/>
        <v>42388.207638888889</v>
      </c>
    </row>
    <row r="3442" spans="1:20" ht="60" x14ac:dyDescent="0.25">
      <c r="A3442">
        <v>3440</v>
      </c>
      <c r="B3442" s="10" t="s">
        <v>3439</v>
      </c>
      <c r="C3442" s="3" t="s">
        <v>7550</v>
      </c>
      <c r="D3442" s="8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4" t="s">
        <v>8308</v>
      </c>
      <c r="R3442" t="s">
        <v>8309</v>
      </c>
      <c r="S3442" s="18">
        <f t="shared" si="261"/>
        <v>41809.12300925926</v>
      </c>
      <c r="T3442" s="18">
        <f t="shared" si="262"/>
        <v>41831.677083333336</v>
      </c>
    </row>
    <row r="3443" spans="1:20" ht="60" x14ac:dyDescent="0.25">
      <c r="A3443">
        <v>3441</v>
      </c>
      <c r="B3443" s="10" t="s">
        <v>3440</v>
      </c>
      <c r="C3443" s="3" t="s">
        <v>7551</v>
      </c>
      <c r="D3443" s="8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4" t="s">
        <v>8308</v>
      </c>
      <c r="R3443" t="s">
        <v>8309</v>
      </c>
      <c r="S3443" s="18">
        <f t="shared" si="261"/>
        <v>42294.429641203707</v>
      </c>
      <c r="T3443" s="18">
        <f t="shared" si="262"/>
        <v>42321.845138888893</v>
      </c>
    </row>
    <row r="3444" spans="1:20" ht="60" x14ac:dyDescent="0.25">
      <c r="A3444">
        <v>3442</v>
      </c>
      <c r="B3444" s="10" t="s">
        <v>3441</v>
      </c>
      <c r="C3444" s="3" t="s">
        <v>7552</v>
      </c>
      <c r="D3444" s="8">
        <v>100000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0</v>
      </c>
      <c r="P3444">
        <f t="shared" si="260"/>
        <v>31.25</v>
      </c>
      <c r="Q3444" s="14" t="s">
        <v>8308</v>
      </c>
      <c r="R3444" t="s">
        <v>8309</v>
      </c>
      <c r="S3444" s="18">
        <f t="shared" si="261"/>
        <v>42124.841111111105</v>
      </c>
      <c r="T3444" s="18">
        <f t="shared" si="262"/>
        <v>42154.841111111105</v>
      </c>
    </row>
    <row r="3445" spans="1:20" ht="60" x14ac:dyDescent="0.25">
      <c r="A3445">
        <v>3443</v>
      </c>
      <c r="B3445" s="10" t="s">
        <v>3442</v>
      </c>
      <c r="C3445" s="3" t="s">
        <v>7553</v>
      </c>
      <c r="D3445" s="8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4" t="s">
        <v>8308</v>
      </c>
      <c r="R3445" t="s">
        <v>8309</v>
      </c>
      <c r="S3445" s="18">
        <f t="shared" si="261"/>
        <v>41861.524837962963</v>
      </c>
      <c r="T3445" s="18">
        <f t="shared" si="262"/>
        <v>41891.524837962963</v>
      </c>
    </row>
    <row r="3446" spans="1:20" ht="60" x14ac:dyDescent="0.25">
      <c r="A3446">
        <v>3444</v>
      </c>
      <c r="B3446" s="10" t="s">
        <v>3443</v>
      </c>
      <c r="C3446" s="3" t="s">
        <v>7554</v>
      </c>
      <c r="D3446" s="8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4" t="s">
        <v>8308</v>
      </c>
      <c r="R3446" t="s">
        <v>8309</v>
      </c>
      <c r="S3446" s="18">
        <f t="shared" si="261"/>
        <v>42521.291504629626</v>
      </c>
      <c r="T3446" s="18">
        <f t="shared" si="262"/>
        <v>42529.582638888889</v>
      </c>
    </row>
    <row r="3447" spans="1:20" ht="45" x14ac:dyDescent="0.25">
      <c r="A3447">
        <v>3445</v>
      </c>
      <c r="B3447" s="10" t="s">
        <v>3444</v>
      </c>
      <c r="C3447" s="3" t="s">
        <v>7555</v>
      </c>
      <c r="D3447" s="8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4" t="s">
        <v>8308</v>
      </c>
      <c r="R3447" t="s">
        <v>8309</v>
      </c>
      <c r="S3447" s="18">
        <f t="shared" si="261"/>
        <v>42272.530509259261</v>
      </c>
      <c r="T3447" s="18">
        <f t="shared" si="262"/>
        <v>42300.530509259261</v>
      </c>
    </row>
    <row r="3448" spans="1:20" ht="60" x14ac:dyDescent="0.25">
      <c r="A3448">
        <v>3446</v>
      </c>
      <c r="B3448" s="10" t="s">
        <v>3445</v>
      </c>
      <c r="C3448" s="3" t="s">
        <v>7556</v>
      </c>
      <c r="D3448" s="8">
        <v>650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166</v>
      </c>
      <c r="P3448">
        <f t="shared" si="260"/>
        <v>43.28</v>
      </c>
      <c r="Q3448" s="14" t="s">
        <v>8308</v>
      </c>
      <c r="R3448" t="s">
        <v>8309</v>
      </c>
      <c r="S3448" s="18">
        <f t="shared" si="261"/>
        <v>42016.832465277781</v>
      </c>
      <c r="T3448" s="18">
        <f t="shared" si="262"/>
        <v>42040.513888888891</v>
      </c>
    </row>
    <row r="3449" spans="1:20" ht="30" x14ac:dyDescent="0.25">
      <c r="A3449">
        <v>3447</v>
      </c>
      <c r="B3449" s="10" t="s">
        <v>3446</v>
      </c>
      <c r="C3449" s="3" t="s">
        <v>7557</v>
      </c>
      <c r="D3449" s="8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4" t="s">
        <v>8308</v>
      </c>
      <c r="R3449" t="s">
        <v>8309</v>
      </c>
      <c r="S3449" s="18">
        <f t="shared" si="261"/>
        <v>42402.889027777783</v>
      </c>
      <c r="T3449" s="18">
        <f t="shared" si="262"/>
        <v>42447.847361111111</v>
      </c>
    </row>
    <row r="3450" spans="1:20" ht="45" x14ac:dyDescent="0.25">
      <c r="A3450">
        <v>3448</v>
      </c>
      <c r="B3450" s="10" t="s">
        <v>3447</v>
      </c>
      <c r="C3450" s="3" t="s">
        <v>7558</v>
      </c>
      <c r="D3450" s="8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4" t="s">
        <v>8308</v>
      </c>
      <c r="R3450" t="s">
        <v>8309</v>
      </c>
      <c r="S3450" s="18">
        <f t="shared" si="261"/>
        <v>41960.119085648148</v>
      </c>
      <c r="T3450" s="18">
        <f t="shared" si="262"/>
        <v>41990.119085648148</v>
      </c>
    </row>
    <row r="3451" spans="1:20" ht="45" x14ac:dyDescent="0.25">
      <c r="A3451">
        <v>3449</v>
      </c>
      <c r="B3451" s="10" t="s">
        <v>3448</v>
      </c>
      <c r="C3451" s="3" t="s">
        <v>7559</v>
      </c>
      <c r="D3451" s="8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4" t="s">
        <v>8308</v>
      </c>
      <c r="R3451" t="s">
        <v>8309</v>
      </c>
      <c r="S3451" s="18">
        <f t="shared" si="261"/>
        <v>42532.052523148144</v>
      </c>
      <c r="T3451" s="18">
        <f t="shared" si="262"/>
        <v>42560.166666666672</v>
      </c>
    </row>
    <row r="3452" spans="1:20" ht="60" x14ac:dyDescent="0.25">
      <c r="A3452">
        <v>3450</v>
      </c>
      <c r="B3452" s="10" t="s">
        <v>3449</v>
      </c>
      <c r="C3452" s="3" t="s">
        <v>7560</v>
      </c>
      <c r="D3452" s="8">
        <v>3500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22</v>
      </c>
      <c r="P3452">
        <f t="shared" si="260"/>
        <v>19.489999999999998</v>
      </c>
      <c r="Q3452" s="14" t="s">
        <v>8308</v>
      </c>
      <c r="R3452" t="s">
        <v>8309</v>
      </c>
      <c r="S3452" s="18">
        <f t="shared" si="261"/>
        <v>42036.704525462963</v>
      </c>
      <c r="T3452" s="18">
        <f t="shared" si="262"/>
        <v>42096.662858796291</v>
      </c>
    </row>
    <row r="3453" spans="1:20" ht="60" x14ac:dyDescent="0.25">
      <c r="A3453">
        <v>3451</v>
      </c>
      <c r="B3453" s="10" t="s">
        <v>3450</v>
      </c>
      <c r="C3453" s="3" t="s">
        <v>7561</v>
      </c>
      <c r="D3453" s="8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4" t="s">
        <v>8308</v>
      </c>
      <c r="R3453" t="s">
        <v>8309</v>
      </c>
      <c r="S3453" s="18">
        <f t="shared" si="261"/>
        <v>42088.723692129628</v>
      </c>
      <c r="T3453" s="18">
        <f t="shared" si="262"/>
        <v>42115.723692129628</v>
      </c>
    </row>
    <row r="3454" spans="1:20" ht="60" x14ac:dyDescent="0.25">
      <c r="A3454">
        <v>3452</v>
      </c>
      <c r="B3454" s="10" t="s">
        <v>3451</v>
      </c>
      <c r="C3454" s="3" t="s">
        <v>7562</v>
      </c>
      <c r="D3454" s="8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4" t="s">
        <v>8308</v>
      </c>
      <c r="R3454" t="s">
        <v>8309</v>
      </c>
      <c r="S3454" s="18">
        <f t="shared" si="261"/>
        <v>41820.639189814814</v>
      </c>
      <c r="T3454" s="18">
        <f t="shared" si="262"/>
        <v>41843.165972222225</v>
      </c>
    </row>
    <row r="3455" spans="1:20" ht="45" x14ac:dyDescent="0.25">
      <c r="A3455">
        <v>3453</v>
      </c>
      <c r="B3455" s="10" t="s">
        <v>3452</v>
      </c>
      <c r="C3455" s="3" t="s">
        <v>7563</v>
      </c>
      <c r="D3455" s="8">
        <v>2000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19</v>
      </c>
      <c r="P3455">
        <f t="shared" si="260"/>
        <v>27.5</v>
      </c>
      <c r="Q3455" s="14" t="s">
        <v>8308</v>
      </c>
      <c r="R3455" t="s">
        <v>8309</v>
      </c>
      <c r="S3455" s="18">
        <f t="shared" si="261"/>
        <v>42535.97865740741</v>
      </c>
      <c r="T3455" s="18">
        <f t="shared" si="262"/>
        <v>42595.97865740741</v>
      </c>
    </row>
    <row r="3456" spans="1:20" ht="60" x14ac:dyDescent="0.25">
      <c r="A3456">
        <v>3454</v>
      </c>
      <c r="B3456" s="10" t="s">
        <v>3453</v>
      </c>
      <c r="C3456" s="3" t="s">
        <v>7564</v>
      </c>
      <c r="D3456" s="8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4" t="s">
        <v>8308</v>
      </c>
      <c r="R3456" t="s">
        <v>8309</v>
      </c>
      <c r="S3456" s="18">
        <f t="shared" si="261"/>
        <v>41821.698599537034</v>
      </c>
      <c r="T3456" s="18">
        <f t="shared" si="262"/>
        <v>41851.698599537034</v>
      </c>
    </row>
    <row r="3457" spans="1:20" ht="60" x14ac:dyDescent="0.25">
      <c r="A3457">
        <v>3455</v>
      </c>
      <c r="B3457" s="10" t="s">
        <v>3454</v>
      </c>
      <c r="C3457" s="3" t="s">
        <v>7565</v>
      </c>
      <c r="D3457" s="8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4" t="s">
        <v>8308</v>
      </c>
      <c r="R3457" t="s">
        <v>8309</v>
      </c>
      <c r="S3457" s="18">
        <f t="shared" si="261"/>
        <v>42626.7503125</v>
      </c>
      <c r="T3457" s="18">
        <f t="shared" si="262"/>
        <v>42656.7503125</v>
      </c>
    </row>
    <row r="3458" spans="1:20" ht="60" x14ac:dyDescent="0.25">
      <c r="A3458">
        <v>3456</v>
      </c>
      <c r="B3458" s="10" t="s">
        <v>3455</v>
      </c>
      <c r="C3458" s="3" t="s">
        <v>7566</v>
      </c>
      <c r="D3458" s="8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ref="P3458:P3521" si="264">IFERROR(ROUND(E3458/L3458,2),0)</f>
        <v>358.69</v>
      </c>
      <c r="Q3458" s="14" t="s">
        <v>8308</v>
      </c>
      <c r="R3458" t="s">
        <v>8309</v>
      </c>
      <c r="S3458" s="18">
        <f t="shared" si="261"/>
        <v>41821.205636574072</v>
      </c>
      <c r="T3458" s="18">
        <f t="shared" si="262"/>
        <v>41852.290972222225</v>
      </c>
    </row>
    <row r="3459" spans="1:20" ht="30" x14ac:dyDescent="0.25">
      <c r="A3459">
        <v>3457</v>
      </c>
      <c r="B3459" s="10" t="s">
        <v>3456</v>
      </c>
      <c r="C3459" s="3" t="s">
        <v>7567</v>
      </c>
      <c r="D3459" s="8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si="264"/>
        <v>50.98</v>
      </c>
      <c r="Q3459" s="14" t="s">
        <v>8308</v>
      </c>
      <c r="R3459" t="s">
        <v>8309</v>
      </c>
      <c r="S3459" s="18">
        <f t="shared" ref="S3459:S3522" si="265">(((J3459/60)/60)/24)+DATE(1970,1,1)</f>
        <v>42016.706678240742</v>
      </c>
      <c r="T3459" s="18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10" t="s">
        <v>3457</v>
      </c>
      <c r="C3460" s="3" t="s">
        <v>7568</v>
      </c>
      <c r="D3460" s="8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4" t="s">
        <v>8308</v>
      </c>
      <c r="R3460" t="s">
        <v>8309</v>
      </c>
      <c r="S3460" s="18">
        <f t="shared" si="265"/>
        <v>42011.202581018515</v>
      </c>
      <c r="T3460" s="18">
        <f t="shared" si="266"/>
        <v>42038.185416666667</v>
      </c>
    </row>
    <row r="3461" spans="1:20" ht="60" x14ac:dyDescent="0.25">
      <c r="A3461">
        <v>3459</v>
      </c>
      <c r="B3461" s="10" t="s">
        <v>3458</v>
      </c>
      <c r="C3461" s="3" t="s">
        <v>7569</v>
      </c>
      <c r="D3461" s="8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4" t="s">
        <v>8308</v>
      </c>
      <c r="R3461" t="s">
        <v>8309</v>
      </c>
      <c r="S3461" s="18">
        <f t="shared" si="265"/>
        <v>42480.479861111111</v>
      </c>
      <c r="T3461" s="18">
        <f t="shared" si="266"/>
        <v>42510.479861111111</v>
      </c>
    </row>
    <row r="3462" spans="1:20" ht="45" x14ac:dyDescent="0.25">
      <c r="A3462">
        <v>3460</v>
      </c>
      <c r="B3462" s="10" t="s">
        <v>3459</v>
      </c>
      <c r="C3462" s="3" t="s">
        <v>7570</v>
      </c>
      <c r="D3462" s="8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4" t="s">
        <v>8308</v>
      </c>
      <c r="R3462" t="s">
        <v>8309</v>
      </c>
      <c r="S3462" s="18">
        <f t="shared" si="265"/>
        <v>41852.527222222219</v>
      </c>
      <c r="T3462" s="18">
        <f t="shared" si="266"/>
        <v>41866.527222222219</v>
      </c>
    </row>
    <row r="3463" spans="1:20" ht="60" x14ac:dyDescent="0.25">
      <c r="A3463">
        <v>3461</v>
      </c>
      <c r="B3463" s="10" t="s">
        <v>3460</v>
      </c>
      <c r="C3463" s="3" t="s">
        <v>7571</v>
      </c>
      <c r="D3463" s="8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4" t="s">
        <v>8308</v>
      </c>
      <c r="R3463" t="s">
        <v>8309</v>
      </c>
      <c r="S3463" s="18">
        <f t="shared" si="265"/>
        <v>42643.632858796293</v>
      </c>
      <c r="T3463" s="18">
        <f t="shared" si="266"/>
        <v>42672.125</v>
      </c>
    </row>
    <row r="3464" spans="1:20" ht="45" x14ac:dyDescent="0.25">
      <c r="A3464">
        <v>3462</v>
      </c>
      <c r="B3464" s="10" t="s">
        <v>3461</v>
      </c>
      <c r="C3464" s="3" t="s">
        <v>7572</v>
      </c>
      <c r="D3464" s="8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4" t="s">
        <v>8308</v>
      </c>
      <c r="R3464" t="s">
        <v>8309</v>
      </c>
      <c r="S3464" s="18">
        <f t="shared" si="265"/>
        <v>42179.898472222223</v>
      </c>
      <c r="T3464" s="18">
        <f t="shared" si="266"/>
        <v>42195.75</v>
      </c>
    </row>
    <row r="3465" spans="1:20" ht="45" x14ac:dyDescent="0.25">
      <c r="A3465">
        <v>3463</v>
      </c>
      <c r="B3465" s="10" t="s">
        <v>3462</v>
      </c>
      <c r="C3465" s="3" t="s">
        <v>7573</v>
      </c>
      <c r="D3465" s="8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4" t="s">
        <v>8308</v>
      </c>
      <c r="R3465" t="s">
        <v>8309</v>
      </c>
      <c r="S3465" s="18">
        <f t="shared" si="265"/>
        <v>42612.918807870374</v>
      </c>
      <c r="T3465" s="18">
        <f t="shared" si="266"/>
        <v>42654.165972222225</v>
      </c>
    </row>
    <row r="3466" spans="1:20" ht="60" x14ac:dyDescent="0.25">
      <c r="A3466">
        <v>3464</v>
      </c>
      <c r="B3466" s="10" t="s">
        <v>3463</v>
      </c>
      <c r="C3466" s="3" t="s">
        <v>7574</v>
      </c>
      <c r="D3466" s="8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4" t="s">
        <v>8308</v>
      </c>
      <c r="R3466" t="s">
        <v>8309</v>
      </c>
      <c r="S3466" s="18">
        <f t="shared" si="265"/>
        <v>42575.130057870367</v>
      </c>
      <c r="T3466" s="18">
        <f t="shared" si="266"/>
        <v>42605.130057870367</v>
      </c>
    </row>
    <row r="3467" spans="1:20" ht="45" x14ac:dyDescent="0.25">
      <c r="A3467">
        <v>3465</v>
      </c>
      <c r="B3467" s="10" t="s">
        <v>3464</v>
      </c>
      <c r="C3467" s="3" t="s">
        <v>7575</v>
      </c>
      <c r="D3467" s="8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4" t="s">
        <v>8308</v>
      </c>
      <c r="R3467" t="s">
        <v>8309</v>
      </c>
      <c r="S3467" s="18">
        <f t="shared" si="265"/>
        <v>42200.625833333332</v>
      </c>
      <c r="T3467" s="18">
        <f t="shared" si="266"/>
        <v>42225.666666666672</v>
      </c>
    </row>
    <row r="3468" spans="1:20" ht="45" x14ac:dyDescent="0.25">
      <c r="A3468">
        <v>3466</v>
      </c>
      <c r="B3468" s="10" t="s">
        <v>3465</v>
      </c>
      <c r="C3468" s="3" t="s">
        <v>7576</v>
      </c>
      <c r="D3468" s="8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4" t="s">
        <v>8308</v>
      </c>
      <c r="R3468" t="s">
        <v>8309</v>
      </c>
      <c r="S3468" s="18">
        <f t="shared" si="265"/>
        <v>42420.019097222219</v>
      </c>
      <c r="T3468" s="18">
        <f t="shared" si="266"/>
        <v>42479.977430555555</v>
      </c>
    </row>
    <row r="3469" spans="1:20" x14ac:dyDescent="0.25">
      <c r="A3469">
        <v>3467</v>
      </c>
      <c r="B3469" s="10" t="s">
        <v>3466</v>
      </c>
      <c r="C3469" s="3" t="s">
        <v>7577</v>
      </c>
      <c r="D3469" s="8">
        <v>12000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25</v>
      </c>
      <c r="P3469">
        <f t="shared" si="264"/>
        <v>64.47</v>
      </c>
      <c r="Q3469" s="14" t="s">
        <v>8308</v>
      </c>
      <c r="R3469" t="s">
        <v>8309</v>
      </c>
      <c r="S3469" s="18">
        <f t="shared" si="265"/>
        <v>42053.671666666662</v>
      </c>
      <c r="T3469" s="18">
        <f t="shared" si="266"/>
        <v>42083.630000000005</v>
      </c>
    </row>
    <row r="3470" spans="1:20" ht="45" x14ac:dyDescent="0.25">
      <c r="A3470">
        <v>3468</v>
      </c>
      <c r="B3470" s="10" t="s">
        <v>3467</v>
      </c>
      <c r="C3470" s="3" t="s">
        <v>7578</v>
      </c>
      <c r="D3470" s="8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4" t="s">
        <v>8308</v>
      </c>
      <c r="R3470" t="s">
        <v>8309</v>
      </c>
      <c r="S3470" s="18">
        <f t="shared" si="265"/>
        <v>42605.765381944439</v>
      </c>
      <c r="T3470" s="18">
        <f t="shared" si="266"/>
        <v>42634.125</v>
      </c>
    </row>
    <row r="3471" spans="1:20" ht="60" x14ac:dyDescent="0.25">
      <c r="A3471">
        <v>3469</v>
      </c>
      <c r="B3471" s="10" t="s">
        <v>3468</v>
      </c>
      <c r="C3471" s="3" t="s">
        <v>7579</v>
      </c>
      <c r="D3471" s="8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4" t="s">
        <v>8308</v>
      </c>
      <c r="R3471" t="s">
        <v>8309</v>
      </c>
      <c r="S3471" s="18">
        <f t="shared" si="265"/>
        <v>42458.641724537039</v>
      </c>
      <c r="T3471" s="18">
        <f t="shared" si="266"/>
        <v>42488.641724537039</v>
      </c>
    </row>
    <row r="3472" spans="1:20" ht="45" x14ac:dyDescent="0.25">
      <c r="A3472">
        <v>3470</v>
      </c>
      <c r="B3472" s="10" t="s">
        <v>3469</v>
      </c>
      <c r="C3472" s="3" t="s">
        <v>7580</v>
      </c>
      <c r="D3472" s="8">
        <v>10000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4</v>
      </c>
      <c r="P3472">
        <f t="shared" si="264"/>
        <v>41.67</v>
      </c>
      <c r="Q3472" s="14" t="s">
        <v>8308</v>
      </c>
      <c r="R3472" t="s">
        <v>8309</v>
      </c>
      <c r="S3472" s="18">
        <f t="shared" si="265"/>
        <v>42529.022013888884</v>
      </c>
      <c r="T3472" s="18">
        <f t="shared" si="266"/>
        <v>42566.901388888888</v>
      </c>
    </row>
    <row r="3473" spans="1:20" ht="60" x14ac:dyDescent="0.25">
      <c r="A3473">
        <v>3471</v>
      </c>
      <c r="B3473" s="10" t="s">
        <v>3470</v>
      </c>
      <c r="C3473" s="3" t="s">
        <v>7581</v>
      </c>
      <c r="D3473" s="8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4" t="s">
        <v>8308</v>
      </c>
      <c r="R3473" t="s">
        <v>8309</v>
      </c>
      <c r="S3473" s="18">
        <f t="shared" si="265"/>
        <v>41841.820486111108</v>
      </c>
      <c r="T3473" s="18">
        <f t="shared" si="266"/>
        <v>41882.833333333336</v>
      </c>
    </row>
    <row r="3474" spans="1:20" ht="60" x14ac:dyDescent="0.25">
      <c r="A3474">
        <v>3472</v>
      </c>
      <c r="B3474" s="10" t="s">
        <v>3471</v>
      </c>
      <c r="C3474" s="3" t="s">
        <v>7582</v>
      </c>
      <c r="D3474" s="8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4" t="s">
        <v>8308</v>
      </c>
      <c r="R3474" t="s">
        <v>8309</v>
      </c>
      <c r="S3474" s="18">
        <f t="shared" si="265"/>
        <v>41928.170497685183</v>
      </c>
      <c r="T3474" s="18">
        <f t="shared" si="266"/>
        <v>41949.249305555553</v>
      </c>
    </row>
    <row r="3475" spans="1:20" ht="60" x14ac:dyDescent="0.25">
      <c r="A3475">
        <v>3473</v>
      </c>
      <c r="B3475" s="10" t="s">
        <v>3472</v>
      </c>
      <c r="C3475" s="3" t="s">
        <v>7583</v>
      </c>
      <c r="D3475" s="8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4" t="s">
        <v>8308</v>
      </c>
      <c r="R3475" t="s">
        <v>8309</v>
      </c>
      <c r="S3475" s="18">
        <f t="shared" si="265"/>
        <v>42062.834444444445</v>
      </c>
      <c r="T3475" s="18">
        <f t="shared" si="266"/>
        <v>42083.852083333331</v>
      </c>
    </row>
    <row r="3476" spans="1:20" ht="60" x14ac:dyDescent="0.25">
      <c r="A3476">
        <v>3474</v>
      </c>
      <c r="B3476" s="10" t="s">
        <v>3473</v>
      </c>
      <c r="C3476" s="3" t="s">
        <v>7584</v>
      </c>
      <c r="D3476" s="8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4" t="s">
        <v>8308</v>
      </c>
      <c r="R3476" t="s">
        <v>8309</v>
      </c>
      <c r="S3476" s="18">
        <f t="shared" si="265"/>
        <v>42541.501516203702</v>
      </c>
      <c r="T3476" s="18">
        <f t="shared" si="266"/>
        <v>42571.501516203702</v>
      </c>
    </row>
    <row r="3477" spans="1:20" ht="45" x14ac:dyDescent="0.25">
      <c r="A3477">
        <v>3475</v>
      </c>
      <c r="B3477" s="10" t="s">
        <v>3474</v>
      </c>
      <c r="C3477" s="3" t="s">
        <v>7585</v>
      </c>
      <c r="D3477" s="8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4" t="s">
        <v>8308</v>
      </c>
      <c r="R3477" t="s">
        <v>8309</v>
      </c>
      <c r="S3477" s="18">
        <f t="shared" si="265"/>
        <v>41918.880833333329</v>
      </c>
      <c r="T3477" s="18">
        <f t="shared" si="266"/>
        <v>41946</v>
      </c>
    </row>
    <row r="3478" spans="1:20" ht="60" x14ac:dyDescent="0.25">
      <c r="A3478">
        <v>3476</v>
      </c>
      <c r="B3478" s="10" t="s">
        <v>3475</v>
      </c>
      <c r="C3478" s="3" t="s">
        <v>7586</v>
      </c>
      <c r="D3478" s="8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4" t="s">
        <v>8308</v>
      </c>
      <c r="R3478" t="s">
        <v>8309</v>
      </c>
      <c r="S3478" s="18">
        <f t="shared" si="265"/>
        <v>41921.279976851853</v>
      </c>
      <c r="T3478" s="18">
        <f t="shared" si="266"/>
        <v>41939.125</v>
      </c>
    </row>
    <row r="3479" spans="1:20" ht="45" x14ac:dyDescent="0.25">
      <c r="A3479">
        <v>3477</v>
      </c>
      <c r="B3479" s="10" t="s">
        <v>3476</v>
      </c>
      <c r="C3479" s="3" t="s">
        <v>7587</v>
      </c>
      <c r="D3479" s="8">
        <v>2000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104</v>
      </c>
      <c r="P3479">
        <f t="shared" si="264"/>
        <v>53.23</v>
      </c>
      <c r="Q3479" s="14" t="s">
        <v>8308</v>
      </c>
      <c r="R3479" t="s">
        <v>8309</v>
      </c>
      <c r="S3479" s="18">
        <f t="shared" si="265"/>
        <v>42128.736608796295</v>
      </c>
      <c r="T3479" s="18">
        <f t="shared" si="266"/>
        <v>42141.125</v>
      </c>
    </row>
    <row r="3480" spans="1:20" ht="45" x14ac:dyDescent="0.25">
      <c r="A3480">
        <v>3478</v>
      </c>
      <c r="B3480" s="10" t="s">
        <v>3477</v>
      </c>
      <c r="C3480" s="3" t="s">
        <v>7588</v>
      </c>
      <c r="D3480" s="8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4" t="s">
        <v>8308</v>
      </c>
      <c r="R3480" t="s">
        <v>8309</v>
      </c>
      <c r="S3480" s="18">
        <f t="shared" si="265"/>
        <v>42053.916921296302</v>
      </c>
      <c r="T3480" s="18">
        <f t="shared" si="266"/>
        <v>42079.875</v>
      </c>
    </row>
    <row r="3481" spans="1:20" ht="45" x14ac:dyDescent="0.25">
      <c r="A3481">
        <v>3479</v>
      </c>
      <c r="B3481" s="10" t="s">
        <v>3478</v>
      </c>
      <c r="C3481" s="3" t="s">
        <v>7589</v>
      </c>
      <c r="D3481" s="8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4" t="s">
        <v>8308</v>
      </c>
      <c r="R3481" t="s">
        <v>8309</v>
      </c>
      <c r="S3481" s="18">
        <f t="shared" si="265"/>
        <v>41781.855092592588</v>
      </c>
      <c r="T3481" s="18">
        <f t="shared" si="266"/>
        <v>41811.855092592588</v>
      </c>
    </row>
    <row r="3482" spans="1:20" ht="45" x14ac:dyDescent="0.25">
      <c r="A3482">
        <v>3480</v>
      </c>
      <c r="B3482" s="10" t="s">
        <v>3479</v>
      </c>
      <c r="C3482" s="3" t="s">
        <v>7590</v>
      </c>
      <c r="D3482" s="8">
        <v>2100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102</v>
      </c>
      <c r="P3482">
        <f t="shared" si="264"/>
        <v>164.62</v>
      </c>
      <c r="Q3482" s="14" t="s">
        <v>8308</v>
      </c>
      <c r="R3482" t="s">
        <v>8309</v>
      </c>
      <c r="S3482" s="18">
        <f t="shared" si="265"/>
        <v>42171.317442129628</v>
      </c>
      <c r="T3482" s="18">
        <f t="shared" si="266"/>
        <v>42195.875</v>
      </c>
    </row>
    <row r="3483" spans="1:20" ht="60" x14ac:dyDescent="0.25">
      <c r="A3483">
        <v>3481</v>
      </c>
      <c r="B3483" s="10" t="s">
        <v>3480</v>
      </c>
      <c r="C3483" s="3" t="s">
        <v>7591</v>
      </c>
      <c r="D3483" s="8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4" t="s">
        <v>8308</v>
      </c>
      <c r="R3483" t="s">
        <v>8309</v>
      </c>
      <c r="S3483" s="18">
        <f t="shared" si="265"/>
        <v>41989.24754629629</v>
      </c>
      <c r="T3483" s="18">
        <f t="shared" si="266"/>
        <v>42006.24754629629</v>
      </c>
    </row>
    <row r="3484" spans="1:20" ht="45" x14ac:dyDescent="0.25">
      <c r="A3484">
        <v>3482</v>
      </c>
      <c r="B3484" s="10" t="s">
        <v>3481</v>
      </c>
      <c r="C3484" s="3" t="s">
        <v>7592</v>
      </c>
      <c r="D3484" s="8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4" t="s">
        <v>8308</v>
      </c>
      <c r="R3484" t="s">
        <v>8309</v>
      </c>
      <c r="S3484" s="18">
        <f t="shared" si="265"/>
        <v>41796.771597222221</v>
      </c>
      <c r="T3484" s="18">
        <f t="shared" si="266"/>
        <v>41826.771597222221</v>
      </c>
    </row>
    <row r="3485" spans="1:20" ht="45" x14ac:dyDescent="0.25">
      <c r="A3485">
        <v>3483</v>
      </c>
      <c r="B3485" s="10" t="s">
        <v>3482</v>
      </c>
      <c r="C3485" s="3" t="s">
        <v>7593</v>
      </c>
      <c r="D3485" s="8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4" t="s">
        <v>8308</v>
      </c>
      <c r="R3485" t="s">
        <v>8309</v>
      </c>
      <c r="S3485" s="18">
        <f t="shared" si="265"/>
        <v>41793.668761574074</v>
      </c>
      <c r="T3485" s="18">
        <f t="shared" si="266"/>
        <v>41823.668761574074</v>
      </c>
    </row>
    <row r="3486" spans="1:20" ht="60" x14ac:dyDescent="0.25">
      <c r="A3486">
        <v>3484</v>
      </c>
      <c r="B3486" s="10" t="s">
        <v>3483</v>
      </c>
      <c r="C3486" s="3" t="s">
        <v>7594</v>
      </c>
      <c r="D3486" s="8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4" t="s">
        <v>8308</v>
      </c>
      <c r="R3486" t="s">
        <v>8309</v>
      </c>
      <c r="S3486" s="18">
        <f t="shared" si="265"/>
        <v>42506.760405092587</v>
      </c>
      <c r="T3486" s="18">
        <f t="shared" si="266"/>
        <v>42536.760405092587</v>
      </c>
    </row>
    <row r="3487" spans="1:20" ht="60" x14ac:dyDescent="0.25">
      <c r="A3487">
        <v>3485</v>
      </c>
      <c r="B3487" s="10" t="s">
        <v>3484</v>
      </c>
      <c r="C3487" s="3" t="s">
        <v>7595</v>
      </c>
      <c r="D3487" s="8">
        <v>1500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111</v>
      </c>
      <c r="P3487">
        <f t="shared" si="264"/>
        <v>55.33</v>
      </c>
      <c r="Q3487" s="14" t="s">
        <v>8308</v>
      </c>
      <c r="R3487" t="s">
        <v>8309</v>
      </c>
      <c r="S3487" s="18">
        <f t="shared" si="265"/>
        <v>42372.693055555559</v>
      </c>
      <c r="T3487" s="18">
        <f t="shared" si="266"/>
        <v>42402.693055555559</v>
      </c>
    </row>
    <row r="3488" spans="1:20" ht="45" x14ac:dyDescent="0.25">
      <c r="A3488">
        <v>3486</v>
      </c>
      <c r="B3488" s="10" t="s">
        <v>3485</v>
      </c>
      <c r="C3488" s="3" t="s">
        <v>7596</v>
      </c>
      <c r="D3488" s="8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4" t="s">
        <v>8308</v>
      </c>
      <c r="R3488" t="s">
        <v>8309</v>
      </c>
      <c r="S3488" s="18">
        <f t="shared" si="265"/>
        <v>42126.87501157407</v>
      </c>
      <c r="T3488" s="18">
        <f t="shared" si="266"/>
        <v>42158.290972222225</v>
      </c>
    </row>
    <row r="3489" spans="1:20" ht="60" x14ac:dyDescent="0.25">
      <c r="A3489">
        <v>3487</v>
      </c>
      <c r="B3489" s="10" t="s">
        <v>3486</v>
      </c>
      <c r="C3489" s="3" t="s">
        <v>7597</v>
      </c>
      <c r="D3489" s="8">
        <v>2500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102</v>
      </c>
      <c r="P3489">
        <f t="shared" si="264"/>
        <v>38.71</v>
      </c>
      <c r="Q3489" s="14" t="s">
        <v>8308</v>
      </c>
      <c r="R3489" t="s">
        <v>8309</v>
      </c>
      <c r="S3489" s="18">
        <f t="shared" si="265"/>
        <v>42149.940416666665</v>
      </c>
      <c r="T3489" s="18">
        <f t="shared" si="266"/>
        <v>42179.940416666665</v>
      </c>
    </row>
    <row r="3490" spans="1:20" ht="60" x14ac:dyDescent="0.25">
      <c r="A3490">
        <v>3488</v>
      </c>
      <c r="B3490" s="10" t="s">
        <v>3487</v>
      </c>
      <c r="C3490" s="3" t="s">
        <v>7598</v>
      </c>
      <c r="D3490" s="8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4" t="s">
        <v>8308</v>
      </c>
      <c r="R3490" t="s">
        <v>8309</v>
      </c>
      <c r="S3490" s="18">
        <f t="shared" si="265"/>
        <v>42087.768055555556</v>
      </c>
      <c r="T3490" s="18">
        <f t="shared" si="266"/>
        <v>42111.666666666672</v>
      </c>
    </row>
    <row r="3491" spans="1:20" ht="60" x14ac:dyDescent="0.25">
      <c r="A3491">
        <v>3489</v>
      </c>
      <c r="B3491" s="10" t="s">
        <v>3488</v>
      </c>
      <c r="C3491" s="3" t="s">
        <v>7599</v>
      </c>
      <c r="D3491" s="8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4" t="s">
        <v>8308</v>
      </c>
      <c r="R3491" t="s">
        <v>8309</v>
      </c>
      <c r="S3491" s="18">
        <f t="shared" si="265"/>
        <v>41753.635775462964</v>
      </c>
      <c r="T3491" s="18">
        <f t="shared" si="266"/>
        <v>41783.875</v>
      </c>
    </row>
    <row r="3492" spans="1:20" ht="60" x14ac:dyDescent="0.25">
      <c r="A3492">
        <v>3490</v>
      </c>
      <c r="B3492" s="10" t="s">
        <v>3489</v>
      </c>
      <c r="C3492" s="3" t="s">
        <v>7600</v>
      </c>
      <c r="D3492" s="8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4" t="s">
        <v>8308</v>
      </c>
      <c r="R3492" t="s">
        <v>8309</v>
      </c>
      <c r="S3492" s="18">
        <f t="shared" si="265"/>
        <v>42443.802361111113</v>
      </c>
      <c r="T3492" s="18">
        <f t="shared" si="266"/>
        <v>42473.802361111113</v>
      </c>
    </row>
    <row r="3493" spans="1:20" ht="60" x14ac:dyDescent="0.25">
      <c r="A3493">
        <v>3491</v>
      </c>
      <c r="B3493" s="10" t="s">
        <v>3490</v>
      </c>
      <c r="C3493" s="3" t="s">
        <v>7601</v>
      </c>
      <c r="D3493" s="8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4" t="s">
        <v>8308</v>
      </c>
      <c r="R3493" t="s">
        <v>8309</v>
      </c>
      <c r="S3493" s="18">
        <f t="shared" si="265"/>
        <v>42121.249814814815</v>
      </c>
      <c r="T3493" s="18">
        <f t="shared" si="266"/>
        <v>42142.249814814815</v>
      </c>
    </row>
    <row r="3494" spans="1:20" ht="45" x14ac:dyDescent="0.25">
      <c r="A3494">
        <v>3492</v>
      </c>
      <c r="B3494" s="10" t="s">
        <v>3491</v>
      </c>
      <c r="C3494" s="3" t="s">
        <v>7602</v>
      </c>
      <c r="D3494" s="8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4" t="s">
        <v>8308</v>
      </c>
      <c r="R3494" t="s">
        <v>8309</v>
      </c>
      <c r="S3494" s="18">
        <f t="shared" si="265"/>
        <v>42268.009224537032</v>
      </c>
      <c r="T3494" s="18">
        <f t="shared" si="266"/>
        <v>42303.009224537032</v>
      </c>
    </row>
    <row r="3495" spans="1:20" ht="60" x14ac:dyDescent="0.25">
      <c r="A3495">
        <v>3493</v>
      </c>
      <c r="B3495" s="10" t="s">
        <v>3492</v>
      </c>
      <c r="C3495" s="3" t="s">
        <v>7603</v>
      </c>
      <c r="D3495" s="8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4" t="s">
        <v>8308</v>
      </c>
      <c r="R3495" t="s">
        <v>8309</v>
      </c>
      <c r="S3495" s="18">
        <f t="shared" si="265"/>
        <v>41848.866157407407</v>
      </c>
      <c r="T3495" s="18">
        <f t="shared" si="266"/>
        <v>41868.21597222222</v>
      </c>
    </row>
    <row r="3496" spans="1:20" ht="60" x14ac:dyDescent="0.25">
      <c r="A3496">
        <v>3494</v>
      </c>
      <c r="B3496" s="10" t="s">
        <v>3493</v>
      </c>
      <c r="C3496" s="3" t="s">
        <v>7604</v>
      </c>
      <c r="D3496" s="8">
        <v>50000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</v>
      </c>
      <c r="P3496">
        <f t="shared" si="264"/>
        <v>30.77</v>
      </c>
      <c r="Q3496" s="14" t="s">
        <v>8308</v>
      </c>
      <c r="R3496" t="s">
        <v>8309</v>
      </c>
      <c r="S3496" s="18">
        <f t="shared" si="265"/>
        <v>42689.214988425927</v>
      </c>
      <c r="T3496" s="18">
        <f t="shared" si="266"/>
        <v>42700.25</v>
      </c>
    </row>
    <row r="3497" spans="1:20" ht="60" x14ac:dyDescent="0.25">
      <c r="A3497">
        <v>3495</v>
      </c>
      <c r="B3497" s="10" t="s">
        <v>3494</v>
      </c>
      <c r="C3497" s="3" t="s">
        <v>7605</v>
      </c>
      <c r="D3497" s="8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4" t="s">
        <v>8308</v>
      </c>
      <c r="R3497" t="s">
        <v>8309</v>
      </c>
      <c r="S3497" s="18">
        <f t="shared" si="265"/>
        <v>41915.762835648151</v>
      </c>
      <c r="T3497" s="18">
        <f t="shared" si="266"/>
        <v>41944.720833333333</v>
      </c>
    </row>
    <row r="3498" spans="1:20" ht="60" x14ac:dyDescent="0.25">
      <c r="A3498">
        <v>3496</v>
      </c>
      <c r="B3498" s="10" t="s">
        <v>3495</v>
      </c>
      <c r="C3498" s="3" t="s">
        <v>7606</v>
      </c>
      <c r="D3498" s="8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4" t="s">
        <v>8308</v>
      </c>
      <c r="R3498" t="s">
        <v>8309</v>
      </c>
      <c r="S3498" s="18">
        <f t="shared" si="265"/>
        <v>42584.846828703703</v>
      </c>
      <c r="T3498" s="18">
        <f t="shared" si="266"/>
        <v>42624.846828703703</v>
      </c>
    </row>
    <row r="3499" spans="1:20" ht="60" x14ac:dyDescent="0.25">
      <c r="A3499">
        <v>3497</v>
      </c>
      <c r="B3499" s="10" t="s">
        <v>3496</v>
      </c>
      <c r="C3499" s="3" t="s">
        <v>7607</v>
      </c>
      <c r="D3499" s="8">
        <v>800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211</v>
      </c>
      <c r="P3499">
        <f t="shared" si="264"/>
        <v>34.409999999999997</v>
      </c>
      <c r="Q3499" s="14" t="s">
        <v>8308</v>
      </c>
      <c r="R3499" t="s">
        <v>8309</v>
      </c>
      <c r="S3499" s="18">
        <f t="shared" si="265"/>
        <v>42511.741944444439</v>
      </c>
      <c r="T3499" s="18">
        <f t="shared" si="266"/>
        <v>42523.916666666672</v>
      </c>
    </row>
    <row r="3500" spans="1:20" ht="60" x14ac:dyDescent="0.25">
      <c r="A3500">
        <v>3498</v>
      </c>
      <c r="B3500" s="10" t="s">
        <v>3497</v>
      </c>
      <c r="C3500" s="3" t="s">
        <v>7608</v>
      </c>
      <c r="D3500" s="8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4" t="s">
        <v>8308</v>
      </c>
      <c r="R3500" t="s">
        <v>8309</v>
      </c>
      <c r="S3500" s="18">
        <f t="shared" si="265"/>
        <v>42459.15861111111</v>
      </c>
      <c r="T3500" s="18">
        <f t="shared" si="266"/>
        <v>42518.905555555553</v>
      </c>
    </row>
    <row r="3501" spans="1:20" ht="60" x14ac:dyDescent="0.25">
      <c r="A3501">
        <v>3499</v>
      </c>
      <c r="B3501" s="10" t="s">
        <v>3498</v>
      </c>
      <c r="C3501" s="3" t="s">
        <v>7609</v>
      </c>
      <c r="D3501" s="8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4" t="s">
        <v>8308</v>
      </c>
      <c r="R3501" t="s">
        <v>8309</v>
      </c>
      <c r="S3501" s="18">
        <f t="shared" si="265"/>
        <v>42132.036168981482</v>
      </c>
      <c r="T3501" s="18">
        <f t="shared" si="266"/>
        <v>42186.290972222225</v>
      </c>
    </row>
    <row r="3502" spans="1:20" ht="60" x14ac:dyDescent="0.25">
      <c r="A3502">
        <v>3500</v>
      </c>
      <c r="B3502" s="10" t="s">
        <v>3499</v>
      </c>
      <c r="C3502" s="3" t="s">
        <v>7610</v>
      </c>
      <c r="D3502" s="8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4" t="s">
        <v>8308</v>
      </c>
      <c r="R3502" t="s">
        <v>8309</v>
      </c>
      <c r="S3502" s="18">
        <f t="shared" si="265"/>
        <v>42419.91942129629</v>
      </c>
      <c r="T3502" s="18">
        <f t="shared" si="266"/>
        <v>42436.207638888889</v>
      </c>
    </row>
    <row r="3503" spans="1:20" ht="45" x14ac:dyDescent="0.25">
      <c r="A3503">
        <v>3501</v>
      </c>
      <c r="B3503" s="10" t="s">
        <v>3500</v>
      </c>
      <c r="C3503" s="3" t="s">
        <v>7611</v>
      </c>
      <c r="D3503" s="8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4" t="s">
        <v>8308</v>
      </c>
      <c r="R3503" t="s">
        <v>8309</v>
      </c>
      <c r="S3503" s="18">
        <f t="shared" si="265"/>
        <v>42233.763831018514</v>
      </c>
      <c r="T3503" s="18">
        <f t="shared" si="266"/>
        <v>42258.763831018514</v>
      </c>
    </row>
    <row r="3504" spans="1:20" ht="60" x14ac:dyDescent="0.25">
      <c r="A3504">
        <v>3502</v>
      </c>
      <c r="B3504" s="10" t="s">
        <v>3501</v>
      </c>
      <c r="C3504" s="3" t="s">
        <v>7612</v>
      </c>
      <c r="D3504" s="8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4" t="s">
        <v>8308</v>
      </c>
      <c r="R3504" t="s">
        <v>8309</v>
      </c>
      <c r="S3504" s="18">
        <f t="shared" si="265"/>
        <v>42430.839398148149</v>
      </c>
      <c r="T3504" s="18">
        <f t="shared" si="266"/>
        <v>42445.165972222225</v>
      </c>
    </row>
    <row r="3505" spans="1:20" ht="45" x14ac:dyDescent="0.25">
      <c r="A3505">
        <v>3503</v>
      </c>
      <c r="B3505" s="10" t="s">
        <v>3502</v>
      </c>
      <c r="C3505" s="3" t="s">
        <v>7613</v>
      </c>
      <c r="D3505" s="8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4" t="s">
        <v>8308</v>
      </c>
      <c r="R3505" t="s">
        <v>8309</v>
      </c>
      <c r="S3505" s="18">
        <f t="shared" si="265"/>
        <v>42545.478333333333</v>
      </c>
      <c r="T3505" s="18">
        <f t="shared" si="266"/>
        <v>42575.478333333333</v>
      </c>
    </row>
    <row r="3506" spans="1:20" ht="60" x14ac:dyDescent="0.25">
      <c r="A3506">
        <v>3504</v>
      </c>
      <c r="B3506" s="10" t="s">
        <v>3503</v>
      </c>
      <c r="C3506" s="3" t="s">
        <v>7614</v>
      </c>
      <c r="D3506" s="8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4" t="s">
        <v>8308</v>
      </c>
      <c r="R3506" t="s">
        <v>8309</v>
      </c>
      <c r="S3506" s="18">
        <f t="shared" si="265"/>
        <v>42297.748738425929</v>
      </c>
      <c r="T3506" s="18">
        <f t="shared" si="266"/>
        <v>42327.790405092594</v>
      </c>
    </row>
    <row r="3507" spans="1:20" ht="90" x14ac:dyDescent="0.25">
      <c r="A3507">
        <v>3505</v>
      </c>
      <c r="B3507" s="10" t="s">
        <v>3504</v>
      </c>
      <c r="C3507" s="3" t="s">
        <v>7615</v>
      </c>
      <c r="D3507" s="8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4" t="s">
        <v>8308</v>
      </c>
      <c r="R3507" t="s">
        <v>8309</v>
      </c>
      <c r="S3507" s="18">
        <f t="shared" si="265"/>
        <v>41760.935706018521</v>
      </c>
      <c r="T3507" s="18">
        <f t="shared" si="266"/>
        <v>41772.166666666664</v>
      </c>
    </row>
    <row r="3508" spans="1:20" ht="60" x14ac:dyDescent="0.25">
      <c r="A3508">
        <v>3506</v>
      </c>
      <c r="B3508" s="10" t="s">
        <v>3505</v>
      </c>
      <c r="C3508" s="3" t="s">
        <v>7616</v>
      </c>
      <c r="D3508" s="8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4" t="s">
        <v>8308</v>
      </c>
      <c r="R3508" t="s">
        <v>8309</v>
      </c>
      <c r="S3508" s="18">
        <f t="shared" si="265"/>
        <v>41829.734259259261</v>
      </c>
      <c r="T3508" s="18">
        <f t="shared" si="266"/>
        <v>41874.734259259261</v>
      </c>
    </row>
    <row r="3509" spans="1:20" ht="45" x14ac:dyDescent="0.25">
      <c r="A3509">
        <v>3507</v>
      </c>
      <c r="B3509" s="10" t="s">
        <v>3506</v>
      </c>
      <c r="C3509" s="3" t="s">
        <v>7617</v>
      </c>
      <c r="D3509" s="8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4" t="s">
        <v>8308</v>
      </c>
      <c r="R3509" t="s">
        <v>8309</v>
      </c>
      <c r="S3509" s="18">
        <f t="shared" si="265"/>
        <v>42491.92288194444</v>
      </c>
      <c r="T3509" s="18">
        <f t="shared" si="266"/>
        <v>42521.92288194444</v>
      </c>
    </row>
    <row r="3510" spans="1:20" ht="60" x14ac:dyDescent="0.25">
      <c r="A3510">
        <v>3508</v>
      </c>
      <c r="B3510" s="10" t="s">
        <v>3507</v>
      </c>
      <c r="C3510" s="3" t="s">
        <v>7618</v>
      </c>
      <c r="D3510" s="8">
        <v>5500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3</v>
      </c>
      <c r="P3510">
        <f t="shared" si="264"/>
        <v>12</v>
      </c>
      <c r="Q3510" s="14" t="s">
        <v>8308</v>
      </c>
      <c r="R3510" t="s">
        <v>8309</v>
      </c>
      <c r="S3510" s="18">
        <f t="shared" si="265"/>
        <v>42477.729780092588</v>
      </c>
      <c r="T3510" s="18">
        <f t="shared" si="266"/>
        <v>42500.875</v>
      </c>
    </row>
    <row r="3511" spans="1:20" ht="60" x14ac:dyDescent="0.25">
      <c r="A3511">
        <v>3509</v>
      </c>
      <c r="B3511" s="10" t="s">
        <v>3508</v>
      </c>
      <c r="C3511" s="3" t="s">
        <v>7619</v>
      </c>
      <c r="D3511" s="8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4" t="s">
        <v>8308</v>
      </c>
      <c r="R3511" t="s">
        <v>8309</v>
      </c>
      <c r="S3511" s="18">
        <f t="shared" si="265"/>
        <v>41950.859560185185</v>
      </c>
      <c r="T3511" s="18">
        <f t="shared" si="266"/>
        <v>41964.204861111109</v>
      </c>
    </row>
    <row r="3512" spans="1:20" ht="60" x14ac:dyDescent="0.25">
      <c r="A3512">
        <v>3510</v>
      </c>
      <c r="B3512" s="10" t="s">
        <v>3509</v>
      </c>
      <c r="C3512" s="3" t="s">
        <v>7620</v>
      </c>
      <c r="D3512" s="8">
        <v>1900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48</v>
      </c>
      <c r="P3512">
        <f t="shared" si="264"/>
        <v>60.33</v>
      </c>
      <c r="Q3512" s="14" t="s">
        <v>8308</v>
      </c>
      <c r="R3512" t="s">
        <v>8309</v>
      </c>
      <c r="S3512" s="18">
        <f t="shared" si="265"/>
        <v>41802.62090277778</v>
      </c>
      <c r="T3512" s="18">
        <f t="shared" si="266"/>
        <v>41822.62090277778</v>
      </c>
    </row>
    <row r="3513" spans="1:20" ht="45" x14ac:dyDescent="0.25">
      <c r="A3513">
        <v>3511</v>
      </c>
      <c r="B3513" s="10" t="s">
        <v>3510</v>
      </c>
      <c r="C3513" s="3" t="s">
        <v>7621</v>
      </c>
      <c r="D3513" s="8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4" t="s">
        <v>8308</v>
      </c>
      <c r="R3513" t="s">
        <v>8309</v>
      </c>
      <c r="S3513" s="18">
        <f t="shared" si="265"/>
        <v>41927.873784722222</v>
      </c>
      <c r="T3513" s="18">
        <f t="shared" si="266"/>
        <v>41950.770833333336</v>
      </c>
    </row>
    <row r="3514" spans="1:20" ht="60" x14ac:dyDescent="0.25">
      <c r="A3514">
        <v>3512</v>
      </c>
      <c r="B3514" s="10" t="s">
        <v>3511</v>
      </c>
      <c r="C3514" s="3" t="s">
        <v>7622</v>
      </c>
      <c r="D3514" s="8">
        <v>10000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</v>
      </c>
      <c r="P3514">
        <f t="shared" si="264"/>
        <v>58.82</v>
      </c>
      <c r="Q3514" s="14" t="s">
        <v>8308</v>
      </c>
      <c r="R3514" t="s">
        <v>8309</v>
      </c>
      <c r="S3514" s="18">
        <f t="shared" si="265"/>
        <v>42057.536944444444</v>
      </c>
      <c r="T3514" s="18">
        <f t="shared" si="266"/>
        <v>42117.49527777778</v>
      </c>
    </row>
    <row r="3515" spans="1:20" ht="60" x14ac:dyDescent="0.25">
      <c r="A3515">
        <v>3513</v>
      </c>
      <c r="B3515" s="10" t="s">
        <v>3512</v>
      </c>
      <c r="C3515" s="3" t="s">
        <v>7623</v>
      </c>
      <c r="D3515" s="8">
        <v>3300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100</v>
      </c>
      <c r="P3515">
        <f t="shared" si="264"/>
        <v>75.34</v>
      </c>
      <c r="Q3515" s="14" t="s">
        <v>8308</v>
      </c>
      <c r="R3515" t="s">
        <v>8309</v>
      </c>
      <c r="S3515" s="18">
        <f t="shared" si="265"/>
        <v>41781.096203703702</v>
      </c>
      <c r="T3515" s="18">
        <f t="shared" si="266"/>
        <v>41794.207638888889</v>
      </c>
    </row>
    <row r="3516" spans="1:20" ht="45" x14ac:dyDescent="0.25">
      <c r="A3516">
        <v>3514</v>
      </c>
      <c r="B3516" s="10" t="s">
        <v>3513</v>
      </c>
      <c r="C3516" s="3" t="s">
        <v>7624</v>
      </c>
      <c r="D3516" s="8">
        <v>12000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5</v>
      </c>
      <c r="P3516">
        <f t="shared" si="264"/>
        <v>55</v>
      </c>
      <c r="Q3516" s="14" t="s">
        <v>8308</v>
      </c>
      <c r="R3516" t="s">
        <v>8309</v>
      </c>
      <c r="S3516" s="18">
        <f t="shared" si="265"/>
        <v>42020.846666666665</v>
      </c>
      <c r="T3516" s="18">
        <f t="shared" si="266"/>
        <v>42037.207638888889</v>
      </c>
    </row>
    <row r="3517" spans="1:20" ht="45" x14ac:dyDescent="0.25">
      <c r="A3517">
        <v>3515</v>
      </c>
      <c r="B3517" s="10" t="s">
        <v>3514</v>
      </c>
      <c r="C3517" s="3" t="s">
        <v>7625</v>
      </c>
      <c r="D3517" s="8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4" t="s">
        <v>8308</v>
      </c>
      <c r="R3517" t="s">
        <v>8309</v>
      </c>
      <c r="S3517" s="18">
        <f t="shared" si="265"/>
        <v>42125.772812499999</v>
      </c>
      <c r="T3517" s="18">
        <f t="shared" si="266"/>
        <v>42155.772812499999</v>
      </c>
    </row>
    <row r="3518" spans="1:20" ht="60" x14ac:dyDescent="0.25">
      <c r="A3518">
        <v>3516</v>
      </c>
      <c r="B3518" s="10" t="s">
        <v>3515</v>
      </c>
      <c r="C3518" s="3" t="s">
        <v>7626</v>
      </c>
      <c r="D3518" s="8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4" t="s">
        <v>8308</v>
      </c>
      <c r="R3518" t="s">
        <v>8309</v>
      </c>
      <c r="S3518" s="18">
        <f t="shared" si="265"/>
        <v>41856.010069444441</v>
      </c>
      <c r="T3518" s="18">
        <f t="shared" si="266"/>
        <v>41890.125</v>
      </c>
    </row>
    <row r="3519" spans="1:20" ht="45" x14ac:dyDescent="0.25">
      <c r="A3519">
        <v>3517</v>
      </c>
      <c r="B3519" s="10" t="s">
        <v>3516</v>
      </c>
      <c r="C3519" s="3" t="s">
        <v>7627</v>
      </c>
      <c r="D3519" s="8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4" t="s">
        <v>8308</v>
      </c>
      <c r="R3519" t="s">
        <v>8309</v>
      </c>
      <c r="S3519" s="18">
        <f t="shared" si="265"/>
        <v>41794.817523148151</v>
      </c>
      <c r="T3519" s="18">
        <f t="shared" si="266"/>
        <v>41824.458333333336</v>
      </c>
    </row>
    <row r="3520" spans="1:20" ht="60" x14ac:dyDescent="0.25">
      <c r="A3520">
        <v>3518</v>
      </c>
      <c r="B3520" s="10" t="s">
        <v>3517</v>
      </c>
      <c r="C3520" s="3" t="s">
        <v>7628</v>
      </c>
      <c r="D3520" s="8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4" t="s">
        <v>8308</v>
      </c>
      <c r="R3520" t="s">
        <v>8309</v>
      </c>
      <c r="S3520" s="18">
        <f t="shared" si="265"/>
        <v>41893.783553240741</v>
      </c>
      <c r="T3520" s="18">
        <f t="shared" si="266"/>
        <v>41914.597916666666</v>
      </c>
    </row>
    <row r="3521" spans="1:20" ht="45" x14ac:dyDescent="0.25">
      <c r="A3521">
        <v>3519</v>
      </c>
      <c r="B3521" s="10" t="s">
        <v>3518</v>
      </c>
      <c r="C3521" s="3" t="s">
        <v>7629</v>
      </c>
      <c r="D3521" s="8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4" t="s">
        <v>8308</v>
      </c>
      <c r="R3521" t="s">
        <v>8309</v>
      </c>
      <c r="S3521" s="18">
        <f t="shared" si="265"/>
        <v>42037.598958333328</v>
      </c>
      <c r="T3521" s="18">
        <f t="shared" si="266"/>
        <v>42067.598958333328</v>
      </c>
    </row>
    <row r="3522" spans="1:20" ht="45" x14ac:dyDescent="0.25">
      <c r="A3522">
        <v>3520</v>
      </c>
      <c r="B3522" s="10" t="s">
        <v>3519</v>
      </c>
      <c r="C3522" s="3" t="s">
        <v>7630</v>
      </c>
      <c r="D3522" s="8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ref="P3522:P3585" si="268">IFERROR(ROUND(E3522/L3522,2),0)</f>
        <v>95.95</v>
      </c>
      <c r="Q3522" s="14" t="s">
        <v>8308</v>
      </c>
      <c r="R3522" t="s">
        <v>8309</v>
      </c>
      <c r="S3522" s="18">
        <f t="shared" si="265"/>
        <v>42227.824212962965</v>
      </c>
      <c r="T3522" s="18">
        <f t="shared" si="266"/>
        <v>42253.57430555555</v>
      </c>
    </row>
    <row r="3523" spans="1:20" ht="60" x14ac:dyDescent="0.25">
      <c r="A3523">
        <v>3521</v>
      </c>
      <c r="B3523" s="10" t="s">
        <v>3520</v>
      </c>
      <c r="C3523" s="3" t="s">
        <v>7631</v>
      </c>
      <c r="D3523" s="8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si="268"/>
        <v>45.62</v>
      </c>
      <c r="Q3523" s="14" t="s">
        <v>8308</v>
      </c>
      <c r="R3523" t="s">
        <v>8309</v>
      </c>
      <c r="S3523" s="18">
        <f t="shared" ref="S3523:S3586" si="269">(((J3523/60)/60)/24)+DATE(1970,1,1)</f>
        <v>41881.361342592594</v>
      </c>
      <c r="T3523" s="18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10" t="s">
        <v>3521</v>
      </c>
      <c r="C3524" s="3" t="s">
        <v>7632</v>
      </c>
      <c r="D3524" s="8">
        <v>3265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43</v>
      </c>
      <c r="P3524">
        <f t="shared" si="268"/>
        <v>41.03</v>
      </c>
      <c r="Q3524" s="14" t="s">
        <v>8308</v>
      </c>
      <c r="R3524" t="s">
        <v>8309</v>
      </c>
      <c r="S3524" s="18">
        <f t="shared" si="269"/>
        <v>42234.789884259255</v>
      </c>
      <c r="T3524" s="18">
        <f t="shared" si="270"/>
        <v>42262.420833333337</v>
      </c>
    </row>
    <row r="3525" spans="1:20" ht="45" x14ac:dyDescent="0.25">
      <c r="A3525">
        <v>3523</v>
      </c>
      <c r="B3525" s="10" t="s">
        <v>3522</v>
      </c>
      <c r="C3525" s="3" t="s">
        <v>7633</v>
      </c>
      <c r="D3525" s="8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4" t="s">
        <v>8308</v>
      </c>
      <c r="R3525" t="s">
        <v>8309</v>
      </c>
      <c r="S3525" s="18">
        <f t="shared" si="269"/>
        <v>42581.397546296299</v>
      </c>
      <c r="T3525" s="18">
        <f t="shared" si="270"/>
        <v>42638.958333333328</v>
      </c>
    </row>
    <row r="3526" spans="1:20" ht="60" x14ac:dyDescent="0.25">
      <c r="A3526">
        <v>3524</v>
      </c>
      <c r="B3526" s="10" t="s">
        <v>3523</v>
      </c>
      <c r="C3526" s="3" t="s">
        <v>7634</v>
      </c>
      <c r="D3526" s="8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4" t="s">
        <v>8308</v>
      </c>
      <c r="R3526" t="s">
        <v>8309</v>
      </c>
      <c r="S3526" s="18">
        <f t="shared" si="269"/>
        <v>41880.76357638889</v>
      </c>
      <c r="T3526" s="18">
        <f t="shared" si="270"/>
        <v>41895.166666666664</v>
      </c>
    </row>
    <row r="3527" spans="1:20" ht="45" x14ac:dyDescent="0.25">
      <c r="A3527">
        <v>3525</v>
      </c>
      <c r="B3527" s="10" t="s">
        <v>3524</v>
      </c>
      <c r="C3527" s="3" t="s">
        <v>7635</v>
      </c>
      <c r="D3527" s="8">
        <v>6000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9</v>
      </c>
      <c r="P3527">
        <f t="shared" si="268"/>
        <v>75.709999999999994</v>
      </c>
      <c r="Q3527" s="14" t="s">
        <v>8308</v>
      </c>
      <c r="R3527" t="s">
        <v>8309</v>
      </c>
      <c r="S3527" s="18">
        <f t="shared" si="269"/>
        <v>42214.6956712963</v>
      </c>
      <c r="T3527" s="18">
        <f t="shared" si="270"/>
        <v>42225.666666666672</v>
      </c>
    </row>
    <row r="3528" spans="1:20" ht="60" x14ac:dyDescent="0.25">
      <c r="A3528">
        <v>3526</v>
      </c>
      <c r="B3528" s="10" t="s">
        <v>3525</v>
      </c>
      <c r="C3528" s="3" t="s">
        <v>7636</v>
      </c>
      <c r="D3528" s="8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4" t="s">
        <v>8308</v>
      </c>
      <c r="R3528" t="s">
        <v>8309</v>
      </c>
      <c r="S3528" s="18">
        <f t="shared" si="269"/>
        <v>42460.335312499999</v>
      </c>
      <c r="T3528" s="18">
        <f t="shared" si="270"/>
        <v>42488.249305555553</v>
      </c>
    </row>
    <row r="3529" spans="1:20" ht="60" x14ac:dyDescent="0.25">
      <c r="A3529">
        <v>3527</v>
      </c>
      <c r="B3529" s="10" t="s">
        <v>3526</v>
      </c>
      <c r="C3529" s="3" t="s">
        <v>7637</v>
      </c>
      <c r="D3529" s="8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4" t="s">
        <v>8308</v>
      </c>
      <c r="R3529" t="s">
        <v>8309</v>
      </c>
      <c r="S3529" s="18">
        <f t="shared" si="269"/>
        <v>42167.023206018523</v>
      </c>
      <c r="T3529" s="18">
        <f t="shared" si="270"/>
        <v>42196.165972222225</v>
      </c>
    </row>
    <row r="3530" spans="1:20" ht="45" x14ac:dyDescent="0.25">
      <c r="A3530">
        <v>3528</v>
      </c>
      <c r="B3530" s="10" t="s">
        <v>3527</v>
      </c>
      <c r="C3530" s="3" t="s">
        <v>7638</v>
      </c>
      <c r="D3530" s="8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4" t="s">
        <v>8308</v>
      </c>
      <c r="R3530" t="s">
        <v>8309</v>
      </c>
      <c r="S3530" s="18">
        <f t="shared" si="269"/>
        <v>42733.50136574074</v>
      </c>
      <c r="T3530" s="18">
        <f t="shared" si="270"/>
        <v>42753.50136574074</v>
      </c>
    </row>
    <row r="3531" spans="1:20" ht="60" x14ac:dyDescent="0.25">
      <c r="A3531">
        <v>3529</v>
      </c>
      <c r="B3531" s="10" t="s">
        <v>3528</v>
      </c>
      <c r="C3531" s="3" t="s">
        <v>7639</v>
      </c>
      <c r="D3531" s="8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4" t="s">
        <v>8308</v>
      </c>
      <c r="R3531" t="s">
        <v>8309</v>
      </c>
      <c r="S3531" s="18">
        <f t="shared" si="269"/>
        <v>42177.761782407411</v>
      </c>
      <c r="T3531" s="18">
        <f t="shared" si="270"/>
        <v>42198.041666666672</v>
      </c>
    </row>
    <row r="3532" spans="1:20" ht="60" x14ac:dyDescent="0.25">
      <c r="A3532">
        <v>3530</v>
      </c>
      <c r="B3532" s="10" t="s">
        <v>3529</v>
      </c>
      <c r="C3532" s="3" t="s">
        <v>7640</v>
      </c>
      <c r="D3532" s="8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4" t="s">
        <v>8308</v>
      </c>
      <c r="R3532" t="s">
        <v>8309</v>
      </c>
      <c r="S3532" s="18">
        <f t="shared" si="269"/>
        <v>42442.623344907406</v>
      </c>
      <c r="T3532" s="18">
        <f t="shared" si="270"/>
        <v>42470.833333333328</v>
      </c>
    </row>
    <row r="3533" spans="1:20" x14ac:dyDescent="0.25">
      <c r="A3533">
        <v>3531</v>
      </c>
      <c r="B3533" s="10" t="s">
        <v>3530</v>
      </c>
      <c r="C3533" s="3" t="s">
        <v>7641</v>
      </c>
      <c r="D3533" s="8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4" t="s">
        <v>8308</v>
      </c>
      <c r="R3533" t="s">
        <v>8309</v>
      </c>
      <c r="S3533" s="18">
        <f t="shared" si="269"/>
        <v>42521.654328703706</v>
      </c>
      <c r="T3533" s="18">
        <f t="shared" si="270"/>
        <v>42551.654328703706</v>
      </c>
    </row>
    <row r="3534" spans="1:20" ht="60" x14ac:dyDescent="0.25">
      <c r="A3534">
        <v>3532</v>
      </c>
      <c r="B3534" s="10" t="s">
        <v>3531</v>
      </c>
      <c r="C3534" s="3" t="s">
        <v>7642</v>
      </c>
      <c r="D3534" s="8">
        <v>3000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38</v>
      </c>
      <c r="P3534">
        <f t="shared" si="268"/>
        <v>42.3</v>
      </c>
      <c r="Q3534" s="14" t="s">
        <v>8308</v>
      </c>
      <c r="R3534" t="s">
        <v>8309</v>
      </c>
      <c r="S3534" s="18">
        <f t="shared" si="269"/>
        <v>41884.599849537037</v>
      </c>
      <c r="T3534" s="18">
        <f t="shared" si="270"/>
        <v>41900.165972222225</v>
      </c>
    </row>
    <row r="3535" spans="1:20" ht="60" x14ac:dyDescent="0.25">
      <c r="A3535">
        <v>3533</v>
      </c>
      <c r="B3535" s="10" t="s">
        <v>3532</v>
      </c>
      <c r="C3535" s="3" t="s">
        <v>7643</v>
      </c>
      <c r="D3535" s="8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4" t="s">
        <v>8308</v>
      </c>
      <c r="R3535" t="s">
        <v>8309</v>
      </c>
      <c r="S3535" s="18">
        <f t="shared" si="269"/>
        <v>42289.761192129634</v>
      </c>
      <c r="T3535" s="18">
        <f t="shared" si="270"/>
        <v>42319.802858796291</v>
      </c>
    </row>
    <row r="3536" spans="1:20" ht="45" x14ac:dyDescent="0.25">
      <c r="A3536">
        <v>3534</v>
      </c>
      <c r="B3536" s="10" t="s">
        <v>3533</v>
      </c>
      <c r="C3536" s="3" t="s">
        <v>7644</v>
      </c>
      <c r="D3536" s="8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4" t="s">
        <v>8308</v>
      </c>
      <c r="R3536" t="s">
        <v>8309</v>
      </c>
      <c r="S3536" s="18">
        <f t="shared" si="269"/>
        <v>42243.6252662037</v>
      </c>
      <c r="T3536" s="18">
        <f t="shared" si="270"/>
        <v>42278.6252662037</v>
      </c>
    </row>
    <row r="3537" spans="1:20" ht="45" x14ac:dyDescent="0.25">
      <c r="A3537">
        <v>3535</v>
      </c>
      <c r="B3537" s="10" t="s">
        <v>3534</v>
      </c>
      <c r="C3537" s="3" t="s">
        <v>7645</v>
      </c>
      <c r="D3537" s="8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4" t="s">
        <v>8308</v>
      </c>
      <c r="R3537" t="s">
        <v>8309</v>
      </c>
      <c r="S3537" s="18">
        <f t="shared" si="269"/>
        <v>42248.640162037031</v>
      </c>
      <c r="T3537" s="18">
        <f t="shared" si="270"/>
        <v>42279.75</v>
      </c>
    </row>
    <row r="3538" spans="1:20" ht="60" x14ac:dyDescent="0.25">
      <c r="A3538">
        <v>3536</v>
      </c>
      <c r="B3538" s="10" t="s">
        <v>3535</v>
      </c>
      <c r="C3538" s="3" t="s">
        <v>7646</v>
      </c>
      <c r="D3538" s="8">
        <v>20000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</v>
      </c>
      <c r="P3538">
        <f t="shared" si="268"/>
        <v>13.53</v>
      </c>
      <c r="Q3538" s="14" t="s">
        <v>8308</v>
      </c>
      <c r="R3538" t="s">
        <v>8309</v>
      </c>
      <c r="S3538" s="18">
        <f t="shared" si="269"/>
        <v>42328.727141203708</v>
      </c>
      <c r="T3538" s="18">
        <f t="shared" si="270"/>
        <v>42358.499305555553</v>
      </c>
    </row>
    <row r="3539" spans="1:20" ht="60" x14ac:dyDescent="0.25">
      <c r="A3539">
        <v>3537</v>
      </c>
      <c r="B3539" s="10" t="s">
        <v>3536</v>
      </c>
      <c r="C3539" s="3" t="s">
        <v>7647</v>
      </c>
      <c r="D3539" s="8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122</v>
      </c>
      <c r="P3539">
        <f t="shared" si="268"/>
        <v>43.5</v>
      </c>
      <c r="Q3539" s="14" t="s">
        <v>8308</v>
      </c>
      <c r="R3539" t="s">
        <v>8309</v>
      </c>
      <c r="S3539" s="18">
        <f t="shared" si="269"/>
        <v>41923.354351851849</v>
      </c>
      <c r="T3539" s="18">
        <f t="shared" si="270"/>
        <v>41960.332638888889</v>
      </c>
    </row>
    <row r="3540" spans="1:20" ht="60" x14ac:dyDescent="0.25">
      <c r="A3540">
        <v>3538</v>
      </c>
      <c r="B3540" s="10" t="s">
        <v>3537</v>
      </c>
      <c r="C3540" s="3" t="s">
        <v>7648</v>
      </c>
      <c r="D3540" s="8">
        <v>2500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103</v>
      </c>
      <c r="P3540">
        <f t="shared" si="268"/>
        <v>30.95</v>
      </c>
      <c r="Q3540" s="14" t="s">
        <v>8308</v>
      </c>
      <c r="R3540" t="s">
        <v>8309</v>
      </c>
      <c r="S3540" s="18">
        <f t="shared" si="269"/>
        <v>42571.420601851853</v>
      </c>
      <c r="T3540" s="18">
        <f t="shared" si="270"/>
        <v>42599.420601851853</v>
      </c>
    </row>
    <row r="3541" spans="1:20" ht="60" x14ac:dyDescent="0.25">
      <c r="A3541">
        <v>3539</v>
      </c>
      <c r="B3541" s="10" t="s">
        <v>3538</v>
      </c>
      <c r="C3541" s="3" t="s">
        <v>7649</v>
      </c>
      <c r="D3541" s="8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4" t="s">
        <v>8308</v>
      </c>
      <c r="R3541" t="s">
        <v>8309</v>
      </c>
      <c r="S3541" s="18">
        <f t="shared" si="269"/>
        <v>42600.756041666667</v>
      </c>
      <c r="T3541" s="18">
        <f t="shared" si="270"/>
        <v>42621.756041666667</v>
      </c>
    </row>
    <row r="3542" spans="1:20" ht="60" x14ac:dyDescent="0.25">
      <c r="A3542">
        <v>3540</v>
      </c>
      <c r="B3542" s="10" t="s">
        <v>3539</v>
      </c>
      <c r="C3542" s="3" t="s">
        <v>7650</v>
      </c>
      <c r="D3542" s="8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4" t="s">
        <v>8308</v>
      </c>
      <c r="R3542" t="s">
        <v>8309</v>
      </c>
      <c r="S3542" s="18">
        <f t="shared" si="269"/>
        <v>42517.003368055557</v>
      </c>
      <c r="T3542" s="18">
        <f t="shared" si="270"/>
        <v>42547.003368055557</v>
      </c>
    </row>
    <row r="3543" spans="1:20" ht="60" x14ac:dyDescent="0.25">
      <c r="A3543">
        <v>3541</v>
      </c>
      <c r="B3543" s="10" t="s">
        <v>3540</v>
      </c>
      <c r="C3543" s="3" t="s">
        <v>7651</v>
      </c>
      <c r="D3543" s="8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126</v>
      </c>
      <c r="P3543">
        <f t="shared" si="268"/>
        <v>39.380000000000003</v>
      </c>
      <c r="Q3543" s="14" t="s">
        <v>8308</v>
      </c>
      <c r="R3543" t="s">
        <v>8309</v>
      </c>
      <c r="S3543" s="18">
        <f t="shared" si="269"/>
        <v>42222.730034722219</v>
      </c>
      <c r="T3543" s="18">
        <f t="shared" si="270"/>
        <v>42247.730034722219</v>
      </c>
    </row>
    <row r="3544" spans="1:20" ht="60" x14ac:dyDescent="0.25">
      <c r="A3544">
        <v>3542</v>
      </c>
      <c r="B3544" s="10" t="s">
        <v>3541</v>
      </c>
      <c r="C3544" s="3" t="s">
        <v>7652</v>
      </c>
      <c r="D3544" s="8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4" t="s">
        <v>8308</v>
      </c>
      <c r="R3544" t="s">
        <v>8309</v>
      </c>
      <c r="S3544" s="18">
        <f t="shared" si="269"/>
        <v>41829.599791666667</v>
      </c>
      <c r="T3544" s="18">
        <f t="shared" si="270"/>
        <v>41889.599791666667</v>
      </c>
    </row>
    <row r="3545" spans="1:20" ht="45" x14ac:dyDescent="0.25">
      <c r="A3545">
        <v>3543</v>
      </c>
      <c r="B3545" s="10" t="s">
        <v>3542</v>
      </c>
      <c r="C3545" s="3" t="s">
        <v>7653</v>
      </c>
      <c r="D3545" s="8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4" t="s">
        <v>8308</v>
      </c>
      <c r="R3545" t="s">
        <v>8309</v>
      </c>
      <c r="S3545" s="18">
        <f t="shared" si="269"/>
        <v>42150.755312499998</v>
      </c>
      <c r="T3545" s="18">
        <f t="shared" si="270"/>
        <v>42180.755312499998</v>
      </c>
    </row>
    <row r="3546" spans="1:20" ht="45" x14ac:dyDescent="0.25">
      <c r="A3546">
        <v>3544</v>
      </c>
      <c r="B3546" s="10" t="s">
        <v>3543</v>
      </c>
      <c r="C3546" s="3" t="s">
        <v>7654</v>
      </c>
      <c r="D3546" s="8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4" t="s">
        <v>8308</v>
      </c>
      <c r="R3546" t="s">
        <v>8309</v>
      </c>
      <c r="S3546" s="18">
        <f t="shared" si="269"/>
        <v>42040.831678240742</v>
      </c>
      <c r="T3546" s="18">
        <f t="shared" si="270"/>
        <v>42070.831678240742</v>
      </c>
    </row>
    <row r="3547" spans="1:20" ht="60" x14ac:dyDescent="0.25">
      <c r="A3547">
        <v>3545</v>
      </c>
      <c r="B3547" s="10" t="s">
        <v>3544</v>
      </c>
      <c r="C3547" s="3" t="s">
        <v>7655</v>
      </c>
      <c r="D3547" s="8">
        <v>2000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13</v>
      </c>
      <c r="P3547">
        <f t="shared" si="268"/>
        <v>31.38</v>
      </c>
      <c r="Q3547" s="14" t="s">
        <v>8308</v>
      </c>
      <c r="R3547" t="s">
        <v>8309</v>
      </c>
      <c r="S3547" s="18">
        <f t="shared" si="269"/>
        <v>42075.807395833333</v>
      </c>
      <c r="T3547" s="18">
        <f t="shared" si="270"/>
        <v>42105.807395833333</v>
      </c>
    </row>
    <row r="3548" spans="1:20" ht="60" x14ac:dyDescent="0.25">
      <c r="A3548">
        <v>3546</v>
      </c>
      <c r="B3548" s="10" t="s">
        <v>3545</v>
      </c>
      <c r="C3548" s="3" t="s">
        <v>7656</v>
      </c>
      <c r="D3548" s="8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4" t="s">
        <v>8308</v>
      </c>
      <c r="R3548" t="s">
        <v>8309</v>
      </c>
      <c r="S3548" s="18">
        <f t="shared" si="269"/>
        <v>42073.660694444443</v>
      </c>
      <c r="T3548" s="18">
        <f t="shared" si="270"/>
        <v>42095.165972222225</v>
      </c>
    </row>
    <row r="3549" spans="1:20" ht="45" x14ac:dyDescent="0.25">
      <c r="A3549">
        <v>3547</v>
      </c>
      <c r="B3549" s="10" t="s">
        <v>3546</v>
      </c>
      <c r="C3549" s="3" t="s">
        <v>7657</v>
      </c>
      <c r="D3549" s="8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4" t="s">
        <v>8308</v>
      </c>
      <c r="R3549" t="s">
        <v>8309</v>
      </c>
      <c r="S3549" s="18">
        <f t="shared" si="269"/>
        <v>42480.078715277778</v>
      </c>
      <c r="T3549" s="18">
        <f t="shared" si="270"/>
        <v>42504.165972222225</v>
      </c>
    </row>
    <row r="3550" spans="1:20" ht="45" x14ac:dyDescent="0.25">
      <c r="A3550">
        <v>3548</v>
      </c>
      <c r="B3550" s="10" t="s">
        <v>3547</v>
      </c>
      <c r="C3550" s="3" t="s">
        <v>7658</v>
      </c>
      <c r="D3550" s="8">
        <v>1500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143</v>
      </c>
      <c r="P3550">
        <f t="shared" si="268"/>
        <v>164.62</v>
      </c>
      <c r="Q3550" s="14" t="s">
        <v>8308</v>
      </c>
      <c r="R3550" t="s">
        <v>8309</v>
      </c>
      <c r="S3550" s="18">
        <f t="shared" si="269"/>
        <v>42411.942291666666</v>
      </c>
      <c r="T3550" s="18">
        <f t="shared" si="270"/>
        <v>42434.041666666672</v>
      </c>
    </row>
    <row r="3551" spans="1:20" ht="60" x14ac:dyDescent="0.25">
      <c r="A3551">
        <v>3549</v>
      </c>
      <c r="B3551" s="10" t="s">
        <v>3548</v>
      </c>
      <c r="C3551" s="3" t="s">
        <v>7659</v>
      </c>
      <c r="D3551" s="8">
        <v>60000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2</v>
      </c>
      <c r="P3551">
        <f t="shared" si="268"/>
        <v>24.29</v>
      </c>
      <c r="Q3551" s="14" t="s">
        <v>8308</v>
      </c>
      <c r="R3551" t="s">
        <v>8309</v>
      </c>
      <c r="S3551" s="18">
        <f t="shared" si="269"/>
        <v>42223.394363425927</v>
      </c>
      <c r="T3551" s="18">
        <f t="shared" si="270"/>
        <v>42251.394363425927</v>
      </c>
    </row>
    <row r="3552" spans="1:20" ht="60" x14ac:dyDescent="0.25">
      <c r="A3552">
        <v>3550</v>
      </c>
      <c r="B3552" s="10" t="s">
        <v>3549</v>
      </c>
      <c r="C3552" s="3" t="s">
        <v>7660</v>
      </c>
      <c r="D3552" s="8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4" t="s">
        <v>8308</v>
      </c>
      <c r="R3552" t="s">
        <v>8309</v>
      </c>
      <c r="S3552" s="18">
        <f t="shared" si="269"/>
        <v>42462.893495370372</v>
      </c>
      <c r="T3552" s="18">
        <f t="shared" si="270"/>
        <v>42492.893495370372</v>
      </c>
    </row>
    <row r="3553" spans="1:20" ht="60" x14ac:dyDescent="0.25">
      <c r="A3553">
        <v>3551</v>
      </c>
      <c r="B3553" s="10" t="s">
        <v>3550</v>
      </c>
      <c r="C3553" s="3" t="s">
        <v>7661</v>
      </c>
      <c r="D3553" s="8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4" t="s">
        <v>8308</v>
      </c>
      <c r="R3553" t="s">
        <v>8309</v>
      </c>
      <c r="S3553" s="18">
        <f t="shared" si="269"/>
        <v>41753.515856481477</v>
      </c>
      <c r="T3553" s="18">
        <f t="shared" si="270"/>
        <v>41781.921527777777</v>
      </c>
    </row>
    <row r="3554" spans="1:20" ht="60" x14ac:dyDescent="0.25">
      <c r="A3554">
        <v>3552</v>
      </c>
      <c r="B3554" s="10" t="s">
        <v>3551</v>
      </c>
      <c r="C3554" s="3" t="s">
        <v>7662</v>
      </c>
      <c r="D3554" s="8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4" t="s">
        <v>8308</v>
      </c>
      <c r="R3554" t="s">
        <v>8309</v>
      </c>
      <c r="S3554" s="18">
        <f t="shared" si="269"/>
        <v>41788.587083333332</v>
      </c>
      <c r="T3554" s="18">
        <f t="shared" si="270"/>
        <v>41818.587083333332</v>
      </c>
    </row>
    <row r="3555" spans="1:20" ht="60" x14ac:dyDescent="0.25">
      <c r="A3555">
        <v>3553</v>
      </c>
      <c r="B3555" s="10" t="s">
        <v>3552</v>
      </c>
      <c r="C3555" s="3" t="s">
        <v>7663</v>
      </c>
      <c r="D3555" s="8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4" t="s">
        <v>8308</v>
      </c>
      <c r="R3555" t="s">
        <v>8309</v>
      </c>
      <c r="S3555" s="18">
        <f t="shared" si="269"/>
        <v>42196.028703703705</v>
      </c>
      <c r="T3555" s="18">
        <f t="shared" si="270"/>
        <v>42228</v>
      </c>
    </row>
    <row r="3556" spans="1:20" ht="45" x14ac:dyDescent="0.25">
      <c r="A3556">
        <v>3554</v>
      </c>
      <c r="B3556" s="10" t="s">
        <v>3553</v>
      </c>
      <c r="C3556" s="3" t="s">
        <v>7664</v>
      </c>
      <c r="D3556" s="8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4" t="s">
        <v>8308</v>
      </c>
      <c r="R3556" t="s">
        <v>8309</v>
      </c>
      <c r="S3556" s="18">
        <f t="shared" si="269"/>
        <v>42016.050451388888</v>
      </c>
      <c r="T3556" s="18">
        <f t="shared" si="270"/>
        <v>42046.708333333328</v>
      </c>
    </row>
    <row r="3557" spans="1:20" ht="60" x14ac:dyDescent="0.25">
      <c r="A3557">
        <v>3555</v>
      </c>
      <c r="B3557" s="10" t="s">
        <v>3554</v>
      </c>
      <c r="C3557" s="3" t="s">
        <v>7665</v>
      </c>
      <c r="D3557" s="8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4" t="s">
        <v>8308</v>
      </c>
      <c r="R3557" t="s">
        <v>8309</v>
      </c>
      <c r="S3557" s="18">
        <f t="shared" si="269"/>
        <v>42661.442060185189</v>
      </c>
      <c r="T3557" s="18">
        <f t="shared" si="270"/>
        <v>42691.483726851846</v>
      </c>
    </row>
    <row r="3558" spans="1:20" ht="60" x14ac:dyDescent="0.25">
      <c r="A3558">
        <v>3556</v>
      </c>
      <c r="B3558" s="10" t="s">
        <v>3555</v>
      </c>
      <c r="C3558" s="3" t="s">
        <v>7666</v>
      </c>
      <c r="D3558" s="8">
        <v>1750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126</v>
      </c>
      <c r="P3558">
        <f t="shared" si="268"/>
        <v>110.5</v>
      </c>
      <c r="Q3558" s="14" t="s">
        <v>8308</v>
      </c>
      <c r="R3558" t="s">
        <v>8309</v>
      </c>
      <c r="S3558" s="18">
        <f t="shared" si="269"/>
        <v>41808.649583333332</v>
      </c>
      <c r="T3558" s="18">
        <f t="shared" si="270"/>
        <v>41868.649583333332</v>
      </c>
    </row>
    <row r="3559" spans="1:20" ht="60" x14ac:dyDescent="0.25">
      <c r="A3559">
        <v>3557</v>
      </c>
      <c r="B3559" s="10" t="s">
        <v>3556</v>
      </c>
      <c r="C3559" s="3" t="s">
        <v>7667</v>
      </c>
      <c r="D3559" s="8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4" t="s">
        <v>8308</v>
      </c>
      <c r="R3559" t="s">
        <v>8309</v>
      </c>
      <c r="S3559" s="18">
        <f t="shared" si="269"/>
        <v>41730.276747685188</v>
      </c>
      <c r="T3559" s="18">
        <f t="shared" si="270"/>
        <v>41764.276747685188</v>
      </c>
    </row>
    <row r="3560" spans="1:20" ht="45" x14ac:dyDescent="0.25">
      <c r="A3560">
        <v>3558</v>
      </c>
      <c r="B3560" s="10" t="s">
        <v>3557</v>
      </c>
      <c r="C3560" s="3" t="s">
        <v>7668</v>
      </c>
      <c r="D3560" s="8">
        <v>2500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20</v>
      </c>
      <c r="P3560">
        <f t="shared" si="268"/>
        <v>22.91</v>
      </c>
      <c r="Q3560" s="14" t="s">
        <v>8308</v>
      </c>
      <c r="R3560" t="s">
        <v>8309</v>
      </c>
      <c r="S3560" s="18">
        <f t="shared" si="269"/>
        <v>42139.816840277781</v>
      </c>
      <c r="T3560" s="18">
        <f t="shared" si="270"/>
        <v>42181.875</v>
      </c>
    </row>
    <row r="3561" spans="1:20" ht="60" x14ac:dyDescent="0.25">
      <c r="A3561">
        <v>3559</v>
      </c>
      <c r="B3561" s="10" t="s">
        <v>3558</v>
      </c>
      <c r="C3561" s="3" t="s">
        <v>7669</v>
      </c>
      <c r="D3561" s="8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4" t="s">
        <v>8308</v>
      </c>
      <c r="R3561" t="s">
        <v>8309</v>
      </c>
      <c r="S3561" s="18">
        <f t="shared" si="269"/>
        <v>42194.096157407403</v>
      </c>
      <c r="T3561" s="18">
        <f t="shared" si="270"/>
        <v>42216.373611111107</v>
      </c>
    </row>
    <row r="3562" spans="1:20" ht="60" x14ac:dyDescent="0.25">
      <c r="A3562">
        <v>3560</v>
      </c>
      <c r="B3562" s="10" t="s">
        <v>3559</v>
      </c>
      <c r="C3562" s="3" t="s">
        <v>7670</v>
      </c>
      <c r="D3562" s="8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4" t="s">
        <v>8308</v>
      </c>
      <c r="R3562" t="s">
        <v>8309</v>
      </c>
      <c r="S3562" s="18">
        <f t="shared" si="269"/>
        <v>42115.889652777783</v>
      </c>
      <c r="T3562" s="18">
        <f t="shared" si="270"/>
        <v>42151.114583333328</v>
      </c>
    </row>
    <row r="3563" spans="1:20" ht="120" x14ac:dyDescent="0.25">
      <c r="A3563">
        <v>3561</v>
      </c>
      <c r="B3563" s="10" t="s">
        <v>3560</v>
      </c>
      <c r="C3563" s="3" t="s">
        <v>7671</v>
      </c>
      <c r="D3563" s="8">
        <v>2000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128</v>
      </c>
      <c r="P3563">
        <f t="shared" si="268"/>
        <v>47.41</v>
      </c>
      <c r="Q3563" s="14" t="s">
        <v>8308</v>
      </c>
      <c r="R3563" t="s">
        <v>8309</v>
      </c>
      <c r="S3563" s="18">
        <f t="shared" si="269"/>
        <v>42203.680300925931</v>
      </c>
      <c r="T3563" s="18">
        <f t="shared" si="270"/>
        <v>42221.774999999994</v>
      </c>
    </row>
    <row r="3564" spans="1:20" ht="60" x14ac:dyDescent="0.25">
      <c r="A3564">
        <v>3562</v>
      </c>
      <c r="B3564" s="10" t="s">
        <v>3561</v>
      </c>
      <c r="C3564" s="3" t="s">
        <v>7672</v>
      </c>
      <c r="D3564" s="8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4" t="s">
        <v>8308</v>
      </c>
      <c r="R3564" t="s">
        <v>8309</v>
      </c>
      <c r="S3564" s="18">
        <f t="shared" si="269"/>
        <v>42433.761886574073</v>
      </c>
      <c r="T3564" s="18">
        <f t="shared" si="270"/>
        <v>42442.916666666672</v>
      </c>
    </row>
    <row r="3565" spans="1:20" ht="60" x14ac:dyDescent="0.25">
      <c r="A3565">
        <v>3563</v>
      </c>
      <c r="B3565" s="10" t="s">
        <v>3562</v>
      </c>
      <c r="C3565" s="3" t="s">
        <v>7673</v>
      </c>
      <c r="D3565" s="8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4" t="s">
        <v>8308</v>
      </c>
      <c r="R3565" t="s">
        <v>8309</v>
      </c>
      <c r="S3565" s="18">
        <f t="shared" si="269"/>
        <v>42555.671944444446</v>
      </c>
      <c r="T3565" s="18">
        <f t="shared" si="270"/>
        <v>42583.791666666672</v>
      </c>
    </row>
    <row r="3566" spans="1:20" ht="45" x14ac:dyDescent="0.25">
      <c r="A3566">
        <v>3564</v>
      </c>
      <c r="B3566" s="10" t="s">
        <v>3563</v>
      </c>
      <c r="C3566" s="3" t="s">
        <v>7674</v>
      </c>
      <c r="D3566" s="8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4" t="s">
        <v>8308</v>
      </c>
      <c r="R3566" t="s">
        <v>8309</v>
      </c>
      <c r="S3566" s="18">
        <f t="shared" si="269"/>
        <v>42236.623252314821</v>
      </c>
      <c r="T3566" s="18">
        <f t="shared" si="270"/>
        <v>42282.666666666672</v>
      </c>
    </row>
    <row r="3567" spans="1:20" ht="60" x14ac:dyDescent="0.25">
      <c r="A3567">
        <v>3565</v>
      </c>
      <c r="B3567" s="10" t="s">
        <v>3564</v>
      </c>
      <c r="C3567" s="3" t="s">
        <v>7675</v>
      </c>
      <c r="D3567" s="8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118</v>
      </c>
      <c r="P3567">
        <f t="shared" si="268"/>
        <v>97.92</v>
      </c>
      <c r="Q3567" s="14" t="s">
        <v>8308</v>
      </c>
      <c r="R3567" t="s">
        <v>8309</v>
      </c>
      <c r="S3567" s="18">
        <f t="shared" si="269"/>
        <v>41974.743148148147</v>
      </c>
      <c r="T3567" s="18">
        <f t="shared" si="270"/>
        <v>42004.743148148147</v>
      </c>
    </row>
    <row r="3568" spans="1:20" ht="60" x14ac:dyDescent="0.25">
      <c r="A3568">
        <v>3566</v>
      </c>
      <c r="B3568" s="10" t="s">
        <v>3565</v>
      </c>
      <c r="C3568" s="3" t="s">
        <v>7676</v>
      </c>
      <c r="D3568" s="8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4" t="s">
        <v>8308</v>
      </c>
      <c r="R3568" t="s">
        <v>8309</v>
      </c>
      <c r="S3568" s="18">
        <f t="shared" si="269"/>
        <v>41997.507905092592</v>
      </c>
      <c r="T3568" s="18">
        <f t="shared" si="270"/>
        <v>42027.507905092592</v>
      </c>
    </row>
    <row r="3569" spans="1:20" ht="60" x14ac:dyDescent="0.25">
      <c r="A3569">
        <v>3567</v>
      </c>
      <c r="B3569" s="10" t="s">
        <v>3566</v>
      </c>
      <c r="C3569" s="3" t="s">
        <v>7677</v>
      </c>
      <c r="D3569" s="8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4" t="s">
        <v>8308</v>
      </c>
      <c r="R3569" t="s">
        <v>8309</v>
      </c>
      <c r="S3569" s="18">
        <f t="shared" si="269"/>
        <v>42135.810694444444</v>
      </c>
      <c r="T3569" s="18">
        <f t="shared" si="270"/>
        <v>42165.810694444444</v>
      </c>
    </row>
    <row r="3570" spans="1:20" ht="45" x14ac:dyDescent="0.25">
      <c r="A3570">
        <v>3568</v>
      </c>
      <c r="B3570" s="10" t="s">
        <v>3567</v>
      </c>
      <c r="C3570" s="3" t="s">
        <v>7678</v>
      </c>
      <c r="D3570" s="8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4" t="s">
        <v>8308</v>
      </c>
      <c r="R3570" t="s">
        <v>8309</v>
      </c>
      <c r="S3570" s="18">
        <f t="shared" si="269"/>
        <v>41869.740671296298</v>
      </c>
      <c r="T3570" s="18">
        <f t="shared" si="270"/>
        <v>41899.740671296298</v>
      </c>
    </row>
    <row r="3571" spans="1:20" ht="45" x14ac:dyDescent="0.25">
      <c r="A3571">
        <v>3569</v>
      </c>
      <c r="B3571" s="10" t="s">
        <v>3568</v>
      </c>
      <c r="C3571" s="3" t="s">
        <v>7679</v>
      </c>
      <c r="D3571" s="8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4" t="s">
        <v>8308</v>
      </c>
      <c r="R3571" t="s">
        <v>8309</v>
      </c>
      <c r="S3571" s="18">
        <f t="shared" si="269"/>
        <v>41982.688611111109</v>
      </c>
      <c r="T3571" s="18">
        <f t="shared" si="270"/>
        <v>42012.688611111109</v>
      </c>
    </row>
    <row r="3572" spans="1:20" ht="45" x14ac:dyDescent="0.25">
      <c r="A3572">
        <v>3570</v>
      </c>
      <c r="B3572" s="10" t="s">
        <v>3569</v>
      </c>
      <c r="C3572" s="3" t="s">
        <v>7680</v>
      </c>
      <c r="D3572" s="8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4" t="s">
        <v>8308</v>
      </c>
      <c r="R3572" t="s">
        <v>8309</v>
      </c>
      <c r="S3572" s="18">
        <f t="shared" si="269"/>
        <v>41976.331979166673</v>
      </c>
      <c r="T3572" s="18">
        <f t="shared" si="270"/>
        <v>42004.291666666672</v>
      </c>
    </row>
    <row r="3573" spans="1:20" ht="45" x14ac:dyDescent="0.25">
      <c r="A3573">
        <v>3571</v>
      </c>
      <c r="B3573" s="10" t="s">
        <v>3570</v>
      </c>
      <c r="C3573" s="3" t="s">
        <v>7681</v>
      </c>
      <c r="D3573" s="8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4" t="s">
        <v>8308</v>
      </c>
      <c r="R3573" t="s">
        <v>8309</v>
      </c>
      <c r="S3573" s="18">
        <f t="shared" si="269"/>
        <v>41912.858946759261</v>
      </c>
      <c r="T3573" s="18">
        <f t="shared" si="270"/>
        <v>41942.858946759261</v>
      </c>
    </row>
    <row r="3574" spans="1:20" ht="30" x14ac:dyDescent="0.25">
      <c r="A3574">
        <v>3572</v>
      </c>
      <c r="B3574" s="10" t="s">
        <v>3571</v>
      </c>
      <c r="C3574" s="3" t="s">
        <v>7682</v>
      </c>
      <c r="D3574" s="8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4" t="s">
        <v>8308</v>
      </c>
      <c r="R3574" t="s">
        <v>8309</v>
      </c>
      <c r="S3574" s="18">
        <f t="shared" si="269"/>
        <v>42146.570393518516</v>
      </c>
      <c r="T3574" s="18">
        <f t="shared" si="270"/>
        <v>42176.570393518516</v>
      </c>
    </row>
    <row r="3575" spans="1:20" ht="45" x14ac:dyDescent="0.25">
      <c r="A3575">
        <v>3573</v>
      </c>
      <c r="B3575" s="10" t="s">
        <v>3572</v>
      </c>
      <c r="C3575" s="3" t="s">
        <v>7683</v>
      </c>
      <c r="D3575" s="8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4" t="s">
        <v>8308</v>
      </c>
      <c r="R3575" t="s">
        <v>8309</v>
      </c>
      <c r="S3575" s="18">
        <f t="shared" si="269"/>
        <v>41921.375532407408</v>
      </c>
      <c r="T3575" s="18">
        <f t="shared" si="270"/>
        <v>41951.417199074072</v>
      </c>
    </row>
    <row r="3576" spans="1:20" ht="60" x14ac:dyDescent="0.25">
      <c r="A3576">
        <v>3574</v>
      </c>
      <c r="B3576" s="10" t="s">
        <v>3573</v>
      </c>
      <c r="C3576" s="3" t="s">
        <v>7684</v>
      </c>
      <c r="D3576" s="8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4" t="s">
        <v>8308</v>
      </c>
      <c r="R3576" t="s">
        <v>8309</v>
      </c>
      <c r="S3576" s="18">
        <f t="shared" si="269"/>
        <v>41926.942685185182</v>
      </c>
      <c r="T3576" s="18">
        <f t="shared" si="270"/>
        <v>41956.984351851846</v>
      </c>
    </row>
    <row r="3577" spans="1:20" ht="60" x14ac:dyDescent="0.25">
      <c r="A3577">
        <v>3575</v>
      </c>
      <c r="B3577" s="10" t="s">
        <v>3574</v>
      </c>
      <c r="C3577" s="3" t="s">
        <v>7685</v>
      </c>
      <c r="D3577" s="8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4" t="s">
        <v>8308</v>
      </c>
      <c r="R3577" t="s">
        <v>8309</v>
      </c>
      <c r="S3577" s="18">
        <f t="shared" si="269"/>
        <v>42561.783877314811</v>
      </c>
      <c r="T3577" s="18">
        <f t="shared" si="270"/>
        <v>42593.165972222225</v>
      </c>
    </row>
    <row r="3578" spans="1:20" ht="45" x14ac:dyDescent="0.25">
      <c r="A3578">
        <v>3576</v>
      </c>
      <c r="B3578" s="10" t="s">
        <v>3575</v>
      </c>
      <c r="C3578" s="3" t="s">
        <v>7686</v>
      </c>
      <c r="D3578" s="8">
        <v>80000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0</v>
      </c>
      <c r="P3578">
        <f t="shared" si="268"/>
        <v>20</v>
      </c>
      <c r="Q3578" s="14" t="s">
        <v>8308</v>
      </c>
      <c r="R3578" t="s">
        <v>8309</v>
      </c>
      <c r="S3578" s="18">
        <f t="shared" si="269"/>
        <v>42649.54923611111</v>
      </c>
      <c r="T3578" s="18">
        <f t="shared" si="270"/>
        <v>42709.590902777782</v>
      </c>
    </row>
    <row r="3579" spans="1:20" ht="45" x14ac:dyDescent="0.25">
      <c r="A3579">
        <v>3577</v>
      </c>
      <c r="B3579" s="10" t="s">
        <v>3576</v>
      </c>
      <c r="C3579" s="3" t="s">
        <v>7687</v>
      </c>
      <c r="D3579" s="8">
        <v>750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104</v>
      </c>
      <c r="P3579">
        <f t="shared" si="268"/>
        <v>28.89</v>
      </c>
      <c r="Q3579" s="14" t="s">
        <v>8308</v>
      </c>
      <c r="R3579" t="s">
        <v>8309</v>
      </c>
      <c r="S3579" s="18">
        <f t="shared" si="269"/>
        <v>42093.786840277782</v>
      </c>
      <c r="T3579" s="18">
        <f t="shared" si="270"/>
        <v>42120.26944444445</v>
      </c>
    </row>
    <row r="3580" spans="1:20" ht="45" x14ac:dyDescent="0.25">
      <c r="A3580">
        <v>3578</v>
      </c>
      <c r="B3580" s="10" t="s">
        <v>3577</v>
      </c>
      <c r="C3580" s="3" t="s">
        <v>7688</v>
      </c>
      <c r="D3580" s="8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4" t="s">
        <v>8308</v>
      </c>
      <c r="R3580" t="s">
        <v>8309</v>
      </c>
      <c r="S3580" s="18">
        <f t="shared" si="269"/>
        <v>42460.733530092592</v>
      </c>
      <c r="T3580" s="18">
        <f t="shared" si="270"/>
        <v>42490.733530092592</v>
      </c>
    </row>
    <row r="3581" spans="1:20" ht="60" x14ac:dyDescent="0.25">
      <c r="A3581">
        <v>3579</v>
      </c>
      <c r="B3581" s="10" t="s">
        <v>3578</v>
      </c>
      <c r="C3581" s="3" t="s">
        <v>7689</v>
      </c>
      <c r="D3581" s="8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4" t="s">
        <v>8308</v>
      </c>
      <c r="R3581" t="s">
        <v>8309</v>
      </c>
      <c r="S3581" s="18">
        <f t="shared" si="269"/>
        <v>42430.762222222227</v>
      </c>
      <c r="T3581" s="18">
        <f t="shared" si="270"/>
        <v>42460.720555555556</v>
      </c>
    </row>
    <row r="3582" spans="1:20" ht="45" x14ac:dyDescent="0.25">
      <c r="A3582">
        <v>3580</v>
      </c>
      <c r="B3582" s="10" t="s">
        <v>3579</v>
      </c>
      <c r="C3582" s="3" t="s">
        <v>7690</v>
      </c>
      <c r="D3582" s="8">
        <v>70000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</v>
      </c>
      <c r="P3582">
        <f t="shared" si="268"/>
        <v>37.96</v>
      </c>
      <c r="Q3582" s="14" t="s">
        <v>8308</v>
      </c>
      <c r="R3582" t="s">
        <v>8309</v>
      </c>
      <c r="S3582" s="18">
        <f t="shared" si="269"/>
        <v>42026.176180555558</v>
      </c>
      <c r="T3582" s="18">
        <f t="shared" si="270"/>
        <v>42064.207638888889</v>
      </c>
    </row>
    <row r="3583" spans="1:20" ht="60" x14ac:dyDescent="0.25">
      <c r="A3583">
        <v>3581</v>
      </c>
      <c r="B3583" s="10" t="s">
        <v>3580</v>
      </c>
      <c r="C3583" s="3" t="s">
        <v>7691</v>
      </c>
      <c r="D3583" s="8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4" t="s">
        <v>8308</v>
      </c>
      <c r="R3583" t="s">
        <v>8309</v>
      </c>
      <c r="S3583" s="18">
        <f t="shared" si="269"/>
        <v>41836.471180555556</v>
      </c>
      <c r="T3583" s="18">
        <f t="shared" si="270"/>
        <v>41850.471180555556</v>
      </c>
    </row>
    <row r="3584" spans="1:20" ht="45" x14ac:dyDescent="0.25">
      <c r="A3584">
        <v>3582</v>
      </c>
      <c r="B3584" s="10" t="s">
        <v>3581</v>
      </c>
      <c r="C3584" s="3" t="s">
        <v>7692</v>
      </c>
      <c r="D3584" s="8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4" t="s">
        <v>8308</v>
      </c>
      <c r="R3584" t="s">
        <v>8309</v>
      </c>
      <c r="S3584" s="18">
        <f t="shared" si="269"/>
        <v>42451.095856481479</v>
      </c>
      <c r="T3584" s="18">
        <f t="shared" si="270"/>
        <v>42465.095856481479</v>
      </c>
    </row>
    <row r="3585" spans="1:20" ht="60" x14ac:dyDescent="0.25">
      <c r="A3585">
        <v>3583</v>
      </c>
      <c r="B3585" s="10" t="s">
        <v>3582</v>
      </c>
      <c r="C3585" s="3" t="s">
        <v>7693</v>
      </c>
      <c r="D3585" s="8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4" t="s">
        <v>8308</v>
      </c>
      <c r="R3585" t="s">
        <v>8309</v>
      </c>
      <c r="S3585" s="18">
        <f t="shared" si="269"/>
        <v>42418.425983796296</v>
      </c>
      <c r="T3585" s="18">
        <f t="shared" si="270"/>
        <v>42478.384317129632</v>
      </c>
    </row>
    <row r="3586" spans="1:20" ht="90" x14ac:dyDescent="0.25">
      <c r="A3586">
        <v>3584</v>
      </c>
      <c r="B3586" s="10" t="s">
        <v>3583</v>
      </c>
      <c r="C3586" s="3" t="s">
        <v>7694</v>
      </c>
      <c r="D3586" s="8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ref="P3586:P3649" si="272">IFERROR(ROUND(E3586/L3586,2),0)</f>
        <v>30.94</v>
      </c>
      <c r="Q3586" s="14" t="s">
        <v>8308</v>
      </c>
      <c r="R3586" t="s">
        <v>8309</v>
      </c>
      <c r="S3586" s="18">
        <f t="shared" si="269"/>
        <v>42168.316481481481</v>
      </c>
      <c r="T3586" s="18">
        <f t="shared" si="270"/>
        <v>42198.316481481481</v>
      </c>
    </row>
    <row r="3587" spans="1:20" ht="45" x14ac:dyDescent="0.25">
      <c r="A3587">
        <v>3585</v>
      </c>
      <c r="B3587" s="10" t="s">
        <v>3584</v>
      </c>
      <c r="C3587" s="3" t="s">
        <v>7695</v>
      </c>
      <c r="D3587" s="8">
        <v>3000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135</v>
      </c>
      <c r="P3587">
        <f t="shared" si="272"/>
        <v>176.09</v>
      </c>
      <c r="Q3587" s="14" t="s">
        <v>8308</v>
      </c>
      <c r="R3587" t="s">
        <v>8309</v>
      </c>
      <c r="S3587" s="18">
        <f t="shared" ref="S3587:S3650" si="273">(((J3587/60)/60)/24)+DATE(1970,1,1)</f>
        <v>41964.716319444444</v>
      </c>
      <c r="T3587" s="18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10" t="s">
        <v>3585</v>
      </c>
      <c r="C3588" s="3" t="s">
        <v>7696</v>
      </c>
      <c r="D3588" s="8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4" t="s">
        <v>8308</v>
      </c>
      <c r="R3588" t="s">
        <v>8309</v>
      </c>
      <c r="S3588" s="18">
        <f t="shared" si="273"/>
        <v>42576.697569444441</v>
      </c>
      <c r="T3588" s="18">
        <f t="shared" si="274"/>
        <v>42636.697569444441</v>
      </c>
    </row>
    <row r="3589" spans="1:20" ht="45" x14ac:dyDescent="0.25">
      <c r="A3589">
        <v>3587</v>
      </c>
      <c r="B3589" s="10" t="s">
        <v>3586</v>
      </c>
      <c r="C3589" s="3" t="s">
        <v>7697</v>
      </c>
      <c r="D3589" s="8">
        <v>350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181</v>
      </c>
      <c r="P3589">
        <f t="shared" si="272"/>
        <v>22.61</v>
      </c>
      <c r="Q3589" s="14" t="s">
        <v>8308</v>
      </c>
      <c r="R3589" t="s">
        <v>8309</v>
      </c>
      <c r="S3589" s="18">
        <f t="shared" si="273"/>
        <v>42503.539976851855</v>
      </c>
      <c r="T3589" s="18">
        <f t="shared" si="274"/>
        <v>42548.791666666672</v>
      </c>
    </row>
    <row r="3590" spans="1:20" ht="45" x14ac:dyDescent="0.25">
      <c r="A3590">
        <v>3588</v>
      </c>
      <c r="B3590" s="10" t="s">
        <v>3587</v>
      </c>
      <c r="C3590" s="3" t="s">
        <v>7698</v>
      </c>
      <c r="D3590" s="8">
        <v>28000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</v>
      </c>
      <c r="P3590">
        <f t="shared" si="272"/>
        <v>18.27</v>
      </c>
      <c r="Q3590" s="14" t="s">
        <v>8308</v>
      </c>
      <c r="R3590" t="s">
        <v>8309</v>
      </c>
      <c r="S3590" s="18">
        <f t="shared" si="273"/>
        <v>42101.828819444447</v>
      </c>
      <c r="T3590" s="18">
        <f t="shared" si="274"/>
        <v>42123.958333333328</v>
      </c>
    </row>
    <row r="3591" spans="1:20" ht="45" x14ac:dyDescent="0.25">
      <c r="A3591">
        <v>3589</v>
      </c>
      <c r="B3591" s="10" t="s">
        <v>3588</v>
      </c>
      <c r="C3591" s="3" t="s">
        <v>7699</v>
      </c>
      <c r="D3591" s="8">
        <v>5000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102</v>
      </c>
      <c r="P3591">
        <f t="shared" si="272"/>
        <v>82.26</v>
      </c>
      <c r="Q3591" s="14" t="s">
        <v>8308</v>
      </c>
      <c r="R3591" t="s">
        <v>8309</v>
      </c>
      <c r="S3591" s="18">
        <f t="shared" si="273"/>
        <v>42125.647534722222</v>
      </c>
      <c r="T3591" s="18">
        <f t="shared" si="274"/>
        <v>42150.647534722222</v>
      </c>
    </row>
    <row r="3592" spans="1:20" ht="60" x14ac:dyDescent="0.25">
      <c r="A3592">
        <v>3590</v>
      </c>
      <c r="B3592" s="10" t="s">
        <v>3589</v>
      </c>
      <c r="C3592" s="3" t="s">
        <v>7700</v>
      </c>
      <c r="D3592" s="8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4" t="s">
        <v>8308</v>
      </c>
      <c r="R3592" t="s">
        <v>8309</v>
      </c>
      <c r="S3592" s="18">
        <f t="shared" si="273"/>
        <v>41902.333726851852</v>
      </c>
      <c r="T3592" s="18">
        <f t="shared" si="274"/>
        <v>41932.333726851852</v>
      </c>
    </row>
    <row r="3593" spans="1:20" ht="60" x14ac:dyDescent="0.25">
      <c r="A3593">
        <v>3591</v>
      </c>
      <c r="B3593" s="10" t="s">
        <v>3590</v>
      </c>
      <c r="C3593" s="3" t="s">
        <v>7701</v>
      </c>
      <c r="D3593" s="8">
        <v>30000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4</v>
      </c>
      <c r="P3593">
        <f t="shared" si="272"/>
        <v>68.06</v>
      </c>
      <c r="Q3593" s="14" t="s">
        <v>8308</v>
      </c>
      <c r="R3593" t="s">
        <v>8309</v>
      </c>
      <c r="S3593" s="18">
        <f t="shared" si="273"/>
        <v>42003.948425925926</v>
      </c>
      <c r="T3593" s="18">
        <f t="shared" si="274"/>
        <v>42028.207638888889</v>
      </c>
    </row>
    <row r="3594" spans="1:20" ht="45" x14ac:dyDescent="0.25">
      <c r="A3594">
        <v>3592</v>
      </c>
      <c r="B3594" s="10" t="s">
        <v>3591</v>
      </c>
      <c r="C3594" s="3" t="s">
        <v>7702</v>
      </c>
      <c r="D3594" s="8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4" t="s">
        <v>8308</v>
      </c>
      <c r="R3594" t="s">
        <v>8309</v>
      </c>
      <c r="S3594" s="18">
        <f t="shared" si="273"/>
        <v>41988.829942129625</v>
      </c>
      <c r="T3594" s="18">
        <f t="shared" si="274"/>
        <v>42046.207638888889</v>
      </c>
    </row>
    <row r="3595" spans="1:20" ht="45" x14ac:dyDescent="0.25">
      <c r="A3595">
        <v>3593</v>
      </c>
      <c r="B3595" s="10" t="s">
        <v>3592</v>
      </c>
      <c r="C3595" s="3" t="s">
        <v>7703</v>
      </c>
      <c r="D3595" s="8">
        <v>10000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33</v>
      </c>
      <c r="P3595">
        <f t="shared" si="272"/>
        <v>77.19</v>
      </c>
      <c r="Q3595" s="14" t="s">
        <v>8308</v>
      </c>
      <c r="R3595" t="s">
        <v>8309</v>
      </c>
      <c r="S3595" s="18">
        <f t="shared" si="273"/>
        <v>41974.898599537039</v>
      </c>
      <c r="T3595" s="18">
        <f t="shared" si="274"/>
        <v>42009.851388888885</v>
      </c>
    </row>
    <row r="3596" spans="1:20" ht="60" x14ac:dyDescent="0.25">
      <c r="A3596">
        <v>3594</v>
      </c>
      <c r="B3596" s="10" t="s">
        <v>3593</v>
      </c>
      <c r="C3596" s="3" t="s">
        <v>7704</v>
      </c>
      <c r="D3596" s="8">
        <v>2000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101</v>
      </c>
      <c r="P3596">
        <f t="shared" si="272"/>
        <v>55.97</v>
      </c>
      <c r="Q3596" s="14" t="s">
        <v>8308</v>
      </c>
      <c r="R3596" t="s">
        <v>8309</v>
      </c>
      <c r="S3596" s="18">
        <f t="shared" si="273"/>
        <v>42592.066921296297</v>
      </c>
      <c r="T3596" s="18">
        <f t="shared" si="274"/>
        <v>42617.066921296297</v>
      </c>
    </row>
    <row r="3597" spans="1:20" ht="30" x14ac:dyDescent="0.25">
      <c r="A3597">
        <v>3595</v>
      </c>
      <c r="B3597" s="10" t="s">
        <v>3594</v>
      </c>
      <c r="C3597" s="3" t="s">
        <v>7705</v>
      </c>
      <c r="D3597" s="8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4" t="s">
        <v>8308</v>
      </c>
      <c r="R3597" t="s">
        <v>8309</v>
      </c>
      <c r="S3597" s="18">
        <f t="shared" si="273"/>
        <v>42050.008368055554</v>
      </c>
      <c r="T3597" s="18">
        <f t="shared" si="274"/>
        <v>42076.290972222225</v>
      </c>
    </row>
    <row r="3598" spans="1:20" ht="45" x14ac:dyDescent="0.25">
      <c r="A3598">
        <v>3596</v>
      </c>
      <c r="B3598" s="10" t="s">
        <v>3595</v>
      </c>
      <c r="C3598" s="3" t="s">
        <v>7706</v>
      </c>
      <c r="D3598" s="8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4" t="s">
        <v>8308</v>
      </c>
      <c r="R3598" t="s">
        <v>8309</v>
      </c>
      <c r="S3598" s="18">
        <f t="shared" si="273"/>
        <v>41856.715069444443</v>
      </c>
      <c r="T3598" s="18">
        <f t="shared" si="274"/>
        <v>41877.715069444443</v>
      </c>
    </row>
    <row r="3599" spans="1:20" ht="30" x14ac:dyDescent="0.25">
      <c r="A3599">
        <v>3597</v>
      </c>
      <c r="B3599" s="10" t="s">
        <v>3596</v>
      </c>
      <c r="C3599" s="3" t="s">
        <v>7707</v>
      </c>
      <c r="D3599" s="8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4" t="s">
        <v>8308</v>
      </c>
      <c r="R3599" t="s">
        <v>8309</v>
      </c>
      <c r="S3599" s="18">
        <f t="shared" si="273"/>
        <v>42417.585532407407</v>
      </c>
      <c r="T3599" s="18">
        <f t="shared" si="274"/>
        <v>42432.249305555553</v>
      </c>
    </row>
    <row r="3600" spans="1:20" ht="45" x14ac:dyDescent="0.25">
      <c r="A3600">
        <v>3598</v>
      </c>
      <c r="B3600" s="10" t="s">
        <v>3597</v>
      </c>
      <c r="C3600" s="3" t="s">
        <v>7708</v>
      </c>
      <c r="D3600" s="8">
        <v>7500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15</v>
      </c>
      <c r="P3600">
        <f t="shared" si="272"/>
        <v>40.78</v>
      </c>
      <c r="Q3600" s="14" t="s">
        <v>8308</v>
      </c>
      <c r="R3600" t="s">
        <v>8309</v>
      </c>
      <c r="S3600" s="18">
        <f t="shared" si="273"/>
        <v>41866.79886574074</v>
      </c>
      <c r="T3600" s="18">
        <f t="shared" si="274"/>
        <v>41885.207638888889</v>
      </c>
    </row>
    <row r="3601" spans="1:20" ht="45" x14ac:dyDescent="0.25">
      <c r="A3601">
        <v>3599</v>
      </c>
      <c r="B3601" s="10" t="s">
        <v>3598</v>
      </c>
      <c r="C3601" s="3" t="s">
        <v>7709</v>
      </c>
      <c r="D3601" s="8">
        <v>1500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67</v>
      </c>
      <c r="P3601">
        <f t="shared" si="272"/>
        <v>59.41</v>
      </c>
      <c r="Q3601" s="14" t="s">
        <v>8308</v>
      </c>
      <c r="R3601" t="s">
        <v>8309</v>
      </c>
      <c r="S3601" s="18">
        <f t="shared" si="273"/>
        <v>42220.79487268519</v>
      </c>
      <c r="T3601" s="18">
        <f t="shared" si="274"/>
        <v>42246</v>
      </c>
    </row>
    <row r="3602" spans="1:20" ht="30" x14ac:dyDescent="0.25">
      <c r="A3602">
        <v>3600</v>
      </c>
      <c r="B3602" s="10" t="s">
        <v>3599</v>
      </c>
      <c r="C3602" s="3" t="s">
        <v>7710</v>
      </c>
      <c r="D3602" s="8">
        <v>13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100</v>
      </c>
      <c r="P3602">
        <f t="shared" si="272"/>
        <v>3.25</v>
      </c>
      <c r="Q3602" s="14" t="s">
        <v>8308</v>
      </c>
      <c r="R3602" t="s">
        <v>8309</v>
      </c>
      <c r="S3602" s="18">
        <f t="shared" si="273"/>
        <v>42628.849120370374</v>
      </c>
      <c r="T3602" s="18">
        <f t="shared" si="274"/>
        <v>42656.849120370374</v>
      </c>
    </row>
    <row r="3603" spans="1:20" ht="45" x14ac:dyDescent="0.25">
      <c r="A3603">
        <v>3601</v>
      </c>
      <c r="B3603" s="10" t="s">
        <v>3600</v>
      </c>
      <c r="C3603" s="3" t="s">
        <v>7711</v>
      </c>
      <c r="D3603" s="8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4" t="s">
        <v>8308</v>
      </c>
      <c r="R3603" t="s">
        <v>8309</v>
      </c>
      <c r="S3603" s="18">
        <f t="shared" si="273"/>
        <v>41990.99863425926</v>
      </c>
      <c r="T3603" s="18">
        <f t="shared" si="274"/>
        <v>42020.99863425926</v>
      </c>
    </row>
    <row r="3604" spans="1:20" ht="60" x14ac:dyDescent="0.25">
      <c r="A3604">
        <v>3602</v>
      </c>
      <c r="B3604" s="10" t="s">
        <v>3601</v>
      </c>
      <c r="C3604" s="3" t="s">
        <v>7712</v>
      </c>
      <c r="D3604" s="8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4" t="s">
        <v>8308</v>
      </c>
      <c r="R3604" t="s">
        <v>8309</v>
      </c>
      <c r="S3604" s="18">
        <f t="shared" si="273"/>
        <v>42447.894432870366</v>
      </c>
      <c r="T3604" s="18">
        <f t="shared" si="274"/>
        <v>42507.894432870366</v>
      </c>
    </row>
    <row r="3605" spans="1:20" ht="60" x14ac:dyDescent="0.25">
      <c r="A3605">
        <v>3603</v>
      </c>
      <c r="B3605" s="10" t="s">
        <v>3602</v>
      </c>
      <c r="C3605" s="3" t="s">
        <v>7713</v>
      </c>
      <c r="D3605" s="8">
        <v>2500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102</v>
      </c>
      <c r="P3605">
        <f t="shared" si="272"/>
        <v>44.91</v>
      </c>
      <c r="Q3605" s="14" t="s">
        <v>8308</v>
      </c>
      <c r="R3605" t="s">
        <v>8309</v>
      </c>
      <c r="S3605" s="18">
        <f t="shared" si="273"/>
        <v>42283.864351851851</v>
      </c>
      <c r="T3605" s="18">
        <f t="shared" si="274"/>
        <v>42313.906018518523</v>
      </c>
    </row>
    <row r="3606" spans="1:20" ht="60" x14ac:dyDescent="0.25">
      <c r="A3606">
        <v>3604</v>
      </c>
      <c r="B3606" s="10" t="s">
        <v>3603</v>
      </c>
      <c r="C3606" s="3" t="s">
        <v>7714</v>
      </c>
      <c r="D3606" s="8">
        <v>1500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226</v>
      </c>
      <c r="P3606">
        <f t="shared" si="272"/>
        <v>49.06</v>
      </c>
      <c r="Q3606" s="14" t="s">
        <v>8308</v>
      </c>
      <c r="R3606" t="s">
        <v>8309</v>
      </c>
      <c r="S3606" s="18">
        <f t="shared" si="273"/>
        <v>42483.015694444446</v>
      </c>
      <c r="T3606" s="18">
        <f t="shared" si="274"/>
        <v>42489.290972222225</v>
      </c>
    </row>
    <row r="3607" spans="1:20" ht="60" x14ac:dyDescent="0.25">
      <c r="A3607">
        <v>3605</v>
      </c>
      <c r="B3607" s="10" t="s">
        <v>3604</v>
      </c>
      <c r="C3607" s="3" t="s">
        <v>7715</v>
      </c>
      <c r="D3607" s="8">
        <v>25000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2</v>
      </c>
      <c r="P3607">
        <f t="shared" si="272"/>
        <v>30.67</v>
      </c>
      <c r="Q3607" s="14" t="s">
        <v>8308</v>
      </c>
      <c r="R3607" t="s">
        <v>8309</v>
      </c>
      <c r="S3607" s="18">
        <f t="shared" si="273"/>
        <v>42383.793124999997</v>
      </c>
      <c r="T3607" s="18">
        <f t="shared" si="274"/>
        <v>42413.793124999997</v>
      </c>
    </row>
    <row r="3608" spans="1:20" ht="60" x14ac:dyDescent="0.25">
      <c r="A3608">
        <v>3606</v>
      </c>
      <c r="B3608" s="10" t="s">
        <v>3605</v>
      </c>
      <c r="C3608" s="3" t="s">
        <v>7716</v>
      </c>
      <c r="D3608" s="8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4" t="s">
        <v>8308</v>
      </c>
      <c r="R3608" t="s">
        <v>8309</v>
      </c>
      <c r="S3608" s="18">
        <f t="shared" si="273"/>
        <v>42566.604826388888</v>
      </c>
      <c r="T3608" s="18">
        <f t="shared" si="274"/>
        <v>42596.604826388888</v>
      </c>
    </row>
    <row r="3609" spans="1:20" ht="30" x14ac:dyDescent="0.25">
      <c r="A3609">
        <v>3607</v>
      </c>
      <c r="B3609" s="10" t="s">
        <v>3606</v>
      </c>
      <c r="C3609" s="3" t="s">
        <v>7717</v>
      </c>
      <c r="D3609" s="8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4" t="s">
        <v>8308</v>
      </c>
      <c r="R3609" t="s">
        <v>8309</v>
      </c>
      <c r="S3609" s="18">
        <f t="shared" si="273"/>
        <v>42338.963912037041</v>
      </c>
      <c r="T3609" s="18">
        <f t="shared" si="274"/>
        <v>42353</v>
      </c>
    </row>
    <row r="3610" spans="1:20" ht="60" x14ac:dyDescent="0.25">
      <c r="A3610">
        <v>3608</v>
      </c>
      <c r="B3610" s="10" t="s">
        <v>3607</v>
      </c>
      <c r="C3610" s="3" t="s">
        <v>7718</v>
      </c>
      <c r="D3610" s="8">
        <v>30000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3</v>
      </c>
      <c r="P3610">
        <f t="shared" si="272"/>
        <v>29.63</v>
      </c>
      <c r="Q3610" s="14" t="s">
        <v>8308</v>
      </c>
      <c r="R3610" t="s">
        <v>8309</v>
      </c>
      <c r="S3610" s="18">
        <f t="shared" si="273"/>
        <v>42506.709375000006</v>
      </c>
      <c r="T3610" s="18">
        <f t="shared" si="274"/>
        <v>42538.583333333328</v>
      </c>
    </row>
    <row r="3611" spans="1:20" ht="60" x14ac:dyDescent="0.25">
      <c r="A3611">
        <v>3609</v>
      </c>
      <c r="B3611" s="10" t="s">
        <v>3608</v>
      </c>
      <c r="C3611" s="3" t="s">
        <v>7719</v>
      </c>
      <c r="D3611" s="8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4" t="s">
        <v>8308</v>
      </c>
      <c r="R3611" t="s">
        <v>8309</v>
      </c>
      <c r="S3611" s="18">
        <f t="shared" si="273"/>
        <v>42429.991724537031</v>
      </c>
      <c r="T3611" s="18">
        <f t="shared" si="274"/>
        <v>42459.950057870374</v>
      </c>
    </row>
    <row r="3612" spans="1:20" ht="45" x14ac:dyDescent="0.25">
      <c r="A3612">
        <v>3610</v>
      </c>
      <c r="B3612" s="10" t="s">
        <v>3609</v>
      </c>
      <c r="C3612" s="3" t="s">
        <v>7720</v>
      </c>
      <c r="D3612" s="8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4" t="s">
        <v>8308</v>
      </c>
      <c r="R3612" t="s">
        <v>8309</v>
      </c>
      <c r="S3612" s="18">
        <f t="shared" si="273"/>
        <v>42203.432129629626</v>
      </c>
      <c r="T3612" s="18">
        <f t="shared" si="274"/>
        <v>42233.432129629626</v>
      </c>
    </row>
    <row r="3613" spans="1:20" ht="60" x14ac:dyDescent="0.25">
      <c r="A3613">
        <v>3611</v>
      </c>
      <c r="B3613" s="10" t="s">
        <v>3610</v>
      </c>
      <c r="C3613" s="3" t="s">
        <v>7721</v>
      </c>
      <c r="D3613" s="8">
        <v>3200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106</v>
      </c>
      <c r="P3613">
        <f t="shared" si="272"/>
        <v>66.67</v>
      </c>
      <c r="Q3613" s="14" t="s">
        <v>8308</v>
      </c>
      <c r="R3613" t="s">
        <v>8309</v>
      </c>
      <c r="S3613" s="18">
        <f t="shared" si="273"/>
        <v>42072.370381944449</v>
      </c>
      <c r="T3613" s="18">
        <f t="shared" si="274"/>
        <v>42102.370381944449</v>
      </c>
    </row>
    <row r="3614" spans="1:20" ht="45" x14ac:dyDescent="0.25">
      <c r="A3614">
        <v>3612</v>
      </c>
      <c r="B3614" s="10" t="s">
        <v>3611</v>
      </c>
      <c r="C3614" s="3" t="s">
        <v>7722</v>
      </c>
      <c r="D3614" s="8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4" t="s">
        <v>8308</v>
      </c>
      <c r="R3614" t="s">
        <v>8309</v>
      </c>
      <c r="S3614" s="18">
        <f t="shared" si="273"/>
        <v>41789.726979166669</v>
      </c>
      <c r="T3614" s="18">
        <f t="shared" si="274"/>
        <v>41799.726979166669</v>
      </c>
    </row>
    <row r="3615" spans="1:20" ht="45" x14ac:dyDescent="0.25">
      <c r="A3615">
        <v>3613</v>
      </c>
      <c r="B3615" s="10" t="s">
        <v>3612</v>
      </c>
      <c r="C3615" s="3" t="s">
        <v>7723</v>
      </c>
      <c r="D3615" s="8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4" t="s">
        <v>8308</v>
      </c>
      <c r="R3615" t="s">
        <v>8309</v>
      </c>
      <c r="S3615" s="18">
        <f t="shared" si="273"/>
        <v>41788.58997685185</v>
      </c>
      <c r="T3615" s="18">
        <f t="shared" si="274"/>
        <v>41818.58997685185</v>
      </c>
    </row>
    <row r="3616" spans="1:20" ht="45" x14ac:dyDescent="0.25">
      <c r="A3616">
        <v>3614</v>
      </c>
      <c r="B3616" s="10" t="s">
        <v>3439</v>
      </c>
      <c r="C3616" s="3" t="s">
        <v>7724</v>
      </c>
      <c r="D3616" s="8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4" t="s">
        <v>8308</v>
      </c>
      <c r="R3616" t="s">
        <v>8309</v>
      </c>
      <c r="S3616" s="18">
        <f t="shared" si="273"/>
        <v>42144.041851851856</v>
      </c>
      <c r="T3616" s="18">
        <f t="shared" si="274"/>
        <v>42174.041851851856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8">
        <v>99000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3</v>
      </c>
      <c r="P3617">
        <f t="shared" si="272"/>
        <v>37.08</v>
      </c>
      <c r="Q3617" s="14" t="s">
        <v>8308</v>
      </c>
      <c r="R3617" t="s">
        <v>8309</v>
      </c>
      <c r="S3617" s="18">
        <f t="shared" si="273"/>
        <v>42318.593703703707</v>
      </c>
      <c r="T3617" s="18">
        <f t="shared" si="274"/>
        <v>42348.593703703707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8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4" t="s">
        <v>8308</v>
      </c>
      <c r="R3618" t="s">
        <v>8309</v>
      </c>
      <c r="S3618" s="18">
        <f t="shared" si="273"/>
        <v>42052.949814814812</v>
      </c>
      <c r="T3618" s="18">
        <f t="shared" si="274"/>
        <v>42082.908148148148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8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4" t="s">
        <v>8308</v>
      </c>
      <c r="R3619" t="s">
        <v>8309</v>
      </c>
      <c r="S3619" s="18">
        <f t="shared" si="273"/>
        <v>42779.610289351855</v>
      </c>
      <c r="T3619" s="18">
        <f t="shared" si="274"/>
        <v>42794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8">
        <v>180000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</v>
      </c>
      <c r="P3620">
        <f t="shared" si="272"/>
        <v>36.07</v>
      </c>
      <c r="Q3620" s="14" t="s">
        <v>8308</v>
      </c>
      <c r="R3620" t="s">
        <v>8309</v>
      </c>
      <c r="S3620" s="18">
        <f t="shared" si="273"/>
        <v>42128.627893518518</v>
      </c>
      <c r="T3620" s="18">
        <f t="shared" si="274"/>
        <v>42158.627893518518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8">
        <v>100000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</v>
      </c>
      <c r="P3621">
        <f t="shared" si="272"/>
        <v>66.47</v>
      </c>
      <c r="Q3621" s="14" t="s">
        <v>8308</v>
      </c>
      <c r="R3621" t="s">
        <v>8309</v>
      </c>
      <c r="S3621" s="18">
        <f t="shared" si="273"/>
        <v>42661.132245370376</v>
      </c>
      <c r="T3621" s="18">
        <f t="shared" si="274"/>
        <v>42693.916666666672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8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4" t="s">
        <v>8308</v>
      </c>
      <c r="R3622" t="s">
        <v>8309</v>
      </c>
      <c r="S3622" s="18">
        <f t="shared" si="273"/>
        <v>42037.938206018516</v>
      </c>
      <c r="T3622" s="18">
        <f t="shared" si="274"/>
        <v>42068.166666666672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8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4" t="s">
        <v>8308</v>
      </c>
      <c r="R3623" t="s">
        <v>8309</v>
      </c>
      <c r="S3623" s="18">
        <f t="shared" si="273"/>
        <v>42619.935694444444</v>
      </c>
      <c r="T3623" s="18">
        <f t="shared" si="274"/>
        <v>42643.875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8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4" t="s">
        <v>8308</v>
      </c>
      <c r="R3624" t="s">
        <v>8309</v>
      </c>
      <c r="S3624" s="18">
        <f t="shared" si="273"/>
        <v>41877.221886574072</v>
      </c>
      <c r="T3624" s="18">
        <f t="shared" si="274"/>
        <v>41910.140972222223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8">
        <v>3000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100</v>
      </c>
      <c r="P3625">
        <f t="shared" si="272"/>
        <v>88.24</v>
      </c>
      <c r="Q3625" s="14" t="s">
        <v>8308</v>
      </c>
      <c r="R3625" t="s">
        <v>8309</v>
      </c>
      <c r="S3625" s="18">
        <f t="shared" si="273"/>
        <v>41828.736921296295</v>
      </c>
      <c r="T3625" s="18">
        <f t="shared" si="274"/>
        <v>41846.291666666664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8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4" t="s">
        <v>8308</v>
      </c>
      <c r="R3626" t="s">
        <v>8309</v>
      </c>
      <c r="S3626" s="18">
        <f t="shared" si="273"/>
        <v>42545.774189814809</v>
      </c>
      <c r="T3626" s="18">
        <f t="shared" si="274"/>
        <v>42605.774189814809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8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4" t="s">
        <v>8308</v>
      </c>
      <c r="R3627" t="s">
        <v>8309</v>
      </c>
      <c r="S3627" s="18">
        <f t="shared" si="273"/>
        <v>42157.652511574073</v>
      </c>
      <c r="T3627" s="18">
        <f t="shared" si="274"/>
        <v>42187.652511574073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8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4" t="s">
        <v>8308</v>
      </c>
      <c r="R3628" t="s">
        <v>8309</v>
      </c>
      <c r="S3628" s="18">
        <f t="shared" si="273"/>
        <v>41846.667326388888</v>
      </c>
      <c r="T3628" s="18">
        <f t="shared" si="274"/>
        <v>41867.667326388888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8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4" t="s">
        <v>8308</v>
      </c>
      <c r="R3629" t="s">
        <v>8309</v>
      </c>
      <c r="S3629" s="18">
        <f t="shared" si="273"/>
        <v>42460.741747685184</v>
      </c>
      <c r="T3629" s="18">
        <f t="shared" si="274"/>
        <v>42511.165972222225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8">
        <v>1000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4" t="s">
        <v>8308</v>
      </c>
      <c r="R3630" t="s">
        <v>8311</v>
      </c>
      <c r="S3630" s="18">
        <f t="shared" si="273"/>
        <v>42291.833287037036</v>
      </c>
      <c r="T3630" s="18">
        <f t="shared" si="274"/>
        <v>42351.874953703707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8">
        <v>100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2</v>
      </c>
      <c r="P3631">
        <f t="shared" si="272"/>
        <v>1</v>
      </c>
      <c r="Q3631" s="14" t="s">
        <v>8308</v>
      </c>
      <c r="R3631" t="s">
        <v>8311</v>
      </c>
      <c r="S3631" s="18">
        <f t="shared" si="273"/>
        <v>42437.094490740739</v>
      </c>
      <c r="T3631" s="18">
        <f t="shared" si="274"/>
        <v>42495.708333333328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8">
        <v>25000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4" t="s">
        <v>8308</v>
      </c>
      <c r="R3632" t="s">
        <v>8311</v>
      </c>
      <c r="S3632" s="18">
        <f t="shared" si="273"/>
        <v>41942.84710648148</v>
      </c>
      <c r="T3632" s="18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8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4" t="s">
        <v>8308</v>
      </c>
      <c r="R3633" t="s">
        <v>8311</v>
      </c>
      <c r="S3633" s="18">
        <f t="shared" si="273"/>
        <v>41880.753437499996</v>
      </c>
      <c r="T3633" s="18">
        <f t="shared" si="274"/>
        <v>41905.165972222225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8">
        <v>40000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0</v>
      </c>
      <c r="P3634">
        <f t="shared" si="272"/>
        <v>100</v>
      </c>
      <c r="Q3634" s="14" t="s">
        <v>8308</v>
      </c>
      <c r="R3634" t="s">
        <v>8311</v>
      </c>
      <c r="S3634" s="18">
        <f t="shared" si="273"/>
        <v>41946.936909722222</v>
      </c>
      <c r="T3634" s="18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8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4" t="s">
        <v>8308</v>
      </c>
      <c r="R3635" t="s">
        <v>8311</v>
      </c>
      <c r="S3635" s="18">
        <f t="shared" si="273"/>
        <v>42649.623460648145</v>
      </c>
      <c r="T3635" s="18">
        <f t="shared" si="274"/>
        <v>42693.041666666672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8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4" t="s">
        <v>8308</v>
      </c>
      <c r="R3636" t="s">
        <v>8311</v>
      </c>
      <c r="S3636" s="18">
        <f t="shared" si="273"/>
        <v>42701.166365740741</v>
      </c>
      <c r="T3636" s="18">
        <f t="shared" si="274"/>
        <v>42749.165972222225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8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4" t="s">
        <v>8308</v>
      </c>
      <c r="R3637" t="s">
        <v>8311</v>
      </c>
      <c r="S3637" s="18">
        <f t="shared" si="273"/>
        <v>42450.88282407407</v>
      </c>
      <c r="T3637" s="18">
        <f t="shared" si="274"/>
        <v>42480.88282407407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8">
        <v>525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4" t="s">
        <v>8308</v>
      </c>
      <c r="R3638" t="s">
        <v>8311</v>
      </c>
      <c r="S3638" s="18">
        <f t="shared" si="273"/>
        <v>42226.694780092599</v>
      </c>
      <c r="T3638" s="18">
        <f t="shared" si="274"/>
        <v>42261.694780092599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8">
        <v>839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110</v>
      </c>
      <c r="P3639">
        <f t="shared" si="272"/>
        <v>66.14</v>
      </c>
      <c r="Q3639" s="14" t="s">
        <v>8308</v>
      </c>
      <c r="R3639" t="s">
        <v>8311</v>
      </c>
      <c r="S3639" s="18">
        <f t="shared" si="273"/>
        <v>41975.700636574074</v>
      </c>
      <c r="T3639" s="18">
        <f t="shared" si="274"/>
        <v>42005.700636574074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8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4" t="s">
        <v>8308</v>
      </c>
      <c r="R3640" t="s">
        <v>8311</v>
      </c>
      <c r="S3640" s="18">
        <f t="shared" si="273"/>
        <v>42053.672824074078</v>
      </c>
      <c r="T3640" s="18">
        <f t="shared" si="274"/>
        <v>42113.631157407406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8">
        <v>3000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4" t="s">
        <v>8308</v>
      </c>
      <c r="R3641" t="s">
        <v>8311</v>
      </c>
      <c r="S3641" s="18">
        <f t="shared" si="273"/>
        <v>42590.677152777775</v>
      </c>
      <c r="T3641" s="18">
        <f t="shared" si="274"/>
        <v>42650.632638888885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8">
        <v>15000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0</v>
      </c>
      <c r="P3642">
        <f t="shared" si="272"/>
        <v>18.329999999999998</v>
      </c>
      <c r="Q3642" s="14" t="s">
        <v>8308</v>
      </c>
      <c r="R3642" t="s">
        <v>8311</v>
      </c>
      <c r="S3642" s="18">
        <f t="shared" si="273"/>
        <v>42104.781597222223</v>
      </c>
      <c r="T3642" s="18">
        <f t="shared" si="274"/>
        <v>42134.781597222223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8">
        <v>20000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4" t="s">
        <v>8308</v>
      </c>
      <c r="R3643" t="s">
        <v>8311</v>
      </c>
      <c r="S3643" s="18">
        <f t="shared" si="273"/>
        <v>41899.627071759263</v>
      </c>
      <c r="T3643" s="18">
        <f t="shared" si="274"/>
        <v>41917.208333333336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8">
        <v>18000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0</v>
      </c>
      <c r="P3644">
        <f t="shared" si="272"/>
        <v>7.5</v>
      </c>
      <c r="Q3644" s="14" t="s">
        <v>8308</v>
      </c>
      <c r="R3644" t="s">
        <v>8311</v>
      </c>
      <c r="S3644" s="18">
        <f t="shared" si="273"/>
        <v>42297.816284722227</v>
      </c>
      <c r="T3644" s="18">
        <f t="shared" si="274"/>
        <v>42338.708333333328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8">
        <v>2500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4" t="s">
        <v>8308</v>
      </c>
      <c r="R3645" t="s">
        <v>8311</v>
      </c>
      <c r="S3645" s="18">
        <f t="shared" si="273"/>
        <v>42285.143969907411</v>
      </c>
      <c r="T3645" s="18">
        <f t="shared" si="274"/>
        <v>42325.185636574075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8">
        <v>10000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8</v>
      </c>
      <c r="P3646">
        <f t="shared" si="272"/>
        <v>68.42</v>
      </c>
      <c r="Q3646" s="14" t="s">
        <v>8308</v>
      </c>
      <c r="R3646" t="s">
        <v>8311</v>
      </c>
      <c r="S3646" s="18">
        <f t="shared" si="273"/>
        <v>42409.241747685184</v>
      </c>
      <c r="T3646" s="18">
        <f t="shared" si="274"/>
        <v>42437.207638888889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8">
        <v>100000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4" t="s">
        <v>8308</v>
      </c>
      <c r="R3647" t="s">
        <v>8311</v>
      </c>
      <c r="S3647" s="18">
        <f t="shared" si="273"/>
        <v>42665.970347222217</v>
      </c>
      <c r="T3647" s="18">
        <f t="shared" si="274"/>
        <v>42696.012013888889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8">
        <v>55000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1</v>
      </c>
      <c r="P3648">
        <f t="shared" si="272"/>
        <v>60.13</v>
      </c>
      <c r="Q3648" s="14" t="s">
        <v>8308</v>
      </c>
      <c r="R3648" t="s">
        <v>8311</v>
      </c>
      <c r="S3648" s="18">
        <f t="shared" si="273"/>
        <v>42140.421319444446</v>
      </c>
      <c r="T3648" s="18">
        <f t="shared" si="274"/>
        <v>42171.979166666672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8">
        <v>125000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0</v>
      </c>
      <c r="P3649">
        <f t="shared" si="272"/>
        <v>15</v>
      </c>
      <c r="Q3649" s="14" t="s">
        <v>8308</v>
      </c>
      <c r="R3649" t="s">
        <v>8311</v>
      </c>
      <c r="S3649" s="18">
        <f t="shared" si="273"/>
        <v>42598.749155092592</v>
      </c>
      <c r="T3649" s="18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8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ref="P3650:P3713" si="276">IFERROR(ROUND(E3650/L3650,2),0)</f>
        <v>550.04</v>
      </c>
      <c r="Q3650" s="14" t="s">
        <v>8308</v>
      </c>
      <c r="R3650" t="s">
        <v>8309</v>
      </c>
      <c r="S3650" s="18">
        <f t="shared" si="273"/>
        <v>41887.292187500003</v>
      </c>
      <c r="T3650" s="18">
        <f t="shared" si="274"/>
        <v>41917.292187500003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8">
        <v>600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130</v>
      </c>
      <c r="P3651">
        <f t="shared" si="276"/>
        <v>97.5</v>
      </c>
      <c r="Q3651" s="14" t="s">
        <v>8308</v>
      </c>
      <c r="R3651" t="s">
        <v>8309</v>
      </c>
      <c r="S3651" s="18">
        <f t="shared" ref="S3651:S3714" si="277">(((J3651/60)/60)/24)+DATE(1970,1,1)</f>
        <v>41780.712893518517</v>
      </c>
      <c r="T3651" s="18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8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4" t="s">
        <v>8308</v>
      </c>
      <c r="R3652" t="s">
        <v>8309</v>
      </c>
      <c r="S3652" s="18">
        <f t="shared" si="277"/>
        <v>42381.478981481487</v>
      </c>
      <c r="T3652" s="18">
        <f t="shared" si="278"/>
        <v>42402.478981481487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8">
        <v>16000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3</v>
      </c>
      <c r="P3653">
        <f t="shared" si="276"/>
        <v>57.78</v>
      </c>
      <c r="Q3653" s="14" t="s">
        <v>8308</v>
      </c>
      <c r="R3653" t="s">
        <v>8309</v>
      </c>
      <c r="S3653" s="18">
        <f t="shared" si="277"/>
        <v>41828.646319444444</v>
      </c>
      <c r="T3653" s="18">
        <f t="shared" si="278"/>
        <v>41861.665972222225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8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4" t="s">
        <v>8308</v>
      </c>
      <c r="R3654" t="s">
        <v>8309</v>
      </c>
      <c r="S3654" s="18">
        <f t="shared" si="277"/>
        <v>42596.644699074073</v>
      </c>
      <c r="T3654" s="18">
        <f t="shared" si="278"/>
        <v>42607.165972222225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8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4" t="s">
        <v>8308</v>
      </c>
      <c r="R3655" t="s">
        <v>8309</v>
      </c>
      <c r="S3655" s="18">
        <f t="shared" si="277"/>
        <v>42191.363506944443</v>
      </c>
      <c r="T3655" s="18">
        <f t="shared" si="278"/>
        <v>42221.363506944443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8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4" t="s">
        <v>8308</v>
      </c>
      <c r="R3656" t="s">
        <v>8309</v>
      </c>
      <c r="S3656" s="18">
        <f t="shared" si="277"/>
        <v>42440.416504629626</v>
      </c>
      <c r="T3656" s="18">
        <f t="shared" si="278"/>
        <v>42463.708333333328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8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4" t="s">
        <v>8308</v>
      </c>
      <c r="R3657" t="s">
        <v>8309</v>
      </c>
      <c r="S3657" s="18">
        <f t="shared" si="277"/>
        <v>42173.803217592591</v>
      </c>
      <c r="T3657" s="18">
        <f t="shared" si="278"/>
        <v>42203.290972222225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8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4" t="s">
        <v>8308</v>
      </c>
      <c r="R3658" t="s">
        <v>8309</v>
      </c>
      <c r="S3658" s="18">
        <f t="shared" si="277"/>
        <v>42737.910138888896</v>
      </c>
      <c r="T3658" s="18">
        <f t="shared" si="278"/>
        <v>42767.957638888889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8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4" t="s">
        <v>8308</v>
      </c>
      <c r="R3659" t="s">
        <v>8309</v>
      </c>
      <c r="S3659" s="18">
        <f t="shared" si="277"/>
        <v>42499.629849537043</v>
      </c>
      <c r="T3659" s="18">
        <f t="shared" si="278"/>
        <v>42522.904166666667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8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4" t="s">
        <v>8308</v>
      </c>
      <c r="R3660" t="s">
        <v>8309</v>
      </c>
      <c r="S3660" s="18">
        <f t="shared" si="277"/>
        <v>41775.858564814815</v>
      </c>
      <c r="T3660" s="18">
        <f t="shared" si="278"/>
        <v>41822.165972222225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8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4" t="s">
        <v>8308</v>
      </c>
      <c r="R3661" t="s">
        <v>8309</v>
      </c>
      <c r="S3661" s="18">
        <f t="shared" si="277"/>
        <v>42055.277199074073</v>
      </c>
      <c r="T3661" s="18">
        <f t="shared" si="278"/>
        <v>42082.610416666663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8">
        <v>200000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0</v>
      </c>
      <c r="P3662">
        <f t="shared" si="276"/>
        <v>11.36</v>
      </c>
      <c r="Q3662" s="14" t="s">
        <v>8308</v>
      </c>
      <c r="R3662" t="s">
        <v>8309</v>
      </c>
      <c r="S3662" s="18">
        <f t="shared" si="277"/>
        <v>41971.881076388891</v>
      </c>
      <c r="T3662" s="18">
        <f t="shared" si="278"/>
        <v>41996.881076388891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8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4" t="s">
        <v>8308</v>
      </c>
      <c r="R3663" t="s">
        <v>8309</v>
      </c>
      <c r="S3663" s="18">
        <f t="shared" si="277"/>
        <v>42447.896666666667</v>
      </c>
      <c r="T3663" s="18">
        <f t="shared" si="278"/>
        <v>42470.166666666672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8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4" t="s">
        <v>8308</v>
      </c>
      <c r="R3664" t="s">
        <v>8309</v>
      </c>
      <c r="S3664" s="18">
        <f t="shared" si="277"/>
        <v>42064.220069444447</v>
      </c>
      <c r="T3664" s="18">
        <f t="shared" si="278"/>
        <v>42094.178402777776</v>
      </c>
    </row>
    <row r="3665" spans="1:20" ht="60" x14ac:dyDescent="0.25">
      <c r="A3665">
        <v>3663</v>
      </c>
      <c r="B3665" s="10" t="s">
        <v>3660</v>
      </c>
      <c r="C3665" s="3" t="s">
        <v>7773</v>
      </c>
      <c r="D3665" s="8">
        <v>4000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6</v>
      </c>
      <c r="P3665">
        <f t="shared" si="276"/>
        <v>26</v>
      </c>
      <c r="Q3665" s="14" t="s">
        <v>8308</v>
      </c>
      <c r="R3665" t="s">
        <v>8309</v>
      </c>
      <c r="S3665" s="18">
        <f t="shared" si="277"/>
        <v>42665.451736111107</v>
      </c>
      <c r="T3665" s="18">
        <f t="shared" si="278"/>
        <v>42725.493402777778</v>
      </c>
    </row>
    <row r="3666" spans="1:20" ht="60" x14ac:dyDescent="0.25">
      <c r="A3666">
        <v>3664</v>
      </c>
      <c r="B3666" s="10" t="s">
        <v>3661</v>
      </c>
      <c r="C3666" s="3" t="s">
        <v>7774</v>
      </c>
      <c r="D3666" s="8">
        <v>400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219</v>
      </c>
      <c r="P3666">
        <f t="shared" si="276"/>
        <v>46.05</v>
      </c>
      <c r="Q3666" s="14" t="s">
        <v>8308</v>
      </c>
      <c r="R3666" t="s">
        <v>8309</v>
      </c>
      <c r="S3666" s="18">
        <f t="shared" si="277"/>
        <v>42523.248715277776</v>
      </c>
      <c r="T3666" s="18">
        <f t="shared" si="278"/>
        <v>42537.248715277776</v>
      </c>
    </row>
    <row r="3667" spans="1:20" ht="60" x14ac:dyDescent="0.25">
      <c r="A3667">
        <v>3665</v>
      </c>
      <c r="B3667" s="10" t="s">
        <v>3662</v>
      </c>
      <c r="C3667" s="3" t="s">
        <v>7775</v>
      </c>
      <c r="D3667" s="8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4" t="s">
        <v>8308</v>
      </c>
      <c r="R3667" t="s">
        <v>8309</v>
      </c>
      <c r="S3667" s="18">
        <f t="shared" si="277"/>
        <v>42294.808124999996</v>
      </c>
      <c r="T3667" s="18">
        <f t="shared" si="278"/>
        <v>42305.829166666663</v>
      </c>
    </row>
    <row r="3668" spans="1:20" ht="30" x14ac:dyDescent="0.25">
      <c r="A3668">
        <v>3666</v>
      </c>
      <c r="B3668" s="10" t="s">
        <v>3663</v>
      </c>
      <c r="C3668" s="3" t="s">
        <v>7776</v>
      </c>
      <c r="D3668" s="8">
        <v>900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133</v>
      </c>
      <c r="P3668">
        <f t="shared" si="276"/>
        <v>31.58</v>
      </c>
      <c r="Q3668" s="14" t="s">
        <v>8308</v>
      </c>
      <c r="R3668" t="s">
        <v>8309</v>
      </c>
      <c r="S3668" s="18">
        <f t="shared" si="277"/>
        <v>41822.90488425926</v>
      </c>
      <c r="T3668" s="18">
        <f t="shared" si="278"/>
        <v>41844.291666666664</v>
      </c>
    </row>
    <row r="3669" spans="1:20" ht="60" x14ac:dyDescent="0.25">
      <c r="A3669">
        <v>3667</v>
      </c>
      <c r="B3669" s="10" t="s">
        <v>3664</v>
      </c>
      <c r="C3669" s="3" t="s">
        <v>7777</v>
      </c>
      <c r="D3669" s="8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4" t="s">
        <v>8308</v>
      </c>
      <c r="R3669" t="s">
        <v>8309</v>
      </c>
      <c r="S3669" s="18">
        <f t="shared" si="277"/>
        <v>42173.970127314817</v>
      </c>
      <c r="T3669" s="18">
        <f t="shared" si="278"/>
        <v>42203.970127314817</v>
      </c>
    </row>
    <row r="3670" spans="1:20" ht="60" x14ac:dyDescent="0.25">
      <c r="A3670">
        <v>3668</v>
      </c>
      <c r="B3670" s="10" t="s">
        <v>3665</v>
      </c>
      <c r="C3670" s="3" t="s">
        <v>7778</v>
      </c>
      <c r="D3670" s="8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4" t="s">
        <v>8308</v>
      </c>
      <c r="R3670" t="s">
        <v>8309</v>
      </c>
      <c r="S3670" s="18">
        <f t="shared" si="277"/>
        <v>42185.556157407409</v>
      </c>
      <c r="T3670" s="18">
        <f t="shared" si="278"/>
        <v>42208.772916666669</v>
      </c>
    </row>
    <row r="3671" spans="1:20" ht="60" x14ac:dyDescent="0.25">
      <c r="A3671">
        <v>3669</v>
      </c>
      <c r="B3671" s="10" t="s">
        <v>3666</v>
      </c>
      <c r="C3671" s="3" t="s">
        <v>7779</v>
      </c>
      <c r="D3671" s="8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4" t="s">
        <v>8308</v>
      </c>
      <c r="R3671" t="s">
        <v>8309</v>
      </c>
      <c r="S3671" s="18">
        <f t="shared" si="277"/>
        <v>42136.675196759257</v>
      </c>
      <c r="T3671" s="18">
        <f t="shared" si="278"/>
        <v>42166.675196759257</v>
      </c>
    </row>
    <row r="3672" spans="1:20" ht="60" x14ac:dyDescent="0.25">
      <c r="A3672">
        <v>3670</v>
      </c>
      <c r="B3672" s="10" t="s">
        <v>3667</v>
      </c>
      <c r="C3672" s="3" t="s">
        <v>7780</v>
      </c>
      <c r="D3672" s="8">
        <v>14500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2</v>
      </c>
      <c r="P3672">
        <f t="shared" si="276"/>
        <v>20.079999999999998</v>
      </c>
      <c r="Q3672" s="14" t="s">
        <v>8308</v>
      </c>
      <c r="R3672" t="s">
        <v>8309</v>
      </c>
      <c r="S3672" s="18">
        <f t="shared" si="277"/>
        <v>42142.514016203699</v>
      </c>
      <c r="T3672" s="18">
        <f t="shared" si="278"/>
        <v>42155.958333333328</v>
      </c>
    </row>
    <row r="3673" spans="1:20" ht="60" x14ac:dyDescent="0.25">
      <c r="A3673">
        <v>3671</v>
      </c>
      <c r="B3673" s="10" t="s">
        <v>3668</v>
      </c>
      <c r="C3673" s="3" t="s">
        <v>7781</v>
      </c>
      <c r="D3673" s="8">
        <v>5000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71</v>
      </c>
      <c r="P3673">
        <f t="shared" si="276"/>
        <v>88.25</v>
      </c>
      <c r="Q3673" s="14" t="s">
        <v>8308</v>
      </c>
      <c r="R3673" t="s">
        <v>8309</v>
      </c>
      <c r="S3673" s="18">
        <f t="shared" si="277"/>
        <v>41820.62809027778</v>
      </c>
      <c r="T3673" s="18">
        <f t="shared" si="278"/>
        <v>41841.165972222225</v>
      </c>
    </row>
    <row r="3674" spans="1:20" ht="60" x14ac:dyDescent="0.25">
      <c r="A3674">
        <v>3672</v>
      </c>
      <c r="B3674" s="10" t="s">
        <v>3669</v>
      </c>
      <c r="C3674" s="3" t="s">
        <v>7782</v>
      </c>
      <c r="D3674" s="8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4" t="s">
        <v>8308</v>
      </c>
      <c r="R3674" t="s">
        <v>8309</v>
      </c>
      <c r="S3674" s="18">
        <f t="shared" si="277"/>
        <v>41878.946574074071</v>
      </c>
      <c r="T3674" s="18">
        <f t="shared" si="278"/>
        <v>41908.946574074071</v>
      </c>
    </row>
    <row r="3675" spans="1:20" ht="45" x14ac:dyDescent="0.25">
      <c r="A3675">
        <v>3673</v>
      </c>
      <c r="B3675" s="10" t="s">
        <v>3670</v>
      </c>
      <c r="C3675" s="3" t="s">
        <v>7783</v>
      </c>
      <c r="D3675" s="8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4" t="s">
        <v>8308</v>
      </c>
      <c r="R3675" t="s">
        <v>8309</v>
      </c>
      <c r="S3675" s="18">
        <f t="shared" si="277"/>
        <v>41914.295104166667</v>
      </c>
      <c r="T3675" s="18">
        <f t="shared" si="278"/>
        <v>41948.536111111112</v>
      </c>
    </row>
    <row r="3676" spans="1:20" ht="60" x14ac:dyDescent="0.25">
      <c r="A3676">
        <v>3674</v>
      </c>
      <c r="B3676" s="10" t="s">
        <v>3671</v>
      </c>
      <c r="C3676" s="3" t="s">
        <v>7784</v>
      </c>
      <c r="D3676" s="8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4" t="s">
        <v>8308</v>
      </c>
      <c r="R3676" t="s">
        <v>8309</v>
      </c>
      <c r="S3676" s="18">
        <f t="shared" si="277"/>
        <v>42556.873020833329</v>
      </c>
      <c r="T3676" s="18">
        <f t="shared" si="278"/>
        <v>42616.873020833329</v>
      </c>
    </row>
    <row r="3677" spans="1:20" ht="60" x14ac:dyDescent="0.25">
      <c r="A3677">
        <v>3675</v>
      </c>
      <c r="B3677" s="10" t="s">
        <v>3672</v>
      </c>
      <c r="C3677" s="3" t="s">
        <v>7785</v>
      </c>
      <c r="D3677" s="8">
        <v>35000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0</v>
      </c>
      <c r="P3677">
        <f t="shared" si="276"/>
        <v>23.33</v>
      </c>
      <c r="Q3677" s="14" t="s">
        <v>8308</v>
      </c>
      <c r="R3677" t="s">
        <v>8309</v>
      </c>
      <c r="S3677" s="18">
        <f t="shared" si="277"/>
        <v>42493.597013888888</v>
      </c>
      <c r="T3677" s="18">
        <f t="shared" si="278"/>
        <v>42505.958333333328</v>
      </c>
    </row>
    <row r="3678" spans="1:20" ht="60" x14ac:dyDescent="0.25">
      <c r="A3678">
        <v>3676</v>
      </c>
      <c r="B3678" s="10" t="s">
        <v>3673</v>
      </c>
      <c r="C3678" s="3" t="s">
        <v>7786</v>
      </c>
      <c r="D3678" s="8">
        <v>1000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103</v>
      </c>
      <c r="P3678">
        <f t="shared" si="276"/>
        <v>64.38</v>
      </c>
      <c r="Q3678" s="14" t="s">
        <v>8308</v>
      </c>
      <c r="R3678" t="s">
        <v>8309</v>
      </c>
      <c r="S3678" s="18">
        <f t="shared" si="277"/>
        <v>41876.815787037034</v>
      </c>
      <c r="T3678" s="18">
        <f t="shared" si="278"/>
        <v>41894.815787037034</v>
      </c>
    </row>
    <row r="3679" spans="1:20" ht="45" x14ac:dyDescent="0.25">
      <c r="A3679">
        <v>3677</v>
      </c>
      <c r="B3679" s="10" t="s">
        <v>3674</v>
      </c>
      <c r="C3679" s="3" t="s">
        <v>7787</v>
      </c>
      <c r="D3679" s="8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4" t="s">
        <v>8308</v>
      </c>
      <c r="R3679" t="s">
        <v>8309</v>
      </c>
      <c r="S3679" s="18">
        <f t="shared" si="277"/>
        <v>41802.574282407404</v>
      </c>
      <c r="T3679" s="18">
        <f t="shared" si="278"/>
        <v>41823.165972222225</v>
      </c>
    </row>
    <row r="3680" spans="1:20" ht="45" x14ac:dyDescent="0.25">
      <c r="A3680">
        <v>3678</v>
      </c>
      <c r="B3680" s="10" t="s">
        <v>3675</v>
      </c>
      <c r="C3680" s="3" t="s">
        <v>7788</v>
      </c>
      <c r="D3680" s="8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4" t="s">
        <v>8308</v>
      </c>
      <c r="R3680" t="s">
        <v>8309</v>
      </c>
      <c r="S3680" s="18">
        <f t="shared" si="277"/>
        <v>42120.531226851846</v>
      </c>
      <c r="T3680" s="18">
        <f t="shared" si="278"/>
        <v>42155.531226851846</v>
      </c>
    </row>
    <row r="3681" spans="1:20" ht="60" x14ac:dyDescent="0.25">
      <c r="A3681">
        <v>3679</v>
      </c>
      <c r="B3681" s="10" t="s">
        <v>3676</v>
      </c>
      <c r="C3681" s="3" t="s">
        <v>7789</v>
      </c>
      <c r="D3681" s="8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4" t="s">
        <v>8308</v>
      </c>
      <c r="R3681" t="s">
        <v>8309</v>
      </c>
      <c r="S3681" s="18">
        <f t="shared" si="277"/>
        <v>41786.761354166665</v>
      </c>
      <c r="T3681" s="18">
        <f t="shared" si="278"/>
        <v>41821.207638888889</v>
      </c>
    </row>
    <row r="3682" spans="1:20" ht="45" x14ac:dyDescent="0.25">
      <c r="A3682">
        <v>3680</v>
      </c>
      <c r="B3682" s="10" t="s">
        <v>3677</v>
      </c>
      <c r="C3682" s="3" t="s">
        <v>7790</v>
      </c>
      <c r="D3682" s="8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4" t="s">
        <v>8308</v>
      </c>
      <c r="R3682" t="s">
        <v>8309</v>
      </c>
      <c r="S3682" s="18">
        <f t="shared" si="277"/>
        <v>42627.454097222217</v>
      </c>
      <c r="T3682" s="18">
        <f t="shared" si="278"/>
        <v>42648.454097222217</v>
      </c>
    </row>
    <row r="3683" spans="1:20" ht="60" x14ac:dyDescent="0.25">
      <c r="A3683">
        <v>3681</v>
      </c>
      <c r="B3683" s="10" t="s">
        <v>3678</v>
      </c>
      <c r="C3683" s="3" t="s">
        <v>7791</v>
      </c>
      <c r="D3683" s="8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4" t="s">
        <v>8308</v>
      </c>
      <c r="R3683" t="s">
        <v>8309</v>
      </c>
      <c r="S3683" s="18">
        <f t="shared" si="277"/>
        <v>42374.651504629626</v>
      </c>
      <c r="T3683" s="18">
        <f t="shared" si="278"/>
        <v>42384.651504629626</v>
      </c>
    </row>
    <row r="3684" spans="1:20" ht="45" x14ac:dyDescent="0.25">
      <c r="A3684">
        <v>3682</v>
      </c>
      <c r="B3684" s="10" t="s">
        <v>3679</v>
      </c>
      <c r="C3684" s="3" t="s">
        <v>7792</v>
      </c>
      <c r="D3684" s="8">
        <v>7000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60</v>
      </c>
      <c r="P3684">
        <f t="shared" si="276"/>
        <v>62.33</v>
      </c>
      <c r="Q3684" s="14" t="s">
        <v>8308</v>
      </c>
      <c r="R3684" t="s">
        <v>8309</v>
      </c>
      <c r="S3684" s="18">
        <f t="shared" si="277"/>
        <v>41772.685393518521</v>
      </c>
      <c r="T3684" s="18">
        <f t="shared" si="278"/>
        <v>41806.290972222225</v>
      </c>
    </row>
    <row r="3685" spans="1:20" ht="45" x14ac:dyDescent="0.25">
      <c r="A3685">
        <v>3683</v>
      </c>
      <c r="B3685" s="10" t="s">
        <v>3680</v>
      </c>
      <c r="C3685" s="3" t="s">
        <v>7793</v>
      </c>
      <c r="D3685" s="8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4" t="s">
        <v>8308</v>
      </c>
      <c r="R3685" t="s">
        <v>8309</v>
      </c>
      <c r="S3685" s="18">
        <f t="shared" si="277"/>
        <v>42633.116851851853</v>
      </c>
      <c r="T3685" s="18">
        <f t="shared" si="278"/>
        <v>42663.116851851853</v>
      </c>
    </row>
    <row r="3686" spans="1:20" ht="60" x14ac:dyDescent="0.25">
      <c r="A3686">
        <v>3684</v>
      </c>
      <c r="B3686" s="10" t="s">
        <v>3681</v>
      </c>
      <c r="C3686" s="3" t="s">
        <v>7794</v>
      </c>
      <c r="D3686" s="8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4" t="s">
        <v>8308</v>
      </c>
      <c r="R3686" t="s">
        <v>8309</v>
      </c>
      <c r="S3686" s="18">
        <f t="shared" si="277"/>
        <v>42219.180393518516</v>
      </c>
      <c r="T3686" s="18">
        <f t="shared" si="278"/>
        <v>42249.180393518516</v>
      </c>
    </row>
    <row r="3687" spans="1:20" ht="45" x14ac:dyDescent="0.25">
      <c r="A3687">
        <v>3685</v>
      </c>
      <c r="B3687" s="10" t="s">
        <v>3682</v>
      </c>
      <c r="C3687" s="3" t="s">
        <v>7795</v>
      </c>
      <c r="D3687" s="8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4" t="s">
        <v>8308</v>
      </c>
      <c r="R3687" t="s">
        <v>8309</v>
      </c>
      <c r="S3687" s="18">
        <f t="shared" si="277"/>
        <v>41753.593275462961</v>
      </c>
      <c r="T3687" s="18">
        <f t="shared" si="278"/>
        <v>41778.875</v>
      </c>
    </row>
    <row r="3688" spans="1:20" ht="45" x14ac:dyDescent="0.25">
      <c r="A3688">
        <v>3686</v>
      </c>
      <c r="B3688" s="10" t="s">
        <v>3683</v>
      </c>
      <c r="C3688" s="3" t="s">
        <v>7796</v>
      </c>
      <c r="D3688" s="8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4" t="s">
        <v>8308</v>
      </c>
      <c r="R3688" t="s">
        <v>8309</v>
      </c>
      <c r="S3688" s="18">
        <f t="shared" si="277"/>
        <v>42230.662731481483</v>
      </c>
      <c r="T3688" s="18">
        <f t="shared" si="278"/>
        <v>42245.165972222225</v>
      </c>
    </row>
    <row r="3689" spans="1:20" ht="60" x14ac:dyDescent="0.25">
      <c r="A3689">
        <v>3687</v>
      </c>
      <c r="B3689" s="10" t="s">
        <v>3684</v>
      </c>
      <c r="C3689" s="3" t="s">
        <v>7797</v>
      </c>
      <c r="D3689" s="8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4" t="s">
        <v>8308</v>
      </c>
      <c r="R3689" t="s">
        <v>8309</v>
      </c>
      <c r="S3689" s="18">
        <f t="shared" si="277"/>
        <v>41787.218229166669</v>
      </c>
      <c r="T3689" s="18">
        <f t="shared" si="278"/>
        <v>41817.218229166669</v>
      </c>
    </row>
    <row r="3690" spans="1:20" ht="60" x14ac:dyDescent="0.25">
      <c r="A3690">
        <v>3688</v>
      </c>
      <c r="B3690" s="10" t="s">
        <v>3685</v>
      </c>
      <c r="C3690" s="3" t="s">
        <v>7798</v>
      </c>
      <c r="D3690" s="8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4" t="s">
        <v>8308</v>
      </c>
      <c r="R3690" t="s">
        <v>8309</v>
      </c>
      <c r="S3690" s="18">
        <f t="shared" si="277"/>
        <v>41829.787083333329</v>
      </c>
      <c r="T3690" s="18">
        <f t="shared" si="278"/>
        <v>41859.787083333329</v>
      </c>
    </row>
    <row r="3691" spans="1:20" ht="60" x14ac:dyDescent="0.25">
      <c r="A3691">
        <v>3689</v>
      </c>
      <c r="B3691" s="10" t="s">
        <v>3686</v>
      </c>
      <c r="C3691" s="3" t="s">
        <v>7799</v>
      </c>
      <c r="D3691" s="8">
        <v>100000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4</v>
      </c>
      <c r="P3691">
        <f t="shared" si="276"/>
        <v>57.26</v>
      </c>
      <c r="Q3691" s="14" t="s">
        <v>8308</v>
      </c>
      <c r="R3691" t="s">
        <v>8309</v>
      </c>
      <c r="S3691" s="18">
        <f t="shared" si="277"/>
        <v>42147.826840277776</v>
      </c>
      <c r="T3691" s="18">
        <f t="shared" si="278"/>
        <v>42176.934027777781</v>
      </c>
    </row>
    <row r="3692" spans="1:20" ht="60" x14ac:dyDescent="0.25">
      <c r="A3692">
        <v>3690</v>
      </c>
      <c r="B3692" s="10" t="s">
        <v>3687</v>
      </c>
      <c r="C3692" s="3" t="s">
        <v>7800</v>
      </c>
      <c r="D3692" s="8">
        <v>3000000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0</v>
      </c>
      <c r="P3692">
        <f t="shared" si="276"/>
        <v>58.06</v>
      </c>
      <c r="Q3692" s="14" t="s">
        <v>8308</v>
      </c>
      <c r="R3692" t="s">
        <v>8309</v>
      </c>
      <c r="S3692" s="18">
        <f t="shared" si="277"/>
        <v>41940.598182870373</v>
      </c>
      <c r="T3692" s="18">
        <f t="shared" si="278"/>
        <v>41970.639849537038</v>
      </c>
    </row>
    <row r="3693" spans="1:20" ht="30" x14ac:dyDescent="0.25">
      <c r="A3693">
        <v>3691</v>
      </c>
      <c r="B3693" s="10" t="s">
        <v>3688</v>
      </c>
      <c r="C3693" s="3" t="s">
        <v>7801</v>
      </c>
      <c r="D3693" s="8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4" t="s">
        <v>8308</v>
      </c>
      <c r="R3693" t="s">
        <v>8309</v>
      </c>
      <c r="S3693" s="18">
        <f t="shared" si="277"/>
        <v>42020.700567129628</v>
      </c>
      <c r="T3693" s="18">
        <f t="shared" si="278"/>
        <v>42065.207638888889</v>
      </c>
    </row>
    <row r="3694" spans="1:20" ht="30" x14ac:dyDescent="0.25">
      <c r="A3694">
        <v>3692</v>
      </c>
      <c r="B3694" s="10" t="s">
        <v>3689</v>
      </c>
      <c r="C3694" s="3" t="s">
        <v>7802</v>
      </c>
      <c r="D3694" s="8">
        <v>1200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105</v>
      </c>
      <c r="P3694">
        <f t="shared" si="276"/>
        <v>74.12</v>
      </c>
      <c r="Q3694" s="14" t="s">
        <v>8308</v>
      </c>
      <c r="R3694" t="s">
        <v>8309</v>
      </c>
      <c r="S3694" s="18">
        <f t="shared" si="277"/>
        <v>41891.96503472222</v>
      </c>
      <c r="T3694" s="18">
        <f t="shared" si="278"/>
        <v>41901</v>
      </c>
    </row>
    <row r="3695" spans="1:20" ht="60" x14ac:dyDescent="0.25">
      <c r="A3695">
        <v>3693</v>
      </c>
      <c r="B3695" s="10" t="s">
        <v>3690</v>
      </c>
      <c r="C3695" s="3" t="s">
        <v>7803</v>
      </c>
      <c r="D3695" s="8">
        <v>1250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34</v>
      </c>
      <c r="P3695">
        <f t="shared" si="276"/>
        <v>30.71</v>
      </c>
      <c r="Q3695" s="14" t="s">
        <v>8308</v>
      </c>
      <c r="R3695" t="s">
        <v>8309</v>
      </c>
      <c r="S3695" s="18">
        <f t="shared" si="277"/>
        <v>42309.191307870366</v>
      </c>
      <c r="T3695" s="18">
        <f t="shared" si="278"/>
        <v>42338.9375</v>
      </c>
    </row>
    <row r="3696" spans="1:20" ht="60" x14ac:dyDescent="0.25">
      <c r="A3696">
        <v>3694</v>
      </c>
      <c r="B3696" s="10" t="s">
        <v>3691</v>
      </c>
      <c r="C3696" s="3" t="s">
        <v>7804</v>
      </c>
      <c r="D3696" s="8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4" t="s">
        <v>8308</v>
      </c>
      <c r="R3696" t="s">
        <v>8309</v>
      </c>
      <c r="S3696" s="18">
        <f t="shared" si="277"/>
        <v>42490.133877314816</v>
      </c>
      <c r="T3696" s="18">
        <f t="shared" si="278"/>
        <v>42527.083333333328</v>
      </c>
    </row>
    <row r="3697" spans="1:20" ht="60" x14ac:dyDescent="0.25">
      <c r="A3697">
        <v>3695</v>
      </c>
      <c r="B3697" s="10" t="s">
        <v>3692</v>
      </c>
      <c r="C3697" s="3" t="s">
        <v>7805</v>
      </c>
      <c r="D3697" s="8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4" t="s">
        <v>8308</v>
      </c>
      <c r="R3697" t="s">
        <v>8309</v>
      </c>
      <c r="S3697" s="18">
        <f t="shared" si="277"/>
        <v>41995.870486111111</v>
      </c>
      <c r="T3697" s="18">
        <f t="shared" si="278"/>
        <v>42015.870486111111</v>
      </c>
    </row>
    <row r="3698" spans="1:20" ht="45" x14ac:dyDescent="0.25">
      <c r="A3698">
        <v>3696</v>
      </c>
      <c r="B3698" s="10" t="s">
        <v>3693</v>
      </c>
      <c r="C3698" s="3" t="s">
        <v>7806</v>
      </c>
      <c r="D3698" s="8">
        <v>20000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16</v>
      </c>
      <c r="P3698">
        <f t="shared" si="276"/>
        <v>39.74</v>
      </c>
      <c r="Q3698" s="14" t="s">
        <v>8308</v>
      </c>
      <c r="R3698" t="s">
        <v>8309</v>
      </c>
      <c r="S3698" s="18">
        <f t="shared" si="277"/>
        <v>41988.617083333331</v>
      </c>
      <c r="T3698" s="18">
        <f t="shared" si="278"/>
        <v>42048.617083333331</v>
      </c>
    </row>
    <row r="3699" spans="1:20" ht="60" x14ac:dyDescent="0.25">
      <c r="A3699">
        <v>3697</v>
      </c>
      <c r="B3699" s="10" t="s">
        <v>3694</v>
      </c>
      <c r="C3699" s="3" t="s">
        <v>7807</v>
      </c>
      <c r="D3699" s="8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4" t="s">
        <v>8308</v>
      </c>
      <c r="R3699" t="s">
        <v>8309</v>
      </c>
      <c r="S3699" s="18">
        <f t="shared" si="277"/>
        <v>42479.465833333335</v>
      </c>
      <c r="T3699" s="18">
        <f t="shared" si="278"/>
        <v>42500.465833333335</v>
      </c>
    </row>
    <row r="3700" spans="1:20" ht="45" x14ac:dyDescent="0.25">
      <c r="A3700">
        <v>3698</v>
      </c>
      <c r="B3700" s="10" t="s">
        <v>3695</v>
      </c>
      <c r="C3700" s="3" t="s">
        <v>7808</v>
      </c>
      <c r="D3700" s="8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4" t="s">
        <v>8308</v>
      </c>
      <c r="R3700" t="s">
        <v>8309</v>
      </c>
      <c r="S3700" s="18">
        <f t="shared" si="277"/>
        <v>42401.806562500002</v>
      </c>
      <c r="T3700" s="18">
        <f t="shared" si="278"/>
        <v>42431.806562500002</v>
      </c>
    </row>
    <row r="3701" spans="1:20" ht="60" x14ac:dyDescent="0.25">
      <c r="A3701">
        <v>3699</v>
      </c>
      <c r="B3701" s="10" t="s">
        <v>3696</v>
      </c>
      <c r="C3701" s="3" t="s">
        <v>7809</v>
      </c>
      <c r="D3701" s="8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4" t="s">
        <v>8308</v>
      </c>
      <c r="R3701" t="s">
        <v>8309</v>
      </c>
      <c r="S3701" s="18">
        <f t="shared" si="277"/>
        <v>41897.602037037039</v>
      </c>
      <c r="T3701" s="18">
        <f t="shared" si="278"/>
        <v>41927.602037037039</v>
      </c>
    </row>
    <row r="3702" spans="1:20" ht="30" x14ac:dyDescent="0.25">
      <c r="A3702">
        <v>3700</v>
      </c>
      <c r="B3702" s="10" t="s">
        <v>3697</v>
      </c>
      <c r="C3702" s="3" t="s">
        <v>7810</v>
      </c>
      <c r="D3702" s="8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4" t="s">
        <v>8308</v>
      </c>
      <c r="R3702" t="s">
        <v>8309</v>
      </c>
      <c r="S3702" s="18">
        <f t="shared" si="277"/>
        <v>41882.585648148146</v>
      </c>
      <c r="T3702" s="18">
        <f t="shared" si="278"/>
        <v>41912.666666666664</v>
      </c>
    </row>
    <row r="3703" spans="1:20" ht="60" x14ac:dyDescent="0.25">
      <c r="A3703">
        <v>3701</v>
      </c>
      <c r="B3703" s="10" t="s">
        <v>3698</v>
      </c>
      <c r="C3703" s="3" t="s">
        <v>7811</v>
      </c>
      <c r="D3703" s="8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4" t="s">
        <v>8308</v>
      </c>
      <c r="R3703" t="s">
        <v>8309</v>
      </c>
      <c r="S3703" s="18">
        <f t="shared" si="277"/>
        <v>42129.541585648149</v>
      </c>
      <c r="T3703" s="18">
        <f t="shared" si="278"/>
        <v>42159.541585648149</v>
      </c>
    </row>
    <row r="3704" spans="1:20" ht="60" x14ac:dyDescent="0.25">
      <c r="A3704">
        <v>3702</v>
      </c>
      <c r="B3704" s="10" t="s">
        <v>3699</v>
      </c>
      <c r="C3704" s="3" t="s">
        <v>7812</v>
      </c>
      <c r="D3704" s="8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4" t="s">
        <v>8308</v>
      </c>
      <c r="R3704" t="s">
        <v>8309</v>
      </c>
      <c r="S3704" s="18">
        <f t="shared" si="277"/>
        <v>42524.53800925926</v>
      </c>
      <c r="T3704" s="18">
        <f t="shared" si="278"/>
        <v>42561.957638888889</v>
      </c>
    </row>
    <row r="3705" spans="1:20" ht="60" x14ac:dyDescent="0.25">
      <c r="A3705">
        <v>3703</v>
      </c>
      <c r="B3705" s="10" t="s">
        <v>3700</v>
      </c>
      <c r="C3705" s="3" t="s">
        <v>7813</v>
      </c>
      <c r="D3705" s="8">
        <v>15000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9</v>
      </c>
      <c r="P3705">
        <f t="shared" si="276"/>
        <v>43.2</v>
      </c>
      <c r="Q3705" s="14" t="s">
        <v>8308</v>
      </c>
      <c r="R3705" t="s">
        <v>8309</v>
      </c>
      <c r="S3705" s="18">
        <f t="shared" si="277"/>
        <v>42556.504490740743</v>
      </c>
      <c r="T3705" s="18">
        <f t="shared" si="278"/>
        <v>42595.290972222225</v>
      </c>
    </row>
    <row r="3706" spans="1:20" ht="60" x14ac:dyDescent="0.25">
      <c r="A3706">
        <v>3704</v>
      </c>
      <c r="B3706" s="10" t="s">
        <v>3701</v>
      </c>
      <c r="C3706" s="3" t="s">
        <v>7814</v>
      </c>
      <c r="D3706" s="8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4" t="s">
        <v>8308</v>
      </c>
      <c r="R3706" t="s">
        <v>8309</v>
      </c>
      <c r="S3706" s="18">
        <f t="shared" si="277"/>
        <v>42461.689745370371</v>
      </c>
      <c r="T3706" s="18">
        <f t="shared" si="278"/>
        <v>42521.689745370371</v>
      </c>
    </row>
    <row r="3707" spans="1:20" ht="60" x14ac:dyDescent="0.25">
      <c r="A3707">
        <v>3705</v>
      </c>
      <c r="B3707" s="10" t="s">
        <v>3702</v>
      </c>
      <c r="C3707" s="3" t="s">
        <v>7815</v>
      </c>
      <c r="D3707" s="8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4" t="s">
        <v>8308</v>
      </c>
      <c r="R3707" t="s">
        <v>8309</v>
      </c>
      <c r="S3707" s="18">
        <f t="shared" si="277"/>
        <v>41792.542986111112</v>
      </c>
      <c r="T3707" s="18">
        <f t="shared" si="278"/>
        <v>41813.75</v>
      </c>
    </row>
    <row r="3708" spans="1:20" ht="45" x14ac:dyDescent="0.25">
      <c r="A3708">
        <v>3706</v>
      </c>
      <c r="B3708" s="10" t="s">
        <v>3703</v>
      </c>
      <c r="C3708" s="3" t="s">
        <v>7816</v>
      </c>
      <c r="D3708" s="8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4" t="s">
        <v>8308</v>
      </c>
      <c r="R3708" t="s">
        <v>8309</v>
      </c>
      <c r="S3708" s="18">
        <f t="shared" si="277"/>
        <v>41879.913761574076</v>
      </c>
      <c r="T3708" s="18">
        <f t="shared" si="278"/>
        <v>41894.913761574076</v>
      </c>
    </row>
    <row r="3709" spans="1:20" ht="45" x14ac:dyDescent="0.25">
      <c r="A3709">
        <v>3707</v>
      </c>
      <c r="B3709" s="10" t="s">
        <v>3704</v>
      </c>
      <c r="C3709" s="3" t="s">
        <v>7817</v>
      </c>
      <c r="D3709" s="8">
        <v>1700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109</v>
      </c>
      <c r="P3709">
        <f t="shared" si="276"/>
        <v>80.87</v>
      </c>
      <c r="Q3709" s="14" t="s">
        <v>8308</v>
      </c>
      <c r="R3709" t="s">
        <v>8309</v>
      </c>
      <c r="S3709" s="18">
        <f t="shared" si="277"/>
        <v>42552.048356481479</v>
      </c>
      <c r="T3709" s="18">
        <f t="shared" si="278"/>
        <v>42573.226388888885</v>
      </c>
    </row>
    <row r="3710" spans="1:20" ht="60" x14ac:dyDescent="0.25">
      <c r="A3710">
        <v>3708</v>
      </c>
      <c r="B3710" s="10" t="s">
        <v>3705</v>
      </c>
      <c r="C3710" s="3" t="s">
        <v>7818</v>
      </c>
      <c r="D3710" s="8">
        <v>20000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11</v>
      </c>
      <c r="P3710">
        <f t="shared" si="276"/>
        <v>53.85</v>
      </c>
      <c r="Q3710" s="14" t="s">
        <v>8308</v>
      </c>
      <c r="R3710" t="s">
        <v>8309</v>
      </c>
      <c r="S3710" s="18">
        <f t="shared" si="277"/>
        <v>41810.142199074071</v>
      </c>
      <c r="T3710" s="18">
        <f t="shared" si="278"/>
        <v>41824.142199074071</v>
      </c>
    </row>
    <row r="3711" spans="1:20" ht="45" x14ac:dyDescent="0.25">
      <c r="A3711">
        <v>3709</v>
      </c>
      <c r="B3711" s="10" t="s">
        <v>3706</v>
      </c>
      <c r="C3711" s="3" t="s">
        <v>7819</v>
      </c>
      <c r="D3711" s="8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4" t="s">
        <v>8308</v>
      </c>
      <c r="R3711" t="s">
        <v>8309</v>
      </c>
      <c r="S3711" s="18">
        <f t="shared" si="277"/>
        <v>41785.707708333335</v>
      </c>
      <c r="T3711" s="18">
        <f t="shared" si="278"/>
        <v>41815.707708333335</v>
      </c>
    </row>
    <row r="3712" spans="1:20" ht="30" x14ac:dyDescent="0.25">
      <c r="A3712">
        <v>3710</v>
      </c>
      <c r="B3712" s="10" t="s">
        <v>3707</v>
      </c>
      <c r="C3712" s="3" t="s">
        <v>7820</v>
      </c>
      <c r="D3712" s="8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4" t="s">
        <v>8308</v>
      </c>
      <c r="R3712" t="s">
        <v>8309</v>
      </c>
      <c r="S3712" s="18">
        <f t="shared" si="277"/>
        <v>42072.576249999998</v>
      </c>
      <c r="T3712" s="18">
        <f t="shared" si="278"/>
        <v>42097.576249999998</v>
      </c>
    </row>
    <row r="3713" spans="1:20" ht="30" x14ac:dyDescent="0.25">
      <c r="A3713">
        <v>3711</v>
      </c>
      <c r="B3713" s="10" t="s">
        <v>3708</v>
      </c>
      <c r="C3713" s="3" t="s">
        <v>7821</v>
      </c>
      <c r="D3713" s="8">
        <v>4000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14</v>
      </c>
      <c r="P3713">
        <f t="shared" si="276"/>
        <v>27.14</v>
      </c>
      <c r="Q3713" s="14" t="s">
        <v>8308</v>
      </c>
      <c r="R3713" t="s">
        <v>8309</v>
      </c>
      <c r="S3713" s="18">
        <f t="shared" si="277"/>
        <v>41779.724224537036</v>
      </c>
      <c r="T3713" s="18">
        <f t="shared" si="278"/>
        <v>41805.666666666664</v>
      </c>
    </row>
    <row r="3714" spans="1:20" ht="60" x14ac:dyDescent="0.25">
      <c r="A3714">
        <v>3712</v>
      </c>
      <c r="B3714" s="10" t="s">
        <v>3709</v>
      </c>
      <c r="C3714" s="3" t="s">
        <v>7822</v>
      </c>
      <c r="D3714" s="8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ref="P3714:P3777" si="280">IFERROR(ROUND(E3714/L3714,2),0)</f>
        <v>110.87</v>
      </c>
      <c r="Q3714" s="14" t="s">
        <v>8308</v>
      </c>
      <c r="R3714" t="s">
        <v>8309</v>
      </c>
      <c r="S3714" s="18">
        <f t="shared" si="277"/>
        <v>42134.172071759262</v>
      </c>
      <c r="T3714" s="18">
        <f t="shared" si="278"/>
        <v>42155.290972222225</v>
      </c>
    </row>
    <row r="3715" spans="1:20" ht="45" x14ac:dyDescent="0.25">
      <c r="A3715">
        <v>3713</v>
      </c>
      <c r="B3715" s="10" t="s">
        <v>3710</v>
      </c>
      <c r="C3715" s="3" t="s">
        <v>7823</v>
      </c>
      <c r="D3715" s="8">
        <v>14440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14</v>
      </c>
      <c r="P3715">
        <f t="shared" si="280"/>
        <v>106.84</v>
      </c>
      <c r="Q3715" s="14" t="s">
        <v>8308</v>
      </c>
      <c r="R3715" t="s">
        <v>8309</v>
      </c>
      <c r="S3715" s="18">
        <f t="shared" ref="S3715:S3778" si="281">(((J3715/60)/60)/24)+DATE(1970,1,1)</f>
        <v>42505.738032407404</v>
      </c>
      <c r="T3715" s="18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10" t="s">
        <v>3711</v>
      </c>
      <c r="C3716" s="3" t="s">
        <v>7824</v>
      </c>
      <c r="D3716" s="8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4" t="s">
        <v>8308</v>
      </c>
      <c r="R3716" t="s">
        <v>8309</v>
      </c>
      <c r="S3716" s="18">
        <f t="shared" si="281"/>
        <v>42118.556331018524</v>
      </c>
      <c r="T3716" s="18">
        <f t="shared" si="282"/>
        <v>42150.165972222225</v>
      </c>
    </row>
    <row r="3717" spans="1:20" ht="60" x14ac:dyDescent="0.25">
      <c r="A3717">
        <v>3715</v>
      </c>
      <c r="B3717" s="10" t="s">
        <v>3712</v>
      </c>
      <c r="C3717" s="3" t="s">
        <v>7825</v>
      </c>
      <c r="D3717" s="8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4" t="s">
        <v>8308</v>
      </c>
      <c r="R3717" t="s">
        <v>8309</v>
      </c>
      <c r="S3717" s="18">
        <f t="shared" si="281"/>
        <v>42036.995590277773</v>
      </c>
      <c r="T3717" s="18">
        <f t="shared" si="282"/>
        <v>42094.536111111112</v>
      </c>
    </row>
    <row r="3718" spans="1:20" ht="45" x14ac:dyDescent="0.25">
      <c r="A3718">
        <v>3716</v>
      </c>
      <c r="B3718" s="10" t="s">
        <v>3713</v>
      </c>
      <c r="C3718" s="3" t="s">
        <v>7826</v>
      </c>
      <c r="D3718" s="8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4" t="s">
        <v>8308</v>
      </c>
      <c r="R3718" t="s">
        <v>8309</v>
      </c>
      <c r="S3718" s="18">
        <f t="shared" si="281"/>
        <v>42360.887835648144</v>
      </c>
      <c r="T3718" s="18">
        <f t="shared" si="282"/>
        <v>42390.887835648144</v>
      </c>
    </row>
    <row r="3719" spans="1:20" ht="45" x14ac:dyDescent="0.25">
      <c r="A3719">
        <v>3717</v>
      </c>
      <c r="B3719" s="10" t="s">
        <v>3714</v>
      </c>
      <c r="C3719" s="3" t="s">
        <v>7827</v>
      </c>
      <c r="D3719" s="8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4" t="s">
        <v>8308</v>
      </c>
      <c r="R3719" t="s">
        <v>8309</v>
      </c>
      <c r="S3719" s="18">
        <f t="shared" si="281"/>
        <v>42102.866307870368</v>
      </c>
      <c r="T3719" s="18">
        <f t="shared" si="282"/>
        <v>42133.866307870368</v>
      </c>
    </row>
    <row r="3720" spans="1:20" ht="45" x14ac:dyDescent="0.25">
      <c r="A3720">
        <v>3718</v>
      </c>
      <c r="B3720" s="10" t="s">
        <v>3715</v>
      </c>
      <c r="C3720" s="3" t="s">
        <v>7828</v>
      </c>
      <c r="D3720" s="8">
        <v>1000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120</v>
      </c>
      <c r="P3720">
        <f t="shared" si="280"/>
        <v>26.02</v>
      </c>
      <c r="Q3720" s="14" t="s">
        <v>8308</v>
      </c>
      <c r="R3720" t="s">
        <v>8309</v>
      </c>
      <c r="S3720" s="18">
        <f t="shared" si="281"/>
        <v>42032.716145833328</v>
      </c>
      <c r="T3720" s="18">
        <f t="shared" si="282"/>
        <v>42062.716145833328</v>
      </c>
    </row>
    <row r="3721" spans="1:20" ht="30" x14ac:dyDescent="0.25">
      <c r="A3721">
        <v>3719</v>
      </c>
      <c r="B3721" s="10" t="s">
        <v>3716</v>
      </c>
      <c r="C3721" s="3" t="s">
        <v>7829</v>
      </c>
      <c r="D3721" s="8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4" t="s">
        <v>8308</v>
      </c>
      <c r="R3721" t="s">
        <v>8309</v>
      </c>
      <c r="S3721" s="18">
        <f t="shared" si="281"/>
        <v>42147.729930555557</v>
      </c>
      <c r="T3721" s="18">
        <f t="shared" si="282"/>
        <v>42177.729930555557</v>
      </c>
    </row>
    <row r="3722" spans="1:20" ht="30" x14ac:dyDescent="0.25">
      <c r="A3722">
        <v>3720</v>
      </c>
      <c r="B3722" s="10" t="s">
        <v>3717</v>
      </c>
      <c r="C3722" s="3" t="s">
        <v>7830</v>
      </c>
      <c r="D3722" s="8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4" t="s">
        <v>8308</v>
      </c>
      <c r="R3722" t="s">
        <v>8309</v>
      </c>
      <c r="S3722" s="18">
        <f t="shared" si="281"/>
        <v>42165.993125000001</v>
      </c>
      <c r="T3722" s="18">
        <f t="shared" si="282"/>
        <v>42187.993125000001</v>
      </c>
    </row>
    <row r="3723" spans="1:20" ht="60" x14ac:dyDescent="0.25">
      <c r="A3723">
        <v>3721</v>
      </c>
      <c r="B3723" s="10" t="s">
        <v>3718</v>
      </c>
      <c r="C3723" s="3" t="s">
        <v>7831</v>
      </c>
      <c r="D3723" s="8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4" t="s">
        <v>8308</v>
      </c>
      <c r="R3723" t="s">
        <v>8309</v>
      </c>
      <c r="S3723" s="18">
        <f t="shared" si="281"/>
        <v>41927.936157407406</v>
      </c>
      <c r="T3723" s="18">
        <f t="shared" si="282"/>
        <v>41948.977824074071</v>
      </c>
    </row>
    <row r="3724" spans="1:20" ht="60" x14ac:dyDescent="0.25">
      <c r="A3724">
        <v>3722</v>
      </c>
      <c r="B3724" s="10" t="s">
        <v>3719</v>
      </c>
      <c r="C3724" s="3" t="s">
        <v>7832</v>
      </c>
      <c r="D3724" s="8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4" t="s">
        <v>8308</v>
      </c>
      <c r="R3724" t="s">
        <v>8309</v>
      </c>
      <c r="S3724" s="18">
        <f t="shared" si="281"/>
        <v>42381.671840277777</v>
      </c>
      <c r="T3724" s="18">
        <f t="shared" si="282"/>
        <v>42411.957638888889</v>
      </c>
    </row>
    <row r="3725" spans="1:20" ht="30" x14ac:dyDescent="0.25">
      <c r="A3725">
        <v>3723</v>
      </c>
      <c r="B3725" s="10" t="s">
        <v>3720</v>
      </c>
      <c r="C3725" s="3" t="s">
        <v>7833</v>
      </c>
      <c r="D3725" s="8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4" t="s">
        <v>8308</v>
      </c>
      <c r="R3725" t="s">
        <v>8309</v>
      </c>
      <c r="S3725" s="18">
        <f t="shared" si="281"/>
        <v>41943.753032407411</v>
      </c>
      <c r="T3725" s="18">
        <f t="shared" si="282"/>
        <v>41973.794699074075</v>
      </c>
    </row>
    <row r="3726" spans="1:20" ht="60" x14ac:dyDescent="0.25">
      <c r="A3726">
        <v>3724</v>
      </c>
      <c r="B3726" s="10" t="s">
        <v>3721</v>
      </c>
      <c r="C3726" s="3" t="s">
        <v>7834</v>
      </c>
      <c r="D3726" s="8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4" t="s">
        <v>8308</v>
      </c>
      <c r="R3726" t="s">
        <v>8309</v>
      </c>
      <c r="S3726" s="18">
        <f t="shared" si="281"/>
        <v>42465.491435185191</v>
      </c>
      <c r="T3726" s="18">
        <f t="shared" si="282"/>
        <v>42494.958333333328</v>
      </c>
    </row>
    <row r="3727" spans="1:20" ht="60" x14ac:dyDescent="0.25">
      <c r="A3727">
        <v>3725</v>
      </c>
      <c r="B3727" s="10" t="s">
        <v>3722</v>
      </c>
      <c r="C3727" s="3" t="s">
        <v>7835</v>
      </c>
      <c r="D3727" s="8">
        <v>7500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5</v>
      </c>
      <c r="P3727">
        <f t="shared" si="280"/>
        <v>25.4</v>
      </c>
      <c r="Q3727" s="14" t="s">
        <v>8308</v>
      </c>
      <c r="R3727" t="s">
        <v>8309</v>
      </c>
      <c r="S3727" s="18">
        <f t="shared" si="281"/>
        <v>42401.945219907408</v>
      </c>
      <c r="T3727" s="18">
        <f t="shared" si="282"/>
        <v>42418.895833333328</v>
      </c>
    </row>
    <row r="3728" spans="1:20" ht="45" x14ac:dyDescent="0.25">
      <c r="A3728">
        <v>3726</v>
      </c>
      <c r="B3728" s="10" t="s">
        <v>3723</v>
      </c>
      <c r="C3728" s="3" t="s">
        <v>7836</v>
      </c>
      <c r="D3728" s="8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4" t="s">
        <v>8308</v>
      </c>
      <c r="R3728" t="s">
        <v>8309</v>
      </c>
      <c r="S3728" s="18">
        <f t="shared" si="281"/>
        <v>42462.140868055561</v>
      </c>
      <c r="T3728" s="18">
        <f t="shared" si="282"/>
        <v>42489.875</v>
      </c>
    </row>
    <row r="3729" spans="1:20" ht="45" x14ac:dyDescent="0.25">
      <c r="A3729">
        <v>3727</v>
      </c>
      <c r="B3729" s="10" t="s">
        <v>3724</v>
      </c>
      <c r="C3729" s="3" t="s">
        <v>7837</v>
      </c>
      <c r="D3729" s="8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4" t="s">
        <v>8308</v>
      </c>
      <c r="R3729" t="s">
        <v>8309</v>
      </c>
      <c r="S3729" s="18">
        <f t="shared" si="281"/>
        <v>42632.348310185189</v>
      </c>
      <c r="T3729" s="18">
        <f t="shared" si="282"/>
        <v>42663.204861111109</v>
      </c>
    </row>
    <row r="3730" spans="1:20" ht="45" x14ac:dyDescent="0.25">
      <c r="A3730">
        <v>3728</v>
      </c>
      <c r="B3730" s="10" t="s">
        <v>3725</v>
      </c>
      <c r="C3730" s="3" t="s">
        <v>7838</v>
      </c>
      <c r="D3730" s="8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4" t="s">
        <v>8308</v>
      </c>
      <c r="R3730" t="s">
        <v>8309</v>
      </c>
      <c r="S3730" s="18">
        <f t="shared" si="281"/>
        <v>42205.171018518522</v>
      </c>
      <c r="T3730" s="18">
        <f t="shared" si="282"/>
        <v>42235.171018518522</v>
      </c>
    </row>
    <row r="3731" spans="1:20" ht="60" x14ac:dyDescent="0.25">
      <c r="A3731">
        <v>3729</v>
      </c>
      <c r="B3731" s="10" t="s">
        <v>3726</v>
      </c>
      <c r="C3731" s="3" t="s">
        <v>7839</v>
      </c>
      <c r="D3731" s="8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4" t="s">
        <v>8308</v>
      </c>
      <c r="R3731" t="s">
        <v>8309</v>
      </c>
      <c r="S3731" s="18">
        <f t="shared" si="281"/>
        <v>42041.205000000002</v>
      </c>
      <c r="T3731" s="18">
        <f t="shared" si="282"/>
        <v>42086.16333333333</v>
      </c>
    </row>
    <row r="3732" spans="1:20" ht="45" x14ac:dyDescent="0.25">
      <c r="A3732">
        <v>3730</v>
      </c>
      <c r="B3732" s="10" t="s">
        <v>3727</v>
      </c>
      <c r="C3732" s="3" t="s">
        <v>7840</v>
      </c>
      <c r="D3732" s="8">
        <v>20000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</v>
      </c>
      <c r="P3732">
        <f t="shared" si="280"/>
        <v>100</v>
      </c>
      <c r="Q3732" s="14" t="s">
        <v>8308</v>
      </c>
      <c r="R3732" t="s">
        <v>8309</v>
      </c>
      <c r="S3732" s="18">
        <f t="shared" si="281"/>
        <v>42203.677766203706</v>
      </c>
      <c r="T3732" s="18">
        <f t="shared" si="282"/>
        <v>42233.677766203706</v>
      </c>
    </row>
    <row r="3733" spans="1:20" ht="60" x14ac:dyDescent="0.25">
      <c r="A3733">
        <v>3731</v>
      </c>
      <c r="B3733" s="10" t="s">
        <v>3728</v>
      </c>
      <c r="C3733" s="3" t="s">
        <v>7841</v>
      </c>
      <c r="D3733" s="8">
        <v>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124</v>
      </c>
      <c r="P3733">
        <f t="shared" si="280"/>
        <v>51.67</v>
      </c>
      <c r="Q3733" s="14" t="s">
        <v>8308</v>
      </c>
      <c r="R3733" t="s">
        <v>8309</v>
      </c>
      <c r="S3733" s="18">
        <f t="shared" si="281"/>
        <v>41983.752847222218</v>
      </c>
      <c r="T3733" s="18">
        <f t="shared" si="282"/>
        <v>42014.140972222223</v>
      </c>
    </row>
    <row r="3734" spans="1:20" ht="45" x14ac:dyDescent="0.25">
      <c r="A3734">
        <v>3732</v>
      </c>
      <c r="B3734" s="10" t="s">
        <v>3729</v>
      </c>
      <c r="C3734" s="3" t="s">
        <v>7842</v>
      </c>
      <c r="D3734" s="8">
        <v>5000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3</v>
      </c>
      <c r="P3734">
        <f t="shared" si="280"/>
        <v>32.75</v>
      </c>
      <c r="Q3734" s="14" t="s">
        <v>8308</v>
      </c>
      <c r="R3734" t="s">
        <v>8309</v>
      </c>
      <c r="S3734" s="18">
        <f t="shared" si="281"/>
        <v>41968.677465277782</v>
      </c>
      <c r="T3734" s="18">
        <f t="shared" si="282"/>
        <v>42028.5</v>
      </c>
    </row>
    <row r="3735" spans="1:20" ht="45" x14ac:dyDescent="0.25">
      <c r="A3735">
        <v>3733</v>
      </c>
      <c r="B3735" s="10" t="s">
        <v>3730</v>
      </c>
      <c r="C3735" s="3" t="s">
        <v>7843</v>
      </c>
      <c r="D3735" s="8">
        <v>40000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4" t="s">
        <v>8308</v>
      </c>
      <c r="R3735" t="s">
        <v>8309</v>
      </c>
      <c r="S3735" s="18">
        <f t="shared" si="281"/>
        <v>42103.024398148147</v>
      </c>
      <c r="T3735" s="18">
        <f t="shared" si="282"/>
        <v>42112.9375</v>
      </c>
    </row>
    <row r="3736" spans="1:20" ht="60" x14ac:dyDescent="0.25">
      <c r="A3736">
        <v>3734</v>
      </c>
      <c r="B3736" s="10" t="s">
        <v>3731</v>
      </c>
      <c r="C3736" s="3" t="s">
        <v>7844</v>
      </c>
      <c r="D3736" s="8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4" t="s">
        <v>8308</v>
      </c>
      <c r="R3736" t="s">
        <v>8309</v>
      </c>
      <c r="S3736" s="18">
        <f t="shared" si="281"/>
        <v>42089.901574074072</v>
      </c>
      <c r="T3736" s="18">
        <f t="shared" si="282"/>
        <v>42149.901574074072</v>
      </c>
    </row>
    <row r="3737" spans="1:20" ht="30" x14ac:dyDescent="0.25">
      <c r="A3737">
        <v>3735</v>
      </c>
      <c r="B3737" s="10" t="s">
        <v>3732</v>
      </c>
      <c r="C3737" s="3" t="s">
        <v>7845</v>
      </c>
      <c r="D3737" s="8">
        <v>180000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0</v>
      </c>
      <c r="P3737">
        <f t="shared" si="280"/>
        <v>10</v>
      </c>
      <c r="Q3737" s="14" t="s">
        <v>8308</v>
      </c>
      <c r="R3737" t="s">
        <v>8309</v>
      </c>
      <c r="S3737" s="18">
        <f t="shared" si="281"/>
        <v>42122.693159722221</v>
      </c>
      <c r="T3737" s="18">
        <f t="shared" si="282"/>
        <v>42152.693159722221</v>
      </c>
    </row>
    <row r="3738" spans="1:20" ht="45" x14ac:dyDescent="0.25">
      <c r="A3738">
        <v>3736</v>
      </c>
      <c r="B3738" s="10" t="s">
        <v>3733</v>
      </c>
      <c r="C3738" s="3" t="s">
        <v>7846</v>
      </c>
      <c r="D3738" s="8">
        <v>18000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0</v>
      </c>
      <c r="P3738">
        <f t="shared" si="280"/>
        <v>10</v>
      </c>
      <c r="Q3738" s="14" t="s">
        <v>8308</v>
      </c>
      <c r="R3738" t="s">
        <v>8309</v>
      </c>
      <c r="S3738" s="18">
        <f t="shared" si="281"/>
        <v>42048.711724537032</v>
      </c>
      <c r="T3738" s="18">
        <f t="shared" si="282"/>
        <v>42086.75</v>
      </c>
    </row>
    <row r="3739" spans="1:20" ht="45" x14ac:dyDescent="0.25">
      <c r="A3739">
        <v>3737</v>
      </c>
      <c r="B3739" s="10" t="s">
        <v>3734</v>
      </c>
      <c r="C3739" s="3" t="s">
        <v>7847</v>
      </c>
      <c r="D3739" s="8">
        <v>6700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</v>
      </c>
      <c r="P3739">
        <f t="shared" si="280"/>
        <v>37.5</v>
      </c>
      <c r="Q3739" s="14" t="s">
        <v>8308</v>
      </c>
      <c r="R3739" t="s">
        <v>8309</v>
      </c>
      <c r="S3739" s="18">
        <f t="shared" si="281"/>
        <v>42297.691006944442</v>
      </c>
      <c r="T3739" s="18">
        <f t="shared" si="282"/>
        <v>42320.290972222225</v>
      </c>
    </row>
    <row r="3740" spans="1:20" ht="45" x14ac:dyDescent="0.25">
      <c r="A3740">
        <v>3738</v>
      </c>
      <c r="B3740" s="10" t="s">
        <v>3735</v>
      </c>
      <c r="C3740" s="3" t="s">
        <v>7848</v>
      </c>
      <c r="D3740" s="8">
        <v>4190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6</v>
      </c>
      <c r="P3740">
        <f t="shared" si="280"/>
        <v>45</v>
      </c>
      <c r="Q3740" s="14" t="s">
        <v>8308</v>
      </c>
      <c r="R3740" t="s">
        <v>8309</v>
      </c>
      <c r="S3740" s="18">
        <f t="shared" si="281"/>
        <v>41813.938715277778</v>
      </c>
      <c r="T3740" s="18">
        <f t="shared" si="282"/>
        <v>41835.916666666664</v>
      </c>
    </row>
    <row r="3741" spans="1:20" ht="60" x14ac:dyDescent="0.25">
      <c r="A3741">
        <v>3739</v>
      </c>
      <c r="B3741" s="10" t="s">
        <v>3736</v>
      </c>
      <c r="C3741" s="3" t="s">
        <v>7849</v>
      </c>
      <c r="D3741" s="8">
        <v>12000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7</v>
      </c>
      <c r="P3741">
        <f t="shared" si="280"/>
        <v>100.63</v>
      </c>
      <c r="Q3741" s="14" t="s">
        <v>8308</v>
      </c>
      <c r="R3741" t="s">
        <v>8309</v>
      </c>
      <c r="S3741" s="18">
        <f t="shared" si="281"/>
        <v>42548.449861111112</v>
      </c>
      <c r="T3741" s="18">
        <f t="shared" si="282"/>
        <v>42568.449861111112</v>
      </c>
    </row>
    <row r="3742" spans="1:20" ht="60" x14ac:dyDescent="0.25">
      <c r="A3742">
        <v>3740</v>
      </c>
      <c r="B3742" s="10" t="s">
        <v>3737</v>
      </c>
      <c r="C3742" s="3" t="s">
        <v>7850</v>
      </c>
      <c r="D3742" s="8">
        <v>60000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</v>
      </c>
      <c r="P3742">
        <f t="shared" si="280"/>
        <v>25.57</v>
      </c>
      <c r="Q3742" s="14" t="s">
        <v>8308</v>
      </c>
      <c r="R3742" t="s">
        <v>8309</v>
      </c>
      <c r="S3742" s="18">
        <f t="shared" si="281"/>
        <v>41833.089756944442</v>
      </c>
      <c r="T3742" s="18">
        <f t="shared" si="282"/>
        <v>41863.079143518517</v>
      </c>
    </row>
    <row r="3743" spans="1:20" ht="45" x14ac:dyDescent="0.25">
      <c r="A3743">
        <v>3741</v>
      </c>
      <c r="B3743" s="10" t="s">
        <v>3738</v>
      </c>
      <c r="C3743" s="3" t="s">
        <v>7851</v>
      </c>
      <c r="D3743" s="8">
        <v>3000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4" t="s">
        <v>8308</v>
      </c>
      <c r="R3743" t="s">
        <v>8309</v>
      </c>
      <c r="S3743" s="18">
        <f t="shared" si="281"/>
        <v>42325.920717592591</v>
      </c>
      <c r="T3743" s="18">
        <f t="shared" si="282"/>
        <v>42355.920717592591</v>
      </c>
    </row>
    <row r="3744" spans="1:20" ht="60" x14ac:dyDescent="0.25">
      <c r="A3744">
        <v>3742</v>
      </c>
      <c r="B3744" s="10" t="s">
        <v>3739</v>
      </c>
      <c r="C3744" s="3" t="s">
        <v>7852</v>
      </c>
      <c r="D3744" s="8">
        <v>4000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3</v>
      </c>
      <c r="P3744">
        <f t="shared" si="280"/>
        <v>25</v>
      </c>
      <c r="Q3744" s="14" t="s">
        <v>8308</v>
      </c>
      <c r="R3744" t="s">
        <v>8309</v>
      </c>
      <c r="S3744" s="18">
        <f t="shared" si="281"/>
        <v>41858.214629629627</v>
      </c>
      <c r="T3744" s="18">
        <f t="shared" si="282"/>
        <v>41888.214629629627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8">
        <v>25000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4" t="s">
        <v>8308</v>
      </c>
      <c r="R3745" t="s">
        <v>8309</v>
      </c>
      <c r="S3745" s="18">
        <f t="shared" si="281"/>
        <v>41793.710231481484</v>
      </c>
      <c r="T3745" s="18">
        <f t="shared" si="282"/>
        <v>41823.710231481484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8">
        <v>50000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4" t="s">
        <v>8308</v>
      </c>
      <c r="R3746" t="s">
        <v>8309</v>
      </c>
      <c r="S3746" s="18">
        <f t="shared" si="281"/>
        <v>41793.814259259263</v>
      </c>
      <c r="T3746" s="18">
        <f t="shared" si="282"/>
        <v>41825.165972222225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8">
        <v>70000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0</v>
      </c>
      <c r="P3747">
        <f t="shared" si="280"/>
        <v>10</v>
      </c>
      <c r="Q3747" s="14" t="s">
        <v>8308</v>
      </c>
      <c r="R3747" t="s">
        <v>8309</v>
      </c>
      <c r="S3747" s="18">
        <f t="shared" si="281"/>
        <v>41831.697939814818</v>
      </c>
      <c r="T3747" s="18">
        <f t="shared" si="282"/>
        <v>41861.697939814818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8">
        <v>1200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17</v>
      </c>
      <c r="P3748">
        <f t="shared" si="280"/>
        <v>202</v>
      </c>
      <c r="Q3748" s="14" t="s">
        <v>8308</v>
      </c>
      <c r="R3748" t="s">
        <v>8309</v>
      </c>
      <c r="S3748" s="18">
        <f t="shared" si="281"/>
        <v>42621.389340277776</v>
      </c>
      <c r="T3748" s="18">
        <f t="shared" si="282"/>
        <v>42651.389340277776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8">
        <v>15000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0</v>
      </c>
      <c r="P3749">
        <f t="shared" si="280"/>
        <v>25</v>
      </c>
      <c r="Q3749" s="14" t="s">
        <v>8308</v>
      </c>
      <c r="R3749" t="s">
        <v>8309</v>
      </c>
      <c r="S3749" s="18">
        <f t="shared" si="281"/>
        <v>42164.299722222218</v>
      </c>
      <c r="T3749" s="18">
        <f t="shared" si="282"/>
        <v>42190.957638888889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8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4" t="s">
        <v>8308</v>
      </c>
      <c r="R3750" t="s">
        <v>8311</v>
      </c>
      <c r="S3750" s="18">
        <f t="shared" si="281"/>
        <v>42395.706435185188</v>
      </c>
      <c r="T3750" s="18">
        <f t="shared" si="282"/>
        <v>42416.249305555553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8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4" t="s">
        <v>8308</v>
      </c>
      <c r="R3751" t="s">
        <v>8311</v>
      </c>
      <c r="S3751" s="18">
        <f t="shared" si="281"/>
        <v>42458.127175925925</v>
      </c>
      <c r="T3751" s="18">
        <f t="shared" si="282"/>
        <v>42489.165972222225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8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4" t="s">
        <v>8308</v>
      </c>
      <c r="R3752" t="s">
        <v>8311</v>
      </c>
      <c r="S3752" s="18">
        <f t="shared" si="281"/>
        <v>42016.981574074074</v>
      </c>
      <c r="T3752" s="18">
        <f t="shared" si="282"/>
        <v>42045.332638888889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8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4" t="s">
        <v>8308</v>
      </c>
      <c r="R3753" t="s">
        <v>8311</v>
      </c>
      <c r="S3753" s="18">
        <f t="shared" si="281"/>
        <v>42403.035567129627</v>
      </c>
      <c r="T3753" s="18">
        <f t="shared" si="282"/>
        <v>42462.993900462956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8">
        <v>6000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9</v>
      </c>
      <c r="P3754">
        <f t="shared" si="280"/>
        <v>37.67</v>
      </c>
      <c r="Q3754" s="14" t="s">
        <v>8308</v>
      </c>
      <c r="R3754" t="s">
        <v>8311</v>
      </c>
      <c r="S3754" s="18">
        <f t="shared" si="281"/>
        <v>42619.802488425921</v>
      </c>
      <c r="T3754" s="18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8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4" t="s">
        <v>8308</v>
      </c>
      <c r="R3755" t="s">
        <v>8311</v>
      </c>
      <c r="S3755" s="18">
        <f t="shared" si="281"/>
        <v>42128.824074074073</v>
      </c>
      <c r="T3755" s="18">
        <f t="shared" si="282"/>
        <v>42158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8">
        <v>3000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100</v>
      </c>
      <c r="P3756">
        <f t="shared" si="280"/>
        <v>111.11</v>
      </c>
      <c r="Q3756" s="14" t="s">
        <v>8308</v>
      </c>
      <c r="R3756" t="s">
        <v>8311</v>
      </c>
      <c r="S3756" s="18">
        <f t="shared" si="281"/>
        <v>41808.881215277775</v>
      </c>
      <c r="T3756" s="18">
        <f t="shared" si="282"/>
        <v>41846.207638888889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8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4" t="s">
        <v>8308</v>
      </c>
      <c r="R3757" t="s">
        <v>8311</v>
      </c>
      <c r="S3757" s="18">
        <f t="shared" si="281"/>
        <v>42445.866979166662</v>
      </c>
      <c r="T3757" s="18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8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4" t="s">
        <v>8308</v>
      </c>
      <c r="R3758" t="s">
        <v>8311</v>
      </c>
      <c r="S3758" s="18">
        <f t="shared" si="281"/>
        <v>41771.814791666664</v>
      </c>
      <c r="T3758" s="18">
        <f t="shared" si="282"/>
        <v>41801.814791666664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8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4" t="s">
        <v>8308</v>
      </c>
      <c r="R3759" t="s">
        <v>8311</v>
      </c>
      <c r="S3759" s="18">
        <f t="shared" si="281"/>
        <v>41954.850868055553</v>
      </c>
      <c r="T3759" s="18">
        <f t="shared" si="282"/>
        <v>41974.850868055553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8">
        <v>600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256</v>
      </c>
      <c r="P3760">
        <f t="shared" si="280"/>
        <v>59.04</v>
      </c>
      <c r="Q3760" s="14" t="s">
        <v>8308</v>
      </c>
      <c r="R3760" t="s">
        <v>8311</v>
      </c>
      <c r="S3760" s="18">
        <f t="shared" si="281"/>
        <v>41747.471504629626</v>
      </c>
      <c r="T3760" s="18">
        <f t="shared" si="282"/>
        <v>41778.208333333336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8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4" t="s">
        <v>8308</v>
      </c>
      <c r="R3761" t="s">
        <v>8311</v>
      </c>
      <c r="S3761" s="18">
        <f t="shared" si="281"/>
        <v>42182.108252314814</v>
      </c>
      <c r="T3761" s="18">
        <f t="shared" si="282"/>
        <v>42242.108252314814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8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4" t="s">
        <v>8308</v>
      </c>
      <c r="R3762" t="s">
        <v>8311</v>
      </c>
      <c r="S3762" s="18">
        <f t="shared" si="281"/>
        <v>41739.525300925925</v>
      </c>
      <c r="T3762" s="18">
        <f t="shared" si="282"/>
        <v>41764.525300925925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8">
        <v>5500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9</v>
      </c>
      <c r="P3763">
        <f t="shared" si="280"/>
        <v>166.67</v>
      </c>
      <c r="Q3763" s="14" t="s">
        <v>8308</v>
      </c>
      <c r="R3763" t="s">
        <v>8311</v>
      </c>
      <c r="S3763" s="18">
        <f t="shared" si="281"/>
        <v>42173.466863425929</v>
      </c>
      <c r="T3763" s="18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8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4" t="s">
        <v>8308</v>
      </c>
      <c r="R3764" t="s">
        <v>8311</v>
      </c>
      <c r="S3764" s="18">
        <f t="shared" si="281"/>
        <v>42193.813530092593</v>
      </c>
      <c r="T3764" s="18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8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4" t="s">
        <v>8308</v>
      </c>
      <c r="R3765" t="s">
        <v>8311</v>
      </c>
      <c r="S3765" s="18">
        <f t="shared" si="281"/>
        <v>42065.750300925924</v>
      </c>
      <c r="T3765" s="18">
        <f t="shared" si="282"/>
        <v>42095.708634259259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8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4" t="s">
        <v>8308</v>
      </c>
      <c r="R3766" t="s">
        <v>8311</v>
      </c>
      <c r="S3766" s="18">
        <f t="shared" si="281"/>
        <v>42499.842962962968</v>
      </c>
      <c r="T3766" s="18">
        <f t="shared" si="282"/>
        <v>42519.024999999994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8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4" t="s">
        <v>8308</v>
      </c>
      <c r="R3767" t="s">
        <v>8311</v>
      </c>
      <c r="S3767" s="18">
        <f t="shared" si="281"/>
        <v>41820.776412037041</v>
      </c>
      <c r="T3767" s="18">
        <f t="shared" si="282"/>
        <v>41850.776412037041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8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4" t="s">
        <v>8308</v>
      </c>
      <c r="R3768" t="s">
        <v>8311</v>
      </c>
      <c r="S3768" s="18">
        <f t="shared" si="281"/>
        <v>41788.167187500003</v>
      </c>
      <c r="T3768" s="18">
        <f t="shared" si="282"/>
        <v>41823.167187500003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8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4" t="s">
        <v>8308</v>
      </c>
      <c r="R3769" t="s">
        <v>8311</v>
      </c>
      <c r="S3769" s="18">
        <f t="shared" si="281"/>
        <v>42050.019641203704</v>
      </c>
      <c r="T3769" s="18">
        <f t="shared" si="282"/>
        <v>42064.207638888889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8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4" t="s">
        <v>8308</v>
      </c>
      <c r="R3770" t="s">
        <v>8311</v>
      </c>
      <c r="S3770" s="18">
        <f t="shared" si="281"/>
        <v>41772.727893518517</v>
      </c>
      <c r="T3770" s="18">
        <f t="shared" si="282"/>
        <v>41802.727893518517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8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4" t="s">
        <v>8308</v>
      </c>
      <c r="R3771" t="s">
        <v>8311</v>
      </c>
      <c r="S3771" s="18">
        <f t="shared" si="281"/>
        <v>42445.598136574074</v>
      </c>
      <c r="T3771" s="18">
        <f t="shared" si="282"/>
        <v>42475.598136574074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8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4" t="s">
        <v>8308</v>
      </c>
      <c r="R3772" t="s">
        <v>8311</v>
      </c>
      <c r="S3772" s="18">
        <f t="shared" si="281"/>
        <v>42138.930671296301</v>
      </c>
      <c r="T3772" s="18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8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4" t="s">
        <v>8308</v>
      </c>
      <c r="R3773" t="s">
        <v>8311</v>
      </c>
      <c r="S3773" s="18">
        <f t="shared" si="281"/>
        <v>42493.857083333336</v>
      </c>
      <c r="T3773" s="18">
        <f t="shared" si="282"/>
        <v>42508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8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4" t="s">
        <v>8308</v>
      </c>
      <c r="R3774" t="s">
        <v>8311</v>
      </c>
      <c r="S3774" s="18">
        <f t="shared" si="281"/>
        <v>42682.616967592592</v>
      </c>
      <c r="T3774" s="18">
        <f t="shared" si="282"/>
        <v>42703.25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8">
        <v>3500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155</v>
      </c>
      <c r="P3775">
        <f t="shared" si="280"/>
        <v>94.91</v>
      </c>
      <c r="Q3775" s="14" t="s">
        <v>8308</v>
      </c>
      <c r="R3775" t="s">
        <v>8311</v>
      </c>
      <c r="S3775" s="18">
        <f t="shared" si="281"/>
        <v>42656.005173611105</v>
      </c>
      <c r="T3775" s="18">
        <f t="shared" si="282"/>
        <v>42689.088888888888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8">
        <v>8000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31</v>
      </c>
      <c r="P3776">
        <f t="shared" si="280"/>
        <v>100</v>
      </c>
      <c r="Q3776" s="14" t="s">
        <v>8308</v>
      </c>
      <c r="R3776" t="s">
        <v>8311</v>
      </c>
      <c r="S3776" s="18">
        <f t="shared" si="281"/>
        <v>42087.792303240742</v>
      </c>
      <c r="T3776" s="18">
        <f t="shared" si="282"/>
        <v>42103.792303240742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8">
        <v>140000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</v>
      </c>
      <c r="P3777">
        <f t="shared" si="280"/>
        <v>143.21</v>
      </c>
      <c r="Q3777" s="14" t="s">
        <v>8308</v>
      </c>
      <c r="R3777" t="s">
        <v>8311</v>
      </c>
      <c r="S3777" s="18">
        <f t="shared" si="281"/>
        <v>42075.942627314813</v>
      </c>
      <c r="T3777" s="18">
        <f t="shared" si="282"/>
        <v>42103.166666666672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8">
        <v>100000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9</v>
      </c>
      <c r="P3778">
        <f t="shared" ref="P3778:P3841" si="285">IFERROR(ROUND(E3778/L3778,2),0)</f>
        <v>90.82</v>
      </c>
      <c r="Q3778" s="14" t="s">
        <v>8308</v>
      </c>
      <c r="R3778" t="s">
        <v>8311</v>
      </c>
      <c r="S3778" s="18">
        <f t="shared" si="281"/>
        <v>41814.367800925924</v>
      </c>
      <c r="T3778" s="18">
        <f t="shared" si="282"/>
        <v>41852.041666666664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8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si="285"/>
        <v>48.54</v>
      </c>
      <c r="Q3779" s="14" t="s">
        <v>8308</v>
      </c>
      <c r="R3779" t="s">
        <v>8311</v>
      </c>
      <c r="S3779" s="18">
        <f t="shared" ref="S3779:S3842" si="286">(((J3779/60)/60)/24)+DATE(1970,1,1)</f>
        <v>41887.111354166671</v>
      </c>
      <c r="T3779" s="18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8">
        <v>7000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36</v>
      </c>
      <c r="P3780">
        <f t="shared" si="285"/>
        <v>70.03</v>
      </c>
      <c r="Q3780" s="14" t="s">
        <v>8308</v>
      </c>
      <c r="R3780" t="s">
        <v>8311</v>
      </c>
      <c r="S3780" s="18">
        <f t="shared" si="286"/>
        <v>41989.819212962961</v>
      </c>
      <c r="T3780" s="18">
        <f t="shared" si="287"/>
        <v>42049.819212962961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8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4" t="s">
        <v>8308</v>
      </c>
      <c r="R3781" t="s">
        <v>8311</v>
      </c>
      <c r="S3781" s="18">
        <f t="shared" si="286"/>
        <v>42425.735416666663</v>
      </c>
      <c r="T3781" s="18">
        <f t="shared" si="287"/>
        <v>42455.693750000006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8">
        <v>5000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60</v>
      </c>
      <c r="P3782">
        <f t="shared" si="285"/>
        <v>100</v>
      </c>
      <c r="Q3782" s="14" t="s">
        <v>8308</v>
      </c>
      <c r="R3782" t="s">
        <v>8311</v>
      </c>
      <c r="S3782" s="18">
        <f t="shared" si="286"/>
        <v>42166.219733796301</v>
      </c>
      <c r="T3782" s="18">
        <f t="shared" si="287"/>
        <v>42198.837499999994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8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4" t="s">
        <v>8308</v>
      </c>
      <c r="R3783" t="s">
        <v>8311</v>
      </c>
      <c r="S3783" s="18">
        <f t="shared" si="286"/>
        <v>41865.882928240739</v>
      </c>
      <c r="T3783" s="18">
        <f t="shared" si="287"/>
        <v>41890.882928240739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8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4" t="s">
        <v>8308</v>
      </c>
      <c r="R3784" t="s">
        <v>8311</v>
      </c>
      <c r="S3784" s="18">
        <f t="shared" si="286"/>
        <v>42546.862233796302</v>
      </c>
      <c r="T3784" s="18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8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4" t="s">
        <v>8308</v>
      </c>
      <c r="R3785" t="s">
        <v>8311</v>
      </c>
      <c r="S3785" s="18">
        <f t="shared" si="286"/>
        <v>42420.140277777777</v>
      </c>
      <c r="T3785" s="18">
        <f t="shared" si="287"/>
        <v>42444.666666666672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8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4" t="s">
        <v>8308</v>
      </c>
      <c r="R3786" t="s">
        <v>8311</v>
      </c>
      <c r="S3786" s="18">
        <f t="shared" si="286"/>
        <v>42531.980694444443</v>
      </c>
      <c r="T3786" s="18">
        <f t="shared" si="287"/>
        <v>42561.980694444443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8">
        <v>3000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101</v>
      </c>
      <c r="P3787">
        <f t="shared" si="285"/>
        <v>100.5</v>
      </c>
      <c r="Q3787" s="14" t="s">
        <v>8308</v>
      </c>
      <c r="R3787" t="s">
        <v>8311</v>
      </c>
      <c r="S3787" s="18">
        <f t="shared" si="286"/>
        <v>42548.63853009259</v>
      </c>
      <c r="T3787" s="18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8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4" t="s">
        <v>8308</v>
      </c>
      <c r="R3788" t="s">
        <v>8311</v>
      </c>
      <c r="S3788" s="18">
        <f t="shared" si="286"/>
        <v>42487.037905092591</v>
      </c>
      <c r="T3788" s="18">
        <f t="shared" si="287"/>
        <v>42517.037905092591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8">
        <v>500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70</v>
      </c>
      <c r="P3789">
        <f t="shared" si="285"/>
        <v>35.1</v>
      </c>
      <c r="Q3789" s="14" t="s">
        <v>8308</v>
      </c>
      <c r="R3789" t="s">
        <v>8311</v>
      </c>
      <c r="S3789" s="18">
        <f t="shared" si="286"/>
        <v>42167.534791666665</v>
      </c>
      <c r="T3789" s="18">
        <f t="shared" si="287"/>
        <v>42196.165972222225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8">
        <v>350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143</v>
      </c>
      <c r="P3790">
        <f t="shared" si="285"/>
        <v>500</v>
      </c>
      <c r="Q3790" s="14" t="s">
        <v>8308</v>
      </c>
      <c r="R3790" t="s">
        <v>8311</v>
      </c>
      <c r="S3790" s="18">
        <f t="shared" si="286"/>
        <v>42333.695821759262</v>
      </c>
      <c r="T3790" s="18">
        <f t="shared" si="287"/>
        <v>42361.679166666669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8">
        <v>199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58</v>
      </c>
      <c r="P3791">
        <f t="shared" si="285"/>
        <v>29</v>
      </c>
      <c r="Q3791" s="14" t="s">
        <v>8308</v>
      </c>
      <c r="R3791" t="s">
        <v>8311</v>
      </c>
      <c r="S3791" s="18">
        <f t="shared" si="286"/>
        <v>42138.798819444448</v>
      </c>
      <c r="T3791" s="18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8">
        <v>3200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4" t="s">
        <v>8308</v>
      </c>
      <c r="R3792" t="s">
        <v>8311</v>
      </c>
      <c r="S3792" s="18">
        <f t="shared" si="286"/>
        <v>42666.666932870372</v>
      </c>
      <c r="T3792" s="18">
        <f t="shared" si="287"/>
        <v>42696.708599537036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8">
        <v>40000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4" t="s">
        <v>8308</v>
      </c>
      <c r="R3793" t="s">
        <v>8311</v>
      </c>
      <c r="S3793" s="18">
        <f t="shared" si="286"/>
        <v>41766.692037037035</v>
      </c>
      <c r="T3793" s="18">
        <f t="shared" si="287"/>
        <v>41826.692037037035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8">
        <v>2000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2</v>
      </c>
      <c r="P3794">
        <f t="shared" si="285"/>
        <v>17.5</v>
      </c>
      <c r="Q3794" s="14" t="s">
        <v>8308</v>
      </c>
      <c r="R3794" t="s">
        <v>8311</v>
      </c>
      <c r="S3794" s="18">
        <f t="shared" si="286"/>
        <v>42170.447013888886</v>
      </c>
      <c r="T3794" s="18">
        <f t="shared" si="287"/>
        <v>42200.447013888886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8">
        <v>3000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139</v>
      </c>
      <c r="P3795">
        <f t="shared" si="285"/>
        <v>174</v>
      </c>
      <c r="Q3795" s="14" t="s">
        <v>8308</v>
      </c>
      <c r="R3795" t="s">
        <v>8311</v>
      </c>
      <c r="S3795" s="18">
        <f t="shared" si="286"/>
        <v>41968.938993055555</v>
      </c>
      <c r="T3795" s="18">
        <f t="shared" si="287"/>
        <v>41989.938993055555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8">
        <v>15000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0</v>
      </c>
      <c r="P3796">
        <f t="shared" si="285"/>
        <v>50</v>
      </c>
      <c r="Q3796" s="14" t="s">
        <v>8308</v>
      </c>
      <c r="R3796" t="s">
        <v>8311</v>
      </c>
      <c r="S3796" s="18">
        <f t="shared" si="286"/>
        <v>42132.58048611111</v>
      </c>
      <c r="T3796" s="18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8">
        <v>38000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0</v>
      </c>
      <c r="P3797">
        <f t="shared" si="285"/>
        <v>5</v>
      </c>
      <c r="Q3797" s="14" t="s">
        <v>8308</v>
      </c>
      <c r="R3797" t="s">
        <v>8311</v>
      </c>
      <c r="S3797" s="18">
        <f t="shared" si="286"/>
        <v>42201.436226851853</v>
      </c>
      <c r="T3797" s="18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8">
        <v>3000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4" t="s">
        <v>8308</v>
      </c>
      <c r="R3798" t="s">
        <v>8311</v>
      </c>
      <c r="S3798" s="18">
        <f t="shared" si="286"/>
        <v>42689.029583333337</v>
      </c>
      <c r="T3798" s="18">
        <f t="shared" si="287"/>
        <v>42749.029583333337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8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4" t="s">
        <v>8308</v>
      </c>
      <c r="R3799" t="s">
        <v>8311</v>
      </c>
      <c r="S3799" s="18">
        <f t="shared" si="286"/>
        <v>42084.881539351853</v>
      </c>
      <c r="T3799" s="18">
        <f t="shared" si="287"/>
        <v>42114.881539351853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8">
        <v>900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114</v>
      </c>
      <c r="P3800">
        <f t="shared" si="285"/>
        <v>205</v>
      </c>
      <c r="Q3800" s="14" t="s">
        <v>8308</v>
      </c>
      <c r="R3800" t="s">
        <v>8311</v>
      </c>
      <c r="S3800" s="18">
        <f t="shared" si="286"/>
        <v>41831.722777777781</v>
      </c>
      <c r="T3800" s="18">
        <f t="shared" si="287"/>
        <v>41861.722777777781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8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4" t="s">
        <v>8308</v>
      </c>
      <c r="R3801" t="s">
        <v>8311</v>
      </c>
      <c r="S3801" s="18">
        <f t="shared" si="286"/>
        <v>42410.93105324074</v>
      </c>
      <c r="T3801" s="18">
        <f t="shared" si="287"/>
        <v>42440.93105324074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8">
        <v>5000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18</v>
      </c>
      <c r="P3802">
        <f t="shared" si="285"/>
        <v>55.06</v>
      </c>
      <c r="Q3802" s="14" t="s">
        <v>8308</v>
      </c>
      <c r="R3802" t="s">
        <v>8311</v>
      </c>
      <c r="S3802" s="18">
        <f t="shared" si="286"/>
        <v>41982.737071759257</v>
      </c>
      <c r="T3802" s="18">
        <f t="shared" si="287"/>
        <v>42015.207638888889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8">
        <v>100000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0</v>
      </c>
      <c r="P3803">
        <f t="shared" si="285"/>
        <v>47.33</v>
      </c>
      <c r="Q3803" s="14" t="s">
        <v>8308</v>
      </c>
      <c r="R3803" t="s">
        <v>8311</v>
      </c>
      <c r="S3803" s="18">
        <f t="shared" si="286"/>
        <v>41975.676111111112</v>
      </c>
      <c r="T3803" s="18">
        <f t="shared" si="287"/>
        <v>42006.676111111112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8">
        <v>20000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4" t="s">
        <v>8308</v>
      </c>
      <c r="R3804" t="s">
        <v>8311</v>
      </c>
      <c r="S3804" s="18">
        <f t="shared" si="286"/>
        <v>42269.126226851848</v>
      </c>
      <c r="T3804" s="18">
        <f t="shared" si="287"/>
        <v>42299.126226851848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8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4" t="s">
        <v>8308</v>
      </c>
      <c r="R3805" t="s">
        <v>8311</v>
      </c>
      <c r="S3805" s="18">
        <f t="shared" si="286"/>
        <v>42403.971851851849</v>
      </c>
      <c r="T3805" s="18">
        <f t="shared" si="287"/>
        <v>42433.971851851849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8">
        <v>6500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4" t="s">
        <v>8308</v>
      </c>
      <c r="R3806" t="s">
        <v>8311</v>
      </c>
      <c r="S3806" s="18">
        <f t="shared" si="286"/>
        <v>42527.00953703704</v>
      </c>
      <c r="T3806" s="18">
        <f t="shared" si="287"/>
        <v>42582.291666666672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8">
        <v>110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3</v>
      </c>
      <c r="P3807">
        <f t="shared" si="285"/>
        <v>1.5</v>
      </c>
      <c r="Q3807" s="14" t="s">
        <v>8308</v>
      </c>
      <c r="R3807" t="s">
        <v>8311</v>
      </c>
      <c r="S3807" s="18">
        <f t="shared" si="286"/>
        <v>41849.887037037035</v>
      </c>
      <c r="T3807" s="18">
        <f t="shared" si="287"/>
        <v>41909.887037037035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8">
        <v>2000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4" t="s">
        <v>8308</v>
      </c>
      <c r="R3808" t="s">
        <v>8311</v>
      </c>
      <c r="S3808" s="18">
        <f t="shared" si="286"/>
        <v>41799.259039351848</v>
      </c>
      <c r="T3808" s="18">
        <f t="shared" si="287"/>
        <v>41819.259039351848</v>
      </c>
    </row>
    <row r="3809" spans="1:20" ht="60" x14ac:dyDescent="0.25">
      <c r="A3809">
        <v>3807</v>
      </c>
      <c r="B3809" s="10" t="s">
        <v>3804</v>
      </c>
      <c r="C3809" s="3" t="s">
        <v>7917</v>
      </c>
      <c r="D3809" s="8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4" t="s">
        <v>8308</v>
      </c>
      <c r="R3809" t="s">
        <v>8311</v>
      </c>
      <c r="S3809" s="18">
        <f t="shared" si="286"/>
        <v>42090.909016203703</v>
      </c>
      <c r="T3809" s="18">
        <f t="shared" si="287"/>
        <v>42097.909016203703</v>
      </c>
    </row>
    <row r="3810" spans="1:20" ht="45" x14ac:dyDescent="0.25">
      <c r="A3810">
        <v>3808</v>
      </c>
      <c r="B3810" s="10" t="s">
        <v>3805</v>
      </c>
      <c r="C3810" s="3" t="s">
        <v>7918</v>
      </c>
      <c r="D3810" s="8">
        <v>95000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</v>
      </c>
      <c r="P3810">
        <f t="shared" si="285"/>
        <v>41.67</v>
      </c>
      <c r="Q3810" s="14" t="s">
        <v>8308</v>
      </c>
      <c r="R3810" t="s">
        <v>8309</v>
      </c>
      <c r="S3810" s="18">
        <f t="shared" si="286"/>
        <v>42059.453923611116</v>
      </c>
      <c r="T3810" s="18">
        <f t="shared" si="287"/>
        <v>42119.412256944444</v>
      </c>
    </row>
    <row r="3811" spans="1:20" ht="60" x14ac:dyDescent="0.25">
      <c r="A3811">
        <v>3809</v>
      </c>
      <c r="B3811" s="10" t="s">
        <v>3806</v>
      </c>
      <c r="C3811" s="3" t="s">
        <v>7919</v>
      </c>
      <c r="D3811" s="8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4" t="s">
        <v>8308</v>
      </c>
      <c r="R3811" t="s">
        <v>8309</v>
      </c>
      <c r="S3811" s="18">
        <f t="shared" si="286"/>
        <v>41800.526701388888</v>
      </c>
      <c r="T3811" s="18">
        <f t="shared" si="287"/>
        <v>41850.958333333336</v>
      </c>
    </row>
    <row r="3812" spans="1:20" ht="60" x14ac:dyDescent="0.25">
      <c r="A3812">
        <v>3810</v>
      </c>
      <c r="B3812" s="10" t="s">
        <v>3807</v>
      </c>
      <c r="C3812" s="3" t="s">
        <v>7920</v>
      </c>
      <c r="D3812" s="8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4" t="s">
        <v>8308</v>
      </c>
      <c r="R3812" t="s">
        <v>8309</v>
      </c>
      <c r="S3812" s="18">
        <f t="shared" si="286"/>
        <v>42054.849050925928</v>
      </c>
      <c r="T3812" s="18">
        <f t="shared" si="287"/>
        <v>42084.807384259257</v>
      </c>
    </row>
    <row r="3813" spans="1:20" ht="60" x14ac:dyDescent="0.25">
      <c r="A3813">
        <v>3811</v>
      </c>
      <c r="B3813" s="10" t="s">
        <v>3808</v>
      </c>
      <c r="C3813" s="3" t="s">
        <v>7921</v>
      </c>
      <c r="D3813" s="8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4" t="s">
        <v>8308</v>
      </c>
      <c r="R3813" t="s">
        <v>8309</v>
      </c>
      <c r="S3813" s="18">
        <f t="shared" si="286"/>
        <v>42487.62700231481</v>
      </c>
      <c r="T3813" s="18">
        <f t="shared" si="287"/>
        <v>42521.458333333328</v>
      </c>
    </row>
    <row r="3814" spans="1:20" ht="60" x14ac:dyDescent="0.25">
      <c r="A3814">
        <v>3812</v>
      </c>
      <c r="B3814" s="10" t="s">
        <v>3809</v>
      </c>
      <c r="C3814" s="3" t="s">
        <v>7922</v>
      </c>
      <c r="D3814" s="8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4" t="s">
        <v>8308</v>
      </c>
      <c r="R3814" t="s">
        <v>8309</v>
      </c>
      <c r="S3814" s="18">
        <f t="shared" si="286"/>
        <v>42109.751250000001</v>
      </c>
      <c r="T3814" s="18">
        <f t="shared" si="287"/>
        <v>42156.165972222225</v>
      </c>
    </row>
    <row r="3815" spans="1:20" ht="60" x14ac:dyDescent="0.25">
      <c r="A3815">
        <v>3813</v>
      </c>
      <c r="B3815" s="10" t="s">
        <v>3810</v>
      </c>
      <c r="C3815" s="3" t="s">
        <v>7923</v>
      </c>
      <c r="D3815" s="8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4" t="s">
        <v>8308</v>
      </c>
      <c r="R3815" t="s">
        <v>8309</v>
      </c>
      <c r="S3815" s="18">
        <f t="shared" si="286"/>
        <v>42497.275706018518</v>
      </c>
      <c r="T3815" s="18">
        <f t="shared" si="287"/>
        <v>42535.904861111107</v>
      </c>
    </row>
    <row r="3816" spans="1:20" ht="60" x14ac:dyDescent="0.25">
      <c r="A3816">
        <v>3814</v>
      </c>
      <c r="B3816" s="10" t="s">
        <v>3811</v>
      </c>
      <c r="C3816" s="3" t="s">
        <v>7924</v>
      </c>
      <c r="D3816" s="8">
        <v>2000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105</v>
      </c>
      <c r="P3816">
        <f t="shared" si="285"/>
        <v>61.82</v>
      </c>
      <c r="Q3816" s="14" t="s">
        <v>8308</v>
      </c>
      <c r="R3816" t="s">
        <v>8309</v>
      </c>
      <c r="S3816" s="18">
        <f t="shared" si="286"/>
        <v>42058.904074074075</v>
      </c>
      <c r="T3816" s="18">
        <f t="shared" si="287"/>
        <v>42095.165972222225</v>
      </c>
    </row>
    <row r="3817" spans="1:20" ht="30" x14ac:dyDescent="0.25">
      <c r="A3817">
        <v>3815</v>
      </c>
      <c r="B3817" s="10" t="s">
        <v>3812</v>
      </c>
      <c r="C3817" s="3" t="s">
        <v>7925</v>
      </c>
      <c r="D3817" s="8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4" t="s">
        <v>8308</v>
      </c>
      <c r="R3817" t="s">
        <v>8309</v>
      </c>
      <c r="S3817" s="18">
        <f t="shared" si="286"/>
        <v>42207.259918981479</v>
      </c>
      <c r="T3817" s="18">
        <f t="shared" si="287"/>
        <v>42236.958333333328</v>
      </c>
    </row>
    <row r="3818" spans="1:20" ht="60" x14ac:dyDescent="0.25">
      <c r="A3818">
        <v>3816</v>
      </c>
      <c r="B3818" s="10" t="s">
        <v>3813</v>
      </c>
      <c r="C3818" s="3" t="s">
        <v>7926</v>
      </c>
      <c r="D3818" s="8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4" t="s">
        <v>8308</v>
      </c>
      <c r="R3818" t="s">
        <v>8309</v>
      </c>
      <c r="S3818" s="18">
        <f t="shared" si="286"/>
        <v>41807.690081018518</v>
      </c>
      <c r="T3818" s="18">
        <f t="shared" si="287"/>
        <v>41837.690081018518</v>
      </c>
    </row>
    <row r="3819" spans="1:20" ht="60" x14ac:dyDescent="0.25">
      <c r="A3819">
        <v>3817</v>
      </c>
      <c r="B3819" s="10" t="s">
        <v>3814</v>
      </c>
      <c r="C3819" s="3" t="s">
        <v>7927</v>
      </c>
      <c r="D3819" s="8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4" t="s">
        <v>8308</v>
      </c>
      <c r="R3819" t="s">
        <v>8309</v>
      </c>
      <c r="S3819" s="18">
        <f t="shared" si="286"/>
        <v>42284.69694444444</v>
      </c>
      <c r="T3819" s="18">
        <f t="shared" si="287"/>
        <v>42301.165972222225</v>
      </c>
    </row>
    <row r="3820" spans="1:20" ht="45" x14ac:dyDescent="0.25">
      <c r="A3820">
        <v>3818</v>
      </c>
      <c r="B3820" s="10" t="s">
        <v>3815</v>
      </c>
      <c r="C3820" s="3" t="s">
        <v>7928</v>
      </c>
      <c r="D3820" s="8">
        <v>6000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10</v>
      </c>
      <c r="P3820">
        <f t="shared" si="285"/>
        <v>57</v>
      </c>
      <c r="Q3820" s="14" t="s">
        <v>8308</v>
      </c>
      <c r="R3820" t="s">
        <v>8309</v>
      </c>
      <c r="S3820" s="18">
        <f t="shared" si="286"/>
        <v>42045.84238425926</v>
      </c>
      <c r="T3820" s="18">
        <f t="shared" si="287"/>
        <v>42075.800717592589</v>
      </c>
    </row>
    <row r="3821" spans="1:20" ht="45" x14ac:dyDescent="0.25">
      <c r="A3821">
        <v>3819</v>
      </c>
      <c r="B3821" s="10" t="s">
        <v>3816</v>
      </c>
      <c r="C3821" s="3" t="s">
        <v>7817</v>
      </c>
      <c r="D3821" s="8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4" t="s">
        <v>8308</v>
      </c>
      <c r="R3821" t="s">
        <v>8309</v>
      </c>
      <c r="S3821" s="18">
        <f t="shared" si="286"/>
        <v>42184.209537037037</v>
      </c>
      <c r="T3821" s="18">
        <f t="shared" si="287"/>
        <v>42202.876388888893</v>
      </c>
    </row>
    <row r="3822" spans="1:20" ht="45" x14ac:dyDescent="0.25">
      <c r="A3822">
        <v>3820</v>
      </c>
      <c r="B3822" s="10" t="s">
        <v>3817</v>
      </c>
      <c r="C3822" s="3" t="s">
        <v>7929</v>
      </c>
      <c r="D3822" s="8">
        <v>40000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</v>
      </c>
      <c r="P3822">
        <f t="shared" si="285"/>
        <v>21.5</v>
      </c>
      <c r="Q3822" s="14" t="s">
        <v>8308</v>
      </c>
      <c r="R3822" t="s">
        <v>8309</v>
      </c>
      <c r="S3822" s="18">
        <f t="shared" si="286"/>
        <v>42160.651817129634</v>
      </c>
      <c r="T3822" s="18">
        <f t="shared" si="287"/>
        <v>42190.651817129634</v>
      </c>
    </row>
    <row r="3823" spans="1:20" ht="60" x14ac:dyDescent="0.25">
      <c r="A3823">
        <v>3821</v>
      </c>
      <c r="B3823" s="10" t="s">
        <v>3818</v>
      </c>
      <c r="C3823" s="3" t="s">
        <v>7930</v>
      </c>
      <c r="D3823" s="8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4" t="s">
        <v>8308</v>
      </c>
      <c r="R3823" t="s">
        <v>8309</v>
      </c>
      <c r="S3823" s="18">
        <f t="shared" si="286"/>
        <v>42341.180636574078</v>
      </c>
      <c r="T3823" s="18">
        <f t="shared" si="287"/>
        <v>42373.180636574078</v>
      </c>
    </row>
    <row r="3824" spans="1:20" ht="60" x14ac:dyDescent="0.25">
      <c r="A3824">
        <v>3822</v>
      </c>
      <c r="B3824" s="10" t="s">
        <v>3819</v>
      </c>
      <c r="C3824" s="3" t="s">
        <v>7931</v>
      </c>
      <c r="D3824" s="8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4" t="s">
        <v>8308</v>
      </c>
      <c r="R3824" t="s">
        <v>8309</v>
      </c>
      <c r="S3824" s="18">
        <f t="shared" si="286"/>
        <v>42329.838159722218</v>
      </c>
      <c r="T3824" s="18">
        <f t="shared" si="287"/>
        <v>42388.957638888889</v>
      </c>
    </row>
    <row r="3825" spans="1:20" ht="60" x14ac:dyDescent="0.25">
      <c r="A3825">
        <v>3823</v>
      </c>
      <c r="B3825" s="10" t="s">
        <v>3820</v>
      </c>
      <c r="C3825" s="3" t="s">
        <v>7932</v>
      </c>
      <c r="D3825" s="8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4" t="s">
        <v>8308</v>
      </c>
      <c r="R3825" t="s">
        <v>8309</v>
      </c>
      <c r="S3825" s="18">
        <f t="shared" si="286"/>
        <v>42170.910231481481</v>
      </c>
      <c r="T3825" s="18">
        <f t="shared" si="287"/>
        <v>42205.165972222225</v>
      </c>
    </row>
    <row r="3826" spans="1:20" ht="60" x14ac:dyDescent="0.25">
      <c r="A3826">
        <v>3824</v>
      </c>
      <c r="B3826" s="10" t="s">
        <v>3821</v>
      </c>
      <c r="C3826" s="3" t="s">
        <v>7933</v>
      </c>
      <c r="D3826" s="8">
        <v>70000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0</v>
      </c>
      <c r="P3826">
        <f t="shared" si="285"/>
        <v>38.57</v>
      </c>
      <c r="Q3826" s="14" t="s">
        <v>8308</v>
      </c>
      <c r="R3826" t="s">
        <v>8309</v>
      </c>
      <c r="S3826" s="18">
        <f t="shared" si="286"/>
        <v>42571.626192129625</v>
      </c>
      <c r="T3826" s="18">
        <f t="shared" si="287"/>
        <v>42583.570138888885</v>
      </c>
    </row>
    <row r="3827" spans="1:20" ht="60" x14ac:dyDescent="0.25">
      <c r="A3827">
        <v>3825</v>
      </c>
      <c r="B3827" s="10" t="s">
        <v>3822</v>
      </c>
      <c r="C3827" s="3" t="s">
        <v>7934</v>
      </c>
      <c r="D3827" s="8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4" t="s">
        <v>8308</v>
      </c>
      <c r="R3827" t="s">
        <v>8309</v>
      </c>
      <c r="S3827" s="18">
        <f t="shared" si="286"/>
        <v>42151.069606481484</v>
      </c>
      <c r="T3827" s="18">
        <f t="shared" si="287"/>
        <v>42172.069606481484</v>
      </c>
    </row>
    <row r="3828" spans="1:20" ht="45" x14ac:dyDescent="0.25">
      <c r="A3828">
        <v>3826</v>
      </c>
      <c r="B3828" s="10" t="s">
        <v>3823</v>
      </c>
      <c r="C3828" s="3" t="s">
        <v>7935</v>
      </c>
      <c r="D3828" s="8">
        <v>7000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10</v>
      </c>
      <c r="P3828">
        <f t="shared" si="285"/>
        <v>27.5</v>
      </c>
      <c r="Q3828" s="14" t="s">
        <v>8308</v>
      </c>
      <c r="R3828" t="s">
        <v>8309</v>
      </c>
      <c r="S3828" s="18">
        <f t="shared" si="286"/>
        <v>42101.423541666663</v>
      </c>
      <c r="T3828" s="18">
        <f t="shared" si="287"/>
        <v>42131.423541666663</v>
      </c>
    </row>
    <row r="3829" spans="1:20" ht="60" x14ac:dyDescent="0.25">
      <c r="A3829">
        <v>3827</v>
      </c>
      <c r="B3829" s="10" t="s">
        <v>3824</v>
      </c>
      <c r="C3829" s="3" t="s">
        <v>7936</v>
      </c>
      <c r="D3829" s="8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4" t="s">
        <v>8308</v>
      </c>
      <c r="R3829" t="s">
        <v>8309</v>
      </c>
      <c r="S3829" s="18">
        <f t="shared" si="286"/>
        <v>42034.928252314814</v>
      </c>
      <c r="T3829" s="18">
        <f t="shared" si="287"/>
        <v>42090</v>
      </c>
    </row>
    <row r="3830" spans="1:20" ht="60" x14ac:dyDescent="0.25">
      <c r="A3830">
        <v>3828</v>
      </c>
      <c r="B3830" s="10" t="s">
        <v>3825</v>
      </c>
      <c r="C3830" s="3" t="s">
        <v>7937</v>
      </c>
      <c r="D3830" s="8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4" t="s">
        <v>8308</v>
      </c>
      <c r="R3830" t="s">
        <v>8309</v>
      </c>
      <c r="S3830" s="18">
        <f t="shared" si="286"/>
        <v>41944.527627314819</v>
      </c>
      <c r="T3830" s="18">
        <f t="shared" si="287"/>
        <v>42004.569293981483</v>
      </c>
    </row>
    <row r="3831" spans="1:20" ht="60" x14ac:dyDescent="0.25">
      <c r="A3831">
        <v>3829</v>
      </c>
      <c r="B3831" s="10" t="s">
        <v>3826</v>
      </c>
      <c r="C3831" s="3" t="s">
        <v>7938</v>
      </c>
      <c r="D3831" s="8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4" t="s">
        <v>8308</v>
      </c>
      <c r="R3831" t="s">
        <v>8309</v>
      </c>
      <c r="S3831" s="18">
        <f t="shared" si="286"/>
        <v>42593.865405092598</v>
      </c>
      <c r="T3831" s="18">
        <f t="shared" si="287"/>
        <v>42613.865405092598</v>
      </c>
    </row>
    <row r="3832" spans="1:20" ht="45" x14ac:dyDescent="0.25">
      <c r="A3832">
        <v>3830</v>
      </c>
      <c r="B3832" s="10" t="s">
        <v>3827</v>
      </c>
      <c r="C3832" s="3" t="s">
        <v>7939</v>
      </c>
      <c r="D3832" s="8">
        <v>4000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6</v>
      </c>
      <c r="P3832">
        <f t="shared" si="285"/>
        <v>75</v>
      </c>
      <c r="Q3832" s="14" t="s">
        <v>8308</v>
      </c>
      <c r="R3832" t="s">
        <v>8309</v>
      </c>
      <c r="S3832" s="18">
        <f t="shared" si="286"/>
        <v>42503.740868055553</v>
      </c>
      <c r="T3832" s="18">
        <f t="shared" si="287"/>
        <v>42517.740868055553</v>
      </c>
    </row>
    <row r="3833" spans="1:20" ht="60" x14ac:dyDescent="0.25">
      <c r="A3833">
        <v>3831</v>
      </c>
      <c r="B3833" s="10" t="s">
        <v>3828</v>
      </c>
      <c r="C3833" s="3" t="s">
        <v>7940</v>
      </c>
      <c r="D3833" s="8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4" t="s">
        <v>8308</v>
      </c>
      <c r="R3833" t="s">
        <v>8309</v>
      </c>
      <c r="S3833" s="18">
        <f t="shared" si="286"/>
        <v>41927.848900462966</v>
      </c>
      <c r="T3833" s="18">
        <f t="shared" si="287"/>
        <v>41948.890567129631</v>
      </c>
    </row>
    <row r="3834" spans="1:20" ht="60" x14ac:dyDescent="0.25">
      <c r="A3834">
        <v>3832</v>
      </c>
      <c r="B3834" s="10" t="s">
        <v>3829</v>
      </c>
      <c r="C3834" s="3" t="s">
        <v>7941</v>
      </c>
      <c r="D3834" s="8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4" t="s">
        <v>8308</v>
      </c>
      <c r="R3834" t="s">
        <v>8309</v>
      </c>
      <c r="S3834" s="18">
        <f t="shared" si="286"/>
        <v>42375.114988425921</v>
      </c>
      <c r="T3834" s="18">
        <f t="shared" si="287"/>
        <v>42420.114988425921</v>
      </c>
    </row>
    <row r="3835" spans="1:20" ht="60" x14ac:dyDescent="0.25">
      <c r="A3835">
        <v>3833</v>
      </c>
      <c r="B3835" s="10" t="s">
        <v>3830</v>
      </c>
      <c r="C3835" s="3" t="s">
        <v>7942</v>
      </c>
      <c r="D3835" s="8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4" t="s">
        <v>8308</v>
      </c>
      <c r="R3835" t="s">
        <v>8309</v>
      </c>
      <c r="S3835" s="18">
        <f t="shared" si="286"/>
        <v>41963.872361111105</v>
      </c>
      <c r="T3835" s="18">
        <f t="shared" si="287"/>
        <v>41974.797916666663</v>
      </c>
    </row>
    <row r="3836" spans="1:20" ht="60" x14ac:dyDescent="0.25">
      <c r="A3836">
        <v>3834</v>
      </c>
      <c r="B3836" s="10" t="s">
        <v>3831</v>
      </c>
      <c r="C3836" s="3" t="s">
        <v>7943</v>
      </c>
      <c r="D3836" s="8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4" t="s">
        <v>8308</v>
      </c>
      <c r="R3836" t="s">
        <v>8309</v>
      </c>
      <c r="S3836" s="18">
        <f t="shared" si="286"/>
        <v>42143.445219907408</v>
      </c>
      <c r="T3836" s="18">
        <f t="shared" si="287"/>
        <v>42173.445219907408</v>
      </c>
    </row>
    <row r="3837" spans="1:20" ht="60" x14ac:dyDescent="0.25">
      <c r="A3837">
        <v>3835</v>
      </c>
      <c r="B3837" s="10" t="s">
        <v>3832</v>
      </c>
      <c r="C3837" s="3" t="s">
        <v>7944</v>
      </c>
      <c r="D3837" s="8">
        <v>7000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5</v>
      </c>
      <c r="P3837">
        <f t="shared" si="285"/>
        <v>40</v>
      </c>
      <c r="Q3837" s="14" t="s">
        <v>8308</v>
      </c>
      <c r="R3837" t="s">
        <v>8309</v>
      </c>
      <c r="S3837" s="18">
        <f t="shared" si="286"/>
        <v>42460.94222222222</v>
      </c>
      <c r="T3837" s="18">
        <f t="shared" si="287"/>
        <v>42481.94222222222</v>
      </c>
    </row>
    <row r="3838" spans="1:20" ht="45" x14ac:dyDescent="0.25">
      <c r="A3838">
        <v>3836</v>
      </c>
      <c r="B3838" s="10" t="s">
        <v>3833</v>
      </c>
      <c r="C3838" s="3" t="s">
        <v>7945</v>
      </c>
      <c r="D3838" s="8">
        <v>900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100</v>
      </c>
      <c r="P3838">
        <f t="shared" si="285"/>
        <v>64.290000000000006</v>
      </c>
      <c r="Q3838" s="14" t="s">
        <v>8308</v>
      </c>
      <c r="R3838" t="s">
        <v>8309</v>
      </c>
      <c r="S3838" s="18">
        <f t="shared" si="286"/>
        <v>42553.926527777774</v>
      </c>
      <c r="T3838" s="18">
        <f t="shared" si="287"/>
        <v>42585.172916666663</v>
      </c>
    </row>
    <row r="3839" spans="1:20" ht="30" x14ac:dyDescent="0.25">
      <c r="A3839">
        <v>3837</v>
      </c>
      <c r="B3839" s="10" t="s">
        <v>3834</v>
      </c>
      <c r="C3839" s="3" t="s">
        <v>7946</v>
      </c>
      <c r="D3839" s="8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4" t="s">
        <v>8308</v>
      </c>
      <c r="R3839" t="s">
        <v>8309</v>
      </c>
      <c r="S3839" s="18">
        <f t="shared" si="286"/>
        <v>42152.765717592592</v>
      </c>
      <c r="T3839" s="18">
        <f t="shared" si="287"/>
        <v>42188.765717592592</v>
      </c>
    </row>
    <row r="3840" spans="1:20" ht="60" x14ac:dyDescent="0.25">
      <c r="A3840">
        <v>3838</v>
      </c>
      <c r="B3840" s="10" t="s">
        <v>3835</v>
      </c>
      <c r="C3840" s="3" t="s">
        <v>7947</v>
      </c>
      <c r="D3840" s="8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4" t="s">
        <v>8308</v>
      </c>
      <c r="R3840" t="s">
        <v>8309</v>
      </c>
      <c r="S3840" s="18">
        <f t="shared" si="286"/>
        <v>42116.710752314815</v>
      </c>
      <c r="T3840" s="18">
        <f t="shared" si="287"/>
        <v>42146.710752314815</v>
      </c>
    </row>
    <row r="3841" spans="1:20" ht="60" x14ac:dyDescent="0.25">
      <c r="A3841">
        <v>3839</v>
      </c>
      <c r="B3841" s="10" t="s">
        <v>3836</v>
      </c>
      <c r="C3841" s="3" t="s">
        <v>7948</v>
      </c>
      <c r="D3841" s="8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4" t="s">
        <v>8308</v>
      </c>
      <c r="R3841" t="s">
        <v>8309</v>
      </c>
      <c r="S3841" s="18">
        <f t="shared" si="286"/>
        <v>42155.142638888887</v>
      </c>
      <c r="T3841" s="18">
        <f t="shared" si="287"/>
        <v>42215.142638888887</v>
      </c>
    </row>
    <row r="3842" spans="1:20" ht="45" x14ac:dyDescent="0.25">
      <c r="A3842">
        <v>3840</v>
      </c>
      <c r="B3842" s="10" t="s">
        <v>3837</v>
      </c>
      <c r="C3842" s="3" t="s">
        <v>7949</v>
      </c>
      <c r="D3842" s="8">
        <v>150000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0</v>
      </c>
      <c r="P3842">
        <f t="shared" ref="P3842:P3905" si="290">IFERROR(ROUND(E3842/L3842,2),0)</f>
        <v>21.67</v>
      </c>
      <c r="Q3842" s="14" t="s">
        <v>8308</v>
      </c>
      <c r="R3842" t="s">
        <v>8309</v>
      </c>
      <c r="S3842" s="18">
        <f t="shared" si="286"/>
        <v>42432.701724537037</v>
      </c>
      <c r="T3842" s="18">
        <f t="shared" si="287"/>
        <v>42457.660057870366</v>
      </c>
    </row>
    <row r="3843" spans="1:20" ht="60" x14ac:dyDescent="0.25">
      <c r="A3843">
        <v>3841</v>
      </c>
      <c r="B3843" s="10" t="s">
        <v>3838</v>
      </c>
      <c r="C3843" s="3" t="s">
        <v>7950</v>
      </c>
      <c r="D3843" s="8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si="290"/>
        <v>25.65</v>
      </c>
      <c r="Q3843" s="14" t="s">
        <v>8308</v>
      </c>
      <c r="R3843" t="s">
        <v>8309</v>
      </c>
      <c r="S3843" s="18">
        <f t="shared" ref="S3843:S3906" si="291">(((J3843/60)/60)/24)+DATE(1970,1,1)</f>
        <v>41780.785729166666</v>
      </c>
      <c r="T3843" s="18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10" t="s">
        <v>3839</v>
      </c>
      <c r="C3844" s="3" t="s">
        <v>7951</v>
      </c>
      <c r="D3844" s="8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4" t="s">
        <v>8308</v>
      </c>
      <c r="R3844" t="s">
        <v>8309</v>
      </c>
      <c r="S3844" s="18">
        <f t="shared" si="291"/>
        <v>41740.493657407409</v>
      </c>
      <c r="T3844" s="18">
        <f t="shared" si="292"/>
        <v>41770.493657407409</v>
      </c>
    </row>
    <row r="3845" spans="1:20" ht="60" x14ac:dyDescent="0.25">
      <c r="A3845">
        <v>3843</v>
      </c>
      <c r="B3845" s="10" t="s">
        <v>3840</v>
      </c>
      <c r="C3845" s="3" t="s">
        <v>7952</v>
      </c>
      <c r="D3845" s="8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4" t="s">
        <v>8308</v>
      </c>
      <c r="R3845" t="s">
        <v>8309</v>
      </c>
      <c r="S3845" s="18">
        <f t="shared" si="291"/>
        <v>41766.072500000002</v>
      </c>
      <c r="T3845" s="18">
        <f t="shared" si="292"/>
        <v>41791.072500000002</v>
      </c>
    </row>
    <row r="3846" spans="1:20" ht="60" x14ac:dyDescent="0.25">
      <c r="A3846">
        <v>3844</v>
      </c>
      <c r="B3846" s="10" t="s">
        <v>3841</v>
      </c>
      <c r="C3846" s="3" t="s">
        <v>7953</v>
      </c>
      <c r="D3846" s="8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4" t="s">
        <v>8308</v>
      </c>
      <c r="R3846" t="s">
        <v>8309</v>
      </c>
      <c r="S3846" s="18">
        <f t="shared" si="291"/>
        <v>41766.617291666669</v>
      </c>
      <c r="T3846" s="18">
        <f t="shared" si="292"/>
        <v>41793.290972222225</v>
      </c>
    </row>
    <row r="3847" spans="1:20" ht="60" x14ac:dyDescent="0.25">
      <c r="A3847">
        <v>3845</v>
      </c>
      <c r="B3847" s="10" t="s">
        <v>3842</v>
      </c>
      <c r="C3847" s="3" t="s">
        <v>7954</v>
      </c>
      <c r="D3847" s="8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4" t="s">
        <v>8308</v>
      </c>
      <c r="R3847" t="s">
        <v>8309</v>
      </c>
      <c r="S3847" s="18">
        <f t="shared" si="291"/>
        <v>42248.627013888887</v>
      </c>
      <c r="T3847" s="18">
        <f t="shared" si="292"/>
        <v>42278.627013888887</v>
      </c>
    </row>
    <row r="3848" spans="1:20" ht="45" x14ac:dyDescent="0.25">
      <c r="A3848">
        <v>3846</v>
      </c>
      <c r="B3848" s="10" t="s">
        <v>3843</v>
      </c>
      <c r="C3848" s="3" t="s">
        <v>7955</v>
      </c>
      <c r="D3848" s="8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4" t="s">
        <v>8308</v>
      </c>
      <c r="R3848" t="s">
        <v>8309</v>
      </c>
      <c r="S3848" s="18">
        <f t="shared" si="291"/>
        <v>41885.221550925926</v>
      </c>
      <c r="T3848" s="18">
        <f t="shared" si="292"/>
        <v>41916.290972222225</v>
      </c>
    </row>
    <row r="3849" spans="1:20" ht="45" x14ac:dyDescent="0.25">
      <c r="A3849">
        <v>3847</v>
      </c>
      <c r="B3849" s="10" t="s">
        <v>3844</v>
      </c>
      <c r="C3849" s="3" t="s">
        <v>7956</v>
      </c>
      <c r="D3849" s="8">
        <v>3500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48</v>
      </c>
      <c r="P3849">
        <f t="shared" si="290"/>
        <v>188.56</v>
      </c>
      <c r="Q3849" s="14" t="s">
        <v>8308</v>
      </c>
      <c r="R3849" t="s">
        <v>8309</v>
      </c>
      <c r="S3849" s="18">
        <f t="shared" si="291"/>
        <v>42159.224432870367</v>
      </c>
      <c r="T3849" s="18">
        <f t="shared" si="292"/>
        <v>42204.224432870367</v>
      </c>
    </row>
    <row r="3850" spans="1:20" ht="60" x14ac:dyDescent="0.25">
      <c r="A3850">
        <v>3848</v>
      </c>
      <c r="B3850" s="10" t="s">
        <v>3845</v>
      </c>
      <c r="C3850" s="3" t="s">
        <v>7957</v>
      </c>
      <c r="D3850" s="8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4" t="s">
        <v>8308</v>
      </c>
      <c r="R3850" t="s">
        <v>8309</v>
      </c>
      <c r="S3850" s="18">
        <f t="shared" si="291"/>
        <v>42265.817002314812</v>
      </c>
      <c r="T3850" s="18">
        <f t="shared" si="292"/>
        <v>42295.817002314812</v>
      </c>
    </row>
    <row r="3851" spans="1:20" ht="75" x14ac:dyDescent="0.25">
      <c r="A3851">
        <v>3849</v>
      </c>
      <c r="B3851" s="10" t="s">
        <v>3846</v>
      </c>
      <c r="C3851" s="3" t="s">
        <v>7958</v>
      </c>
      <c r="D3851" s="8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4" t="s">
        <v>8308</v>
      </c>
      <c r="R3851" t="s">
        <v>8309</v>
      </c>
      <c r="S3851" s="18">
        <f t="shared" si="291"/>
        <v>42136.767175925925</v>
      </c>
      <c r="T3851" s="18">
        <f t="shared" si="292"/>
        <v>42166.767175925925</v>
      </c>
    </row>
    <row r="3852" spans="1:20" ht="30" x14ac:dyDescent="0.25">
      <c r="A3852">
        <v>3850</v>
      </c>
      <c r="B3852" s="10" t="s">
        <v>3847</v>
      </c>
      <c r="C3852" s="3" t="s">
        <v>7959</v>
      </c>
      <c r="D3852" s="8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4" t="s">
        <v>8308</v>
      </c>
      <c r="R3852" t="s">
        <v>8309</v>
      </c>
      <c r="S3852" s="18">
        <f t="shared" si="291"/>
        <v>41975.124340277776</v>
      </c>
      <c r="T3852" s="18">
        <f t="shared" si="292"/>
        <v>42005.124340277776</v>
      </c>
    </row>
    <row r="3853" spans="1:20" ht="45" x14ac:dyDescent="0.25">
      <c r="A3853">
        <v>3851</v>
      </c>
      <c r="B3853" s="10" t="s">
        <v>3848</v>
      </c>
      <c r="C3853" s="3" t="s">
        <v>7960</v>
      </c>
      <c r="D3853" s="8">
        <v>60000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1</v>
      </c>
      <c r="P3853">
        <f t="shared" si="290"/>
        <v>35.5</v>
      </c>
      <c r="Q3853" s="14" t="s">
        <v>8308</v>
      </c>
      <c r="R3853" t="s">
        <v>8309</v>
      </c>
      <c r="S3853" s="18">
        <f t="shared" si="291"/>
        <v>42172.439571759256</v>
      </c>
      <c r="T3853" s="18">
        <f t="shared" si="292"/>
        <v>42202.439571759256</v>
      </c>
    </row>
    <row r="3854" spans="1:20" ht="45" x14ac:dyDescent="0.25">
      <c r="A3854">
        <v>3852</v>
      </c>
      <c r="B3854" s="10" t="s">
        <v>3849</v>
      </c>
      <c r="C3854" s="3" t="s">
        <v>7961</v>
      </c>
      <c r="D3854" s="8">
        <v>3000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1</v>
      </c>
      <c r="P3854">
        <f t="shared" si="290"/>
        <v>10</v>
      </c>
      <c r="Q3854" s="14" t="s">
        <v>8308</v>
      </c>
      <c r="R3854" t="s">
        <v>8309</v>
      </c>
      <c r="S3854" s="18">
        <f t="shared" si="291"/>
        <v>42065.190694444449</v>
      </c>
      <c r="T3854" s="18">
        <f t="shared" si="292"/>
        <v>42090.149027777778</v>
      </c>
    </row>
    <row r="3855" spans="1:20" ht="45" x14ac:dyDescent="0.25">
      <c r="A3855">
        <v>3853</v>
      </c>
      <c r="B3855" s="10" t="s">
        <v>3850</v>
      </c>
      <c r="C3855" s="3" t="s">
        <v>7962</v>
      </c>
      <c r="D3855" s="8">
        <v>3600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1</v>
      </c>
      <c r="P3855">
        <f t="shared" si="290"/>
        <v>13</v>
      </c>
      <c r="Q3855" s="14" t="s">
        <v>8308</v>
      </c>
      <c r="R3855" t="s">
        <v>8309</v>
      </c>
      <c r="S3855" s="18">
        <f t="shared" si="291"/>
        <v>41848.84002314815</v>
      </c>
      <c r="T3855" s="18">
        <f t="shared" si="292"/>
        <v>41883.84002314815</v>
      </c>
    </row>
    <row r="3856" spans="1:20" ht="30" x14ac:dyDescent="0.25">
      <c r="A3856">
        <v>3854</v>
      </c>
      <c r="B3856" s="10" t="s">
        <v>3851</v>
      </c>
      <c r="C3856" s="3" t="s">
        <v>7963</v>
      </c>
      <c r="D3856" s="8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4" t="s">
        <v>8308</v>
      </c>
      <c r="R3856" t="s">
        <v>8309</v>
      </c>
      <c r="S3856" s="18">
        <f t="shared" si="291"/>
        <v>42103.884930555556</v>
      </c>
      <c r="T3856" s="18">
        <f t="shared" si="292"/>
        <v>42133.884930555556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8">
        <v>35000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0</v>
      </c>
      <c r="P3857">
        <f t="shared" si="290"/>
        <v>25</v>
      </c>
      <c r="Q3857" s="14" t="s">
        <v>8308</v>
      </c>
      <c r="R3857" t="s">
        <v>8309</v>
      </c>
      <c r="S3857" s="18">
        <f t="shared" si="291"/>
        <v>42059.970729166671</v>
      </c>
      <c r="T3857" s="18">
        <f t="shared" si="292"/>
        <v>42089.929062499999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8">
        <v>15000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4" t="s">
        <v>8308</v>
      </c>
      <c r="R3858" t="s">
        <v>8309</v>
      </c>
      <c r="S3858" s="18">
        <f t="shared" si="291"/>
        <v>42041.743090277778</v>
      </c>
      <c r="T3858" s="18">
        <f t="shared" si="292"/>
        <v>42071.701423611114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8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4" t="s">
        <v>8308</v>
      </c>
      <c r="R3859" t="s">
        <v>8309</v>
      </c>
      <c r="S3859" s="18">
        <f t="shared" si="291"/>
        <v>41829.73715277778</v>
      </c>
      <c r="T3859" s="18">
        <f t="shared" si="292"/>
        <v>41852.716666666667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8">
        <v>42500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0</v>
      </c>
      <c r="P3860">
        <f t="shared" si="290"/>
        <v>10</v>
      </c>
      <c r="Q3860" s="14" t="s">
        <v>8308</v>
      </c>
      <c r="R3860" t="s">
        <v>8309</v>
      </c>
      <c r="S3860" s="18">
        <f t="shared" si="291"/>
        <v>42128.431064814817</v>
      </c>
      <c r="T3860" s="18">
        <f t="shared" si="292"/>
        <v>42146.875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8">
        <v>35000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4" t="s">
        <v>8308</v>
      </c>
      <c r="R3861" t="s">
        <v>8309</v>
      </c>
      <c r="S3861" s="18">
        <f t="shared" si="291"/>
        <v>41789.893599537041</v>
      </c>
      <c r="T3861" s="18">
        <f t="shared" si="292"/>
        <v>41815.875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8">
        <v>15000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7</v>
      </c>
      <c r="P3862">
        <f t="shared" si="290"/>
        <v>81.540000000000006</v>
      </c>
      <c r="Q3862" s="14" t="s">
        <v>8308</v>
      </c>
      <c r="R3862" t="s">
        <v>8309</v>
      </c>
      <c r="S3862" s="18">
        <f t="shared" si="291"/>
        <v>41833.660995370366</v>
      </c>
      <c r="T3862" s="18">
        <f t="shared" si="292"/>
        <v>41863.660995370366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8">
        <v>10000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1</v>
      </c>
      <c r="P3863">
        <f t="shared" si="290"/>
        <v>100</v>
      </c>
      <c r="Q3863" s="14" t="s">
        <v>8308</v>
      </c>
      <c r="R3863" t="s">
        <v>8309</v>
      </c>
      <c r="S3863" s="18">
        <f t="shared" si="291"/>
        <v>41914.590011574073</v>
      </c>
      <c r="T3863" s="18">
        <f t="shared" si="292"/>
        <v>41955.907638888893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8">
        <v>7000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4" t="s">
        <v>8308</v>
      </c>
      <c r="R3864" t="s">
        <v>8309</v>
      </c>
      <c r="S3864" s="18">
        <f t="shared" si="291"/>
        <v>42611.261064814811</v>
      </c>
      <c r="T3864" s="18">
        <f t="shared" si="292"/>
        <v>42625.707638888889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8">
        <v>9000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4" t="s">
        <v>8308</v>
      </c>
      <c r="R3865" t="s">
        <v>8309</v>
      </c>
      <c r="S3865" s="18">
        <f t="shared" si="291"/>
        <v>42253.633159722223</v>
      </c>
      <c r="T3865" s="18">
        <f t="shared" si="292"/>
        <v>42313.674826388888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8">
        <v>700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9</v>
      </c>
      <c r="P3866">
        <f t="shared" si="290"/>
        <v>20</v>
      </c>
      <c r="Q3866" s="14" t="s">
        <v>8308</v>
      </c>
      <c r="R3866" t="s">
        <v>8309</v>
      </c>
      <c r="S3866" s="18">
        <f t="shared" si="291"/>
        <v>42295.891828703709</v>
      </c>
      <c r="T3866" s="18">
        <f t="shared" si="292"/>
        <v>42325.933495370366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8">
        <v>5000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13</v>
      </c>
      <c r="P3867">
        <f t="shared" si="290"/>
        <v>46.43</v>
      </c>
      <c r="Q3867" s="14" t="s">
        <v>8308</v>
      </c>
      <c r="R3867" t="s">
        <v>8309</v>
      </c>
      <c r="S3867" s="18">
        <f t="shared" si="291"/>
        <v>41841.651597222226</v>
      </c>
      <c r="T3867" s="18">
        <f t="shared" si="292"/>
        <v>41881.229166666664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8">
        <v>110000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0</v>
      </c>
      <c r="P3868">
        <f t="shared" si="290"/>
        <v>5.5</v>
      </c>
      <c r="Q3868" s="14" t="s">
        <v>8308</v>
      </c>
      <c r="R3868" t="s">
        <v>8309</v>
      </c>
      <c r="S3868" s="18">
        <f t="shared" si="291"/>
        <v>42402.947002314817</v>
      </c>
      <c r="T3868" s="18">
        <f t="shared" si="292"/>
        <v>42452.145138888889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8">
        <v>250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100</v>
      </c>
      <c r="P3869">
        <f t="shared" si="290"/>
        <v>50.2</v>
      </c>
      <c r="Q3869" s="14" t="s">
        <v>8308</v>
      </c>
      <c r="R3869" t="s">
        <v>8309</v>
      </c>
      <c r="S3869" s="18">
        <f t="shared" si="291"/>
        <v>42509.814108796301</v>
      </c>
      <c r="T3869" s="18">
        <f t="shared" si="292"/>
        <v>42539.814108796301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8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4" t="s">
        <v>8308</v>
      </c>
      <c r="R3870" t="s">
        <v>8311</v>
      </c>
      <c r="S3870" s="18">
        <f t="shared" si="291"/>
        <v>41865.659780092588</v>
      </c>
      <c r="T3870" s="18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8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4" t="s">
        <v>8308</v>
      </c>
      <c r="R3871" t="s">
        <v>8311</v>
      </c>
      <c r="S3871" s="18">
        <f t="shared" si="291"/>
        <v>42047.724444444444</v>
      </c>
      <c r="T3871" s="18">
        <f t="shared" si="292"/>
        <v>42077.132638888885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8">
        <v>1200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125</v>
      </c>
      <c r="P3872">
        <f t="shared" si="290"/>
        <v>150</v>
      </c>
      <c r="Q3872" s="14" t="s">
        <v>8308</v>
      </c>
      <c r="R3872" t="s">
        <v>8311</v>
      </c>
      <c r="S3872" s="18">
        <f t="shared" si="291"/>
        <v>41793.17219907407</v>
      </c>
      <c r="T3872" s="18">
        <f t="shared" si="292"/>
        <v>41823.17219907407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8">
        <v>54000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0</v>
      </c>
      <c r="P3873">
        <f t="shared" si="290"/>
        <v>13.33</v>
      </c>
      <c r="Q3873" s="14" t="s">
        <v>8308</v>
      </c>
      <c r="R3873" t="s">
        <v>8311</v>
      </c>
      <c r="S3873" s="18">
        <f t="shared" si="291"/>
        <v>42763.780671296292</v>
      </c>
      <c r="T3873" s="18">
        <f t="shared" si="292"/>
        <v>42823.739004629635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8">
        <v>3200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4" t="s">
        <v>8308</v>
      </c>
      <c r="R3874" t="s">
        <v>8311</v>
      </c>
      <c r="S3874" s="18">
        <f t="shared" si="291"/>
        <v>42180.145787037036</v>
      </c>
      <c r="T3874" s="18">
        <f t="shared" si="292"/>
        <v>42230.145787037036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8">
        <v>10000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4" t="s">
        <v>8308</v>
      </c>
      <c r="R3875" t="s">
        <v>8311</v>
      </c>
      <c r="S3875" s="18">
        <f t="shared" si="291"/>
        <v>42255.696006944447</v>
      </c>
      <c r="T3875" s="18">
        <f t="shared" si="292"/>
        <v>42285.696006944447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8">
        <v>100000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4" t="s">
        <v>8308</v>
      </c>
      <c r="R3876" t="s">
        <v>8311</v>
      </c>
      <c r="S3876" s="18">
        <f t="shared" si="291"/>
        <v>42007.016458333332</v>
      </c>
      <c r="T3876" s="18">
        <f t="shared" si="292"/>
        <v>42028.041666666672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8">
        <v>1750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4" t="s">
        <v>8308</v>
      </c>
      <c r="R3877" t="s">
        <v>8311</v>
      </c>
      <c r="S3877" s="18">
        <f t="shared" si="291"/>
        <v>42615.346817129626</v>
      </c>
      <c r="T3877" s="18">
        <f t="shared" si="292"/>
        <v>42616.416666666672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8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4" t="s">
        <v>8308</v>
      </c>
      <c r="R3878" t="s">
        <v>8311</v>
      </c>
      <c r="S3878" s="18">
        <f t="shared" si="291"/>
        <v>42372.624166666668</v>
      </c>
      <c r="T3878" s="18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8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4" t="s">
        <v>8308</v>
      </c>
      <c r="R3879" t="s">
        <v>8311</v>
      </c>
      <c r="S3879" s="18">
        <f t="shared" si="291"/>
        <v>42682.67768518519</v>
      </c>
      <c r="T3879" s="18">
        <f t="shared" si="292"/>
        <v>42712.67768518519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8">
        <v>1500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1</v>
      </c>
      <c r="P3880">
        <f t="shared" si="290"/>
        <v>10</v>
      </c>
      <c r="Q3880" s="14" t="s">
        <v>8308</v>
      </c>
      <c r="R3880" t="s">
        <v>8311</v>
      </c>
      <c r="S3880" s="18">
        <f t="shared" si="291"/>
        <v>42154.818819444445</v>
      </c>
      <c r="T3880" s="18">
        <f t="shared" si="292"/>
        <v>42185.165972222225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8">
        <v>3274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4" t="s">
        <v>8308</v>
      </c>
      <c r="R3881" t="s">
        <v>8311</v>
      </c>
      <c r="S3881" s="18">
        <f t="shared" si="291"/>
        <v>41999.861064814817</v>
      </c>
      <c r="T3881" s="18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8">
        <v>900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109</v>
      </c>
      <c r="P3882">
        <f t="shared" si="290"/>
        <v>57.65</v>
      </c>
      <c r="Q3882" s="14" t="s">
        <v>8308</v>
      </c>
      <c r="R3882" t="s">
        <v>8311</v>
      </c>
      <c r="S3882" s="18">
        <f t="shared" si="291"/>
        <v>41815.815046296295</v>
      </c>
      <c r="T3882" s="18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8">
        <v>100000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0</v>
      </c>
      <c r="P3883">
        <f t="shared" si="290"/>
        <v>25</v>
      </c>
      <c r="Q3883" s="14" t="s">
        <v>8308</v>
      </c>
      <c r="R3883" t="s">
        <v>8311</v>
      </c>
      <c r="S3883" s="18">
        <f t="shared" si="291"/>
        <v>42756.018506944441</v>
      </c>
      <c r="T3883" s="18">
        <f t="shared" si="292"/>
        <v>42786.018506944441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8">
        <v>1999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4" t="s">
        <v>8308</v>
      </c>
      <c r="R3884" t="s">
        <v>8311</v>
      </c>
      <c r="S3884" s="18">
        <f t="shared" si="291"/>
        <v>42373.983449074076</v>
      </c>
      <c r="T3884" s="18">
        <f t="shared" si="292"/>
        <v>42400.960416666669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8">
        <v>3300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4" t="s">
        <v>8308</v>
      </c>
      <c r="R3885" t="s">
        <v>8311</v>
      </c>
      <c r="S3885" s="18">
        <f t="shared" si="291"/>
        <v>41854.602650462963</v>
      </c>
      <c r="T3885" s="18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8">
        <v>5000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4" t="s">
        <v>8308</v>
      </c>
      <c r="R3886" t="s">
        <v>8311</v>
      </c>
      <c r="S3886" s="18">
        <f t="shared" si="291"/>
        <v>42065.791574074072</v>
      </c>
      <c r="T3886" s="18">
        <f t="shared" si="292"/>
        <v>42090.749907407408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8">
        <v>400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4" t="s">
        <v>8308</v>
      </c>
      <c r="R3887" t="s">
        <v>8311</v>
      </c>
      <c r="S3887" s="18">
        <f t="shared" si="291"/>
        <v>42469.951284722221</v>
      </c>
      <c r="T3887" s="18">
        <f t="shared" si="292"/>
        <v>42499.951284722221</v>
      </c>
    </row>
    <row r="3888" spans="1:21" x14ac:dyDescent="0.25">
      <c r="A3888">
        <v>3886</v>
      </c>
      <c r="B3888" s="10" t="s">
        <v>3883</v>
      </c>
      <c r="C3888" s="3">
        <v>1</v>
      </c>
      <c r="D3888" s="8">
        <v>5000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4" t="s">
        <v>8308</v>
      </c>
      <c r="R3888" t="s">
        <v>8311</v>
      </c>
      <c r="S3888" s="18">
        <f t="shared" si="291"/>
        <v>41954.228032407409</v>
      </c>
      <c r="T3888" s="18">
        <f t="shared" si="292"/>
        <v>41984.228032407409</v>
      </c>
    </row>
    <row r="3889" spans="1:20" ht="60" x14ac:dyDescent="0.25">
      <c r="A3889">
        <v>3887</v>
      </c>
      <c r="B3889" s="10" t="s">
        <v>3884</v>
      </c>
      <c r="C3889" s="3" t="s">
        <v>7995</v>
      </c>
      <c r="D3889" s="8">
        <v>60000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0</v>
      </c>
      <c r="P3889">
        <f t="shared" si="290"/>
        <v>17.5</v>
      </c>
      <c r="Q3889" s="14" t="s">
        <v>8308</v>
      </c>
      <c r="R3889" t="s">
        <v>8311</v>
      </c>
      <c r="S3889" s="18">
        <f t="shared" si="291"/>
        <v>42079.857974537037</v>
      </c>
      <c r="T3889" s="18">
        <f t="shared" si="292"/>
        <v>42125.916666666672</v>
      </c>
    </row>
    <row r="3890" spans="1:20" ht="60" x14ac:dyDescent="0.25">
      <c r="A3890">
        <v>3888</v>
      </c>
      <c r="B3890" s="10" t="s">
        <v>3885</v>
      </c>
      <c r="C3890" s="3" t="s">
        <v>7996</v>
      </c>
      <c r="D3890" s="8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4" t="s">
        <v>8308</v>
      </c>
      <c r="R3890" t="s">
        <v>8309</v>
      </c>
      <c r="S3890" s="18">
        <f t="shared" si="291"/>
        <v>42762.545810185184</v>
      </c>
      <c r="T3890" s="18">
        <f t="shared" si="292"/>
        <v>42792.545810185184</v>
      </c>
    </row>
    <row r="3891" spans="1:20" ht="45" x14ac:dyDescent="0.25">
      <c r="A3891">
        <v>3889</v>
      </c>
      <c r="B3891" s="10" t="s">
        <v>3886</v>
      </c>
      <c r="C3891" s="3" t="s">
        <v>7997</v>
      </c>
      <c r="D3891" s="8">
        <v>45000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0</v>
      </c>
      <c r="P3891">
        <f t="shared" si="290"/>
        <v>13.11</v>
      </c>
      <c r="Q3891" s="14" t="s">
        <v>8308</v>
      </c>
      <c r="R3891" t="s">
        <v>8309</v>
      </c>
      <c r="S3891" s="18">
        <f t="shared" si="291"/>
        <v>41977.004976851851</v>
      </c>
      <c r="T3891" s="18">
        <f t="shared" si="292"/>
        <v>42008.976388888885</v>
      </c>
    </row>
    <row r="3892" spans="1:20" ht="60" x14ac:dyDescent="0.25">
      <c r="A3892">
        <v>3890</v>
      </c>
      <c r="B3892" s="10" t="s">
        <v>3887</v>
      </c>
      <c r="C3892" s="3" t="s">
        <v>7998</v>
      </c>
      <c r="D3892" s="8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4" t="s">
        <v>8308</v>
      </c>
      <c r="R3892" t="s">
        <v>8309</v>
      </c>
      <c r="S3892" s="18">
        <f t="shared" si="291"/>
        <v>42171.758611111116</v>
      </c>
      <c r="T3892" s="18">
        <f t="shared" si="292"/>
        <v>42231.758611111116</v>
      </c>
    </row>
    <row r="3893" spans="1:20" ht="30" x14ac:dyDescent="0.25">
      <c r="A3893">
        <v>3891</v>
      </c>
      <c r="B3893" s="10" t="s">
        <v>3888</v>
      </c>
      <c r="C3893" s="3" t="s">
        <v>7999</v>
      </c>
      <c r="D3893" s="8">
        <v>8000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</v>
      </c>
      <c r="P3893">
        <f t="shared" si="290"/>
        <v>37.14</v>
      </c>
      <c r="Q3893" s="14" t="s">
        <v>8308</v>
      </c>
      <c r="R3893" t="s">
        <v>8309</v>
      </c>
      <c r="S3893" s="18">
        <f t="shared" si="291"/>
        <v>42056.1324537037</v>
      </c>
      <c r="T3893" s="18">
        <f t="shared" si="292"/>
        <v>42086.207638888889</v>
      </c>
    </row>
    <row r="3894" spans="1:20" ht="60" x14ac:dyDescent="0.25">
      <c r="A3894">
        <v>3892</v>
      </c>
      <c r="B3894" s="10" t="s">
        <v>3889</v>
      </c>
      <c r="C3894" s="3" t="s">
        <v>8000</v>
      </c>
      <c r="D3894" s="8">
        <v>100000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4" t="s">
        <v>8308</v>
      </c>
      <c r="R3894" t="s">
        <v>8309</v>
      </c>
      <c r="S3894" s="18">
        <f t="shared" si="291"/>
        <v>41867.652280092596</v>
      </c>
      <c r="T3894" s="18">
        <f t="shared" si="292"/>
        <v>41875.291666666664</v>
      </c>
    </row>
    <row r="3895" spans="1:20" ht="60" x14ac:dyDescent="0.25">
      <c r="A3895">
        <v>3893</v>
      </c>
      <c r="B3895" s="10" t="s">
        <v>3890</v>
      </c>
      <c r="C3895" s="3" t="s">
        <v>8001</v>
      </c>
      <c r="D3895" s="8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4" t="s">
        <v>8308</v>
      </c>
      <c r="R3895" t="s">
        <v>8309</v>
      </c>
      <c r="S3895" s="18">
        <f t="shared" si="291"/>
        <v>41779.657870370371</v>
      </c>
      <c r="T3895" s="18">
        <f t="shared" si="292"/>
        <v>41821.25</v>
      </c>
    </row>
    <row r="3896" spans="1:20" ht="60" x14ac:dyDescent="0.25">
      <c r="A3896">
        <v>3894</v>
      </c>
      <c r="B3896" s="10" t="s">
        <v>3891</v>
      </c>
      <c r="C3896" s="3" t="s">
        <v>8002</v>
      </c>
      <c r="D3896" s="8">
        <v>500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104</v>
      </c>
      <c r="P3896">
        <f t="shared" si="290"/>
        <v>47.27</v>
      </c>
      <c r="Q3896" s="14" t="s">
        <v>8308</v>
      </c>
      <c r="R3896" t="s">
        <v>8309</v>
      </c>
      <c r="S3896" s="18">
        <f t="shared" si="291"/>
        <v>42679.958472222221</v>
      </c>
      <c r="T3896" s="18">
        <f t="shared" si="292"/>
        <v>42710.207638888889</v>
      </c>
    </row>
    <row r="3897" spans="1:20" ht="60" x14ac:dyDescent="0.25">
      <c r="A3897">
        <v>3895</v>
      </c>
      <c r="B3897" s="10" t="s">
        <v>3892</v>
      </c>
      <c r="C3897" s="3" t="s">
        <v>8003</v>
      </c>
      <c r="D3897" s="8">
        <v>550000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0</v>
      </c>
      <c r="P3897">
        <f t="shared" si="290"/>
        <v>50</v>
      </c>
      <c r="Q3897" s="14" t="s">
        <v>8308</v>
      </c>
      <c r="R3897" t="s">
        <v>8309</v>
      </c>
      <c r="S3897" s="18">
        <f t="shared" si="291"/>
        <v>42032.250208333338</v>
      </c>
      <c r="T3897" s="18">
        <f t="shared" si="292"/>
        <v>42063.250208333338</v>
      </c>
    </row>
    <row r="3898" spans="1:20" ht="60" x14ac:dyDescent="0.25">
      <c r="A3898">
        <v>3896</v>
      </c>
      <c r="B3898" s="10" t="s">
        <v>3893</v>
      </c>
      <c r="C3898" s="3" t="s">
        <v>8004</v>
      </c>
      <c r="D3898" s="8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4" t="s">
        <v>8308</v>
      </c>
      <c r="R3898" t="s">
        <v>8309</v>
      </c>
      <c r="S3898" s="18">
        <f t="shared" si="291"/>
        <v>41793.191875000004</v>
      </c>
      <c r="T3898" s="18">
        <f t="shared" si="292"/>
        <v>41807.191875000004</v>
      </c>
    </row>
    <row r="3899" spans="1:20" ht="60" x14ac:dyDescent="0.25">
      <c r="A3899">
        <v>3897</v>
      </c>
      <c r="B3899" s="10" t="s">
        <v>3894</v>
      </c>
      <c r="C3899" s="3" t="s">
        <v>8005</v>
      </c>
      <c r="D3899" s="8">
        <v>400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110</v>
      </c>
      <c r="P3899">
        <f t="shared" si="290"/>
        <v>44</v>
      </c>
      <c r="Q3899" s="14" t="s">
        <v>8308</v>
      </c>
      <c r="R3899" t="s">
        <v>8309</v>
      </c>
      <c r="S3899" s="18">
        <f t="shared" si="291"/>
        <v>41982.87364583333</v>
      </c>
      <c r="T3899" s="18">
        <f t="shared" si="292"/>
        <v>42012.87364583333</v>
      </c>
    </row>
    <row r="3900" spans="1:20" ht="60" x14ac:dyDescent="0.25">
      <c r="A3900">
        <v>3898</v>
      </c>
      <c r="B3900" s="10" t="s">
        <v>3895</v>
      </c>
      <c r="C3900" s="3" t="s">
        <v>8006</v>
      </c>
      <c r="D3900" s="8">
        <v>550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148</v>
      </c>
      <c r="P3900">
        <f t="shared" si="290"/>
        <v>50.88</v>
      </c>
      <c r="Q3900" s="14" t="s">
        <v>8308</v>
      </c>
      <c r="R3900" t="s">
        <v>8309</v>
      </c>
      <c r="S3900" s="18">
        <f t="shared" si="291"/>
        <v>42193.482291666667</v>
      </c>
      <c r="T3900" s="18">
        <f t="shared" si="292"/>
        <v>42233.666666666672</v>
      </c>
    </row>
    <row r="3901" spans="1:20" ht="45" x14ac:dyDescent="0.25">
      <c r="A3901">
        <v>3899</v>
      </c>
      <c r="B3901" s="10" t="s">
        <v>3896</v>
      </c>
      <c r="C3901" s="3" t="s">
        <v>8007</v>
      </c>
      <c r="D3901" s="8">
        <v>15000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4" t="s">
        <v>8308</v>
      </c>
      <c r="R3901" t="s">
        <v>8309</v>
      </c>
      <c r="S3901" s="18">
        <f t="shared" si="291"/>
        <v>41843.775011574071</v>
      </c>
      <c r="T3901" s="18">
        <f t="shared" si="292"/>
        <v>41863.775011574071</v>
      </c>
    </row>
    <row r="3902" spans="1:20" ht="45" x14ac:dyDescent="0.25">
      <c r="A3902">
        <v>3900</v>
      </c>
      <c r="B3902" s="10" t="s">
        <v>3897</v>
      </c>
      <c r="C3902" s="3" t="s">
        <v>8008</v>
      </c>
      <c r="D3902" s="8">
        <v>9500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1</v>
      </c>
      <c r="P3902">
        <f t="shared" si="290"/>
        <v>27</v>
      </c>
      <c r="Q3902" s="14" t="s">
        <v>8308</v>
      </c>
      <c r="R3902" t="s">
        <v>8309</v>
      </c>
      <c r="S3902" s="18">
        <f t="shared" si="291"/>
        <v>42136.092488425929</v>
      </c>
      <c r="T3902" s="18">
        <f t="shared" si="292"/>
        <v>42166.092488425929</v>
      </c>
    </row>
    <row r="3903" spans="1:20" ht="60" x14ac:dyDescent="0.25">
      <c r="A3903">
        <v>3901</v>
      </c>
      <c r="B3903" s="10" t="s">
        <v>3898</v>
      </c>
      <c r="C3903" s="3" t="s">
        <v>8009</v>
      </c>
      <c r="D3903" s="8">
        <v>7000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0</v>
      </c>
      <c r="P3903">
        <f t="shared" si="290"/>
        <v>25</v>
      </c>
      <c r="Q3903" s="14" t="s">
        <v>8308</v>
      </c>
      <c r="R3903" t="s">
        <v>8309</v>
      </c>
      <c r="S3903" s="18">
        <f t="shared" si="291"/>
        <v>42317.826377314821</v>
      </c>
      <c r="T3903" s="18">
        <f t="shared" si="292"/>
        <v>42357.826377314821</v>
      </c>
    </row>
    <row r="3904" spans="1:20" ht="60" x14ac:dyDescent="0.25">
      <c r="A3904">
        <v>3902</v>
      </c>
      <c r="B3904" s="10" t="s">
        <v>3899</v>
      </c>
      <c r="C3904" s="3" t="s">
        <v>8010</v>
      </c>
      <c r="D3904" s="8">
        <v>5000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29</v>
      </c>
      <c r="P3904">
        <f t="shared" si="290"/>
        <v>47.26</v>
      </c>
      <c r="Q3904" s="14" t="s">
        <v>8308</v>
      </c>
      <c r="R3904" t="s">
        <v>8309</v>
      </c>
      <c r="S3904" s="18">
        <f t="shared" si="291"/>
        <v>42663.468078703707</v>
      </c>
      <c r="T3904" s="18">
        <f t="shared" si="292"/>
        <v>42688.509745370371</v>
      </c>
    </row>
    <row r="3905" spans="1:20" ht="60" x14ac:dyDescent="0.25">
      <c r="A3905">
        <v>3903</v>
      </c>
      <c r="B3905" s="10" t="s">
        <v>3900</v>
      </c>
      <c r="C3905" s="3" t="s">
        <v>8011</v>
      </c>
      <c r="D3905" s="8">
        <v>40000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4" t="s">
        <v>8308</v>
      </c>
      <c r="R3905" t="s">
        <v>8309</v>
      </c>
      <c r="S3905" s="18">
        <f t="shared" si="291"/>
        <v>42186.01116898148</v>
      </c>
      <c r="T3905" s="18">
        <f t="shared" si="292"/>
        <v>42230.818055555559</v>
      </c>
    </row>
    <row r="3906" spans="1:20" ht="30" x14ac:dyDescent="0.25">
      <c r="A3906">
        <v>3904</v>
      </c>
      <c r="B3906" s="10" t="s">
        <v>3901</v>
      </c>
      <c r="C3906" s="3" t="s">
        <v>8012</v>
      </c>
      <c r="D3906" s="8">
        <v>17500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ref="P3906:P3969" si="295">IFERROR(ROUND(E3906/L3906,2),0)</f>
        <v>1.5</v>
      </c>
      <c r="Q3906" s="14" t="s">
        <v>8308</v>
      </c>
      <c r="R3906" t="s">
        <v>8309</v>
      </c>
      <c r="S3906" s="18">
        <f t="shared" si="291"/>
        <v>42095.229166666672</v>
      </c>
      <c r="T3906" s="18">
        <f t="shared" si="292"/>
        <v>42109.211111111115</v>
      </c>
    </row>
    <row r="3907" spans="1:20" ht="60" x14ac:dyDescent="0.25">
      <c r="A3907">
        <v>3905</v>
      </c>
      <c r="B3907" s="10" t="s">
        <v>3902</v>
      </c>
      <c r="C3907" s="3" t="s">
        <v>8013</v>
      </c>
      <c r="D3907" s="8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si="295"/>
        <v>24.71</v>
      </c>
      <c r="Q3907" s="14" t="s">
        <v>8308</v>
      </c>
      <c r="R3907" t="s">
        <v>8309</v>
      </c>
      <c r="S3907" s="18">
        <f t="shared" ref="S3907:S3970" si="296">(((J3907/60)/60)/24)+DATE(1970,1,1)</f>
        <v>42124.623877314814</v>
      </c>
      <c r="T3907" s="18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10" t="s">
        <v>3903</v>
      </c>
      <c r="C3908" s="3" t="s">
        <v>8014</v>
      </c>
      <c r="D3908" s="8">
        <v>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202</v>
      </c>
      <c r="P3908">
        <f t="shared" si="295"/>
        <v>63.13</v>
      </c>
      <c r="Q3908" s="14" t="s">
        <v>8308</v>
      </c>
      <c r="R3908" t="s">
        <v>8309</v>
      </c>
      <c r="S3908" s="18">
        <f t="shared" si="296"/>
        <v>42143.917743055557</v>
      </c>
      <c r="T3908" s="18">
        <f t="shared" si="297"/>
        <v>42181.559027777781</v>
      </c>
    </row>
    <row r="3909" spans="1:20" ht="45" x14ac:dyDescent="0.25">
      <c r="A3909">
        <v>3907</v>
      </c>
      <c r="B3909" s="10" t="s">
        <v>3904</v>
      </c>
      <c r="C3909" s="3" t="s">
        <v>8015</v>
      </c>
      <c r="D3909" s="8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4" t="s">
        <v>8308</v>
      </c>
      <c r="R3909" t="s">
        <v>8309</v>
      </c>
      <c r="S3909" s="18">
        <f t="shared" si="296"/>
        <v>41906.819513888891</v>
      </c>
      <c r="T3909" s="18">
        <f t="shared" si="297"/>
        <v>41938.838888888888</v>
      </c>
    </row>
    <row r="3910" spans="1:20" ht="60" x14ac:dyDescent="0.25">
      <c r="A3910">
        <v>3908</v>
      </c>
      <c r="B3910" s="10" t="s">
        <v>3905</v>
      </c>
      <c r="C3910" s="3" t="s">
        <v>8016</v>
      </c>
      <c r="D3910" s="8">
        <v>8000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1</v>
      </c>
      <c r="P3910">
        <f t="shared" si="295"/>
        <v>16.25</v>
      </c>
      <c r="Q3910" s="14" t="s">
        <v>8308</v>
      </c>
      <c r="R3910" t="s">
        <v>8309</v>
      </c>
      <c r="S3910" s="18">
        <f t="shared" si="296"/>
        <v>41834.135370370372</v>
      </c>
      <c r="T3910" s="18">
        <f t="shared" si="297"/>
        <v>41849.135370370372</v>
      </c>
    </row>
    <row r="3911" spans="1:20" ht="45" x14ac:dyDescent="0.25">
      <c r="A3911">
        <v>3909</v>
      </c>
      <c r="B3911" s="10" t="s">
        <v>3906</v>
      </c>
      <c r="C3911" s="3" t="s">
        <v>8017</v>
      </c>
      <c r="D3911" s="8">
        <v>2500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5</v>
      </c>
      <c r="P3911">
        <f t="shared" si="295"/>
        <v>33.75</v>
      </c>
      <c r="Q3911" s="14" t="s">
        <v>8308</v>
      </c>
      <c r="R3911" t="s">
        <v>8309</v>
      </c>
      <c r="S3911" s="18">
        <f t="shared" si="296"/>
        <v>41863.359282407408</v>
      </c>
      <c r="T3911" s="18">
        <f t="shared" si="297"/>
        <v>41893.359282407408</v>
      </c>
    </row>
    <row r="3912" spans="1:20" ht="45" x14ac:dyDescent="0.25">
      <c r="A3912">
        <v>3910</v>
      </c>
      <c r="B3912" s="10" t="s">
        <v>3907</v>
      </c>
      <c r="C3912" s="3" t="s">
        <v>8018</v>
      </c>
      <c r="D3912" s="8">
        <v>45000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0</v>
      </c>
      <c r="P3912">
        <f t="shared" si="295"/>
        <v>61.67</v>
      </c>
      <c r="Q3912" s="14" t="s">
        <v>8308</v>
      </c>
      <c r="R3912" t="s">
        <v>8309</v>
      </c>
      <c r="S3912" s="18">
        <f t="shared" si="296"/>
        <v>42224.756909722222</v>
      </c>
      <c r="T3912" s="18">
        <f t="shared" si="297"/>
        <v>42254.756909722222</v>
      </c>
    </row>
    <row r="3913" spans="1:20" ht="45" x14ac:dyDescent="0.25">
      <c r="A3913">
        <v>3911</v>
      </c>
      <c r="B3913" s="10" t="s">
        <v>3908</v>
      </c>
      <c r="C3913" s="3" t="s">
        <v>8019</v>
      </c>
      <c r="D3913" s="8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4" t="s">
        <v>8308</v>
      </c>
      <c r="R3913" t="s">
        <v>8309</v>
      </c>
      <c r="S3913" s="18">
        <f t="shared" si="296"/>
        <v>41939.8122337963</v>
      </c>
      <c r="T3913" s="18">
        <f t="shared" si="297"/>
        <v>41969.853900462964</v>
      </c>
    </row>
    <row r="3914" spans="1:20" ht="45" x14ac:dyDescent="0.25">
      <c r="A3914">
        <v>3912</v>
      </c>
      <c r="B3914" s="10" t="s">
        <v>3909</v>
      </c>
      <c r="C3914" s="3" t="s">
        <v>8020</v>
      </c>
      <c r="D3914" s="8">
        <v>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4" t="s">
        <v>8308</v>
      </c>
      <c r="R3914" t="s">
        <v>8309</v>
      </c>
      <c r="S3914" s="18">
        <f t="shared" si="296"/>
        <v>42059.270023148143</v>
      </c>
      <c r="T3914" s="18">
        <f t="shared" si="297"/>
        <v>42119.190972222219</v>
      </c>
    </row>
    <row r="3915" spans="1:20" ht="45" x14ac:dyDescent="0.25">
      <c r="A3915">
        <v>3913</v>
      </c>
      <c r="B3915" s="10" t="s">
        <v>3910</v>
      </c>
      <c r="C3915" s="3" t="s">
        <v>8021</v>
      </c>
      <c r="D3915" s="8">
        <v>1000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100</v>
      </c>
      <c r="P3915">
        <f t="shared" si="295"/>
        <v>142.86000000000001</v>
      </c>
      <c r="Q3915" s="14" t="s">
        <v>8308</v>
      </c>
      <c r="R3915" t="s">
        <v>8309</v>
      </c>
      <c r="S3915" s="18">
        <f t="shared" si="296"/>
        <v>42308.211215277777</v>
      </c>
      <c r="T3915" s="18">
        <f t="shared" si="297"/>
        <v>42338.252881944441</v>
      </c>
    </row>
    <row r="3916" spans="1:20" ht="60" x14ac:dyDescent="0.25">
      <c r="A3916">
        <v>3914</v>
      </c>
      <c r="B3916" s="10" t="s">
        <v>3911</v>
      </c>
      <c r="C3916" s="3" t="s">
        <v>8022</v>
      </c>
      <c r="D3916" s="8">
        <v>2700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34</v>
      </c>
      <c r="P3916">
        <f t="shared" si="295"/>
        <v>33.67</v>
      </c>
      <c r="Q3916" s="14" t="s">
        <v>8308</v>
      </c>
      <c r="R3916" t="s">
        <v>8309</v>
      </c>
      <c r="S3916" s="18">
        <f t="shared" si="296"/>
        <v>42114.818935185183</v>
      </c>
      <c r="T3916" s="18">
        <f t="shared" si="297"/>
        <v>42134.957638888889</v>
      </c>
    </row>
    <row r="3917" spans="1:20" ht="60" x14ac:dyDescent="0.25">
      <c r="A3917">
        <v>3915</v>
      </c>
      <c r="B3917" s="10" t="s">
        <v>3912</v>
      </c>
      <c r="C3917" s="3" t="s">
        <v>8023</v>
      </c>
      <c r="D3917" s="8">
        <v>12999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4" t="s">
        <v>8308</v>
      </c>
      <c r="R3917" t="s">
        <v>8309</v>
      </c>
      <c r="S3917" s="18">
        <f t="shared" si="296"/>
        <v>42492.98505787037</v>
      </c>
      <c r="T3917" s="18">
        <f t="shared" si="297"/>
        <v>42522.98505787037</v>
      </c>
    </row>
    <row r="3918" spans="1:20" ht="60" x14ac:dyDescent="0.25">
      <c r="A3918">
        <v>3916</v>
      </c>
      <c r="B3918" s="10" t="s">
        <v>3913</v>
      </c>
      <c r="C3918" s="3" t="s">
        <v>8024</v>
      </c>
      <c r="D3918" s="8">
        <v>30000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4" t="s">
        <v>8308</v>
      </c>
      <c r="R3918" t="s">
        <v>8309</v>
      </c>
      <c r="S3918" s="18">
        <f t="shared" si="296"/>
        <v>42494.471666666665</v>
      </c>
      <c r="T3918" s="18">
        <f t="shared" si="297"/>
        <v>42524.471666666665</v>
      </c>
    </row>
    <row r="3919" spans="1:20" ht="45" x14ac:dyDescent="0.25">
      <c r="A3919">
        <v>3917</v>
      </c>
      <c r="B3919" s="10" t="s">
        <v>3914</v>
      </c>
      <c r="C3919" s="3" t="s">
        <v>8025</v>
      </c>
      <c r="D3919" s="8">
        <v>5000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4" t="s">
        <v>8308</v>
      </c>
      <c r="R3919" t="s">
        <v>8309</v>
      </c>
      <c r="S3919" s="18">
        <f t="shared" si="296"/>
        <v>41863.527326388888</v>
      </c>
      <c r="T3919" s="18">
        <f t="shared" si="297"/>
        <v>41893.527326388888</v>
      </c>
    </row>
    <row r="3920" spans="1:20" ht="60" x14ac:dyDescent="0.25">
      <c r="A3920">
        <v>3918</v>
      </c>
      <c r="B3920" s="10" t="s">
        <v>3915</v>
      </c>
      <c r="C3920" s="3" t="s">
        <v>8026</v>
      </c>
      <c r="D3920" s="8">
        <v>70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171</v>
      </c>
      <c r="P3920">
        <f t="shared" si="295"/>
        <v>40</v>
      </c>
      <c r="Q3920" s="14" t="s">
        <v>8308</v>
      </c>
      <c r="R3920" t="s">
        <v>8309</v>
      </c>
      <c r="S3920" s="18">
        <f t="shared" si="296"/>
        <v>41843.664618055554</v>
      </c>
      <c r="T3920" s="18">
        <f t="shared" si="297"/>
        <v>41855.666666666664</v>
      </c>
    </row>
    <row r="3921" spans="1:20" ht="45" x14ac:dyDescent="0.25">
      <c r="A3921">
        <v>3919</v>
      </c>
      <c r="B3921" s="10" t="s">
        <v>3916</v>
      </c>
      <c r="C3921" s="3" t="s">
        <v>8027</v>
      </c>
      <c r="D3921" s="8">
        <v>39400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0</v>
      </c>
      <c r="P3921">
        <f t="shared" si="295"/>
        <v>30</v>
      </c>
      <c r="Q3921" s="14" t="s">
        <v>8308</v>
      </c>
      <c r="R3921" t="s">
        <v>8309</v>
      </c>
      <c r="S3921" s="18">
        <f t="shared" si="296"/>
        <v>42358.684872685189</v>
      </c>
      <c r="T3921" s="18">
        <f t="shared" si="297"/>
        <v>42387</v>
      </c>
    </row>
    <row r="3922" spans="1:20" ht="60" x14ac:dyDescent="0.25">
      <c r="A3922">
        <v>3920</v>
      </c>
      <c r="B3922" s="10" t="s">
        <v>3917</v>
      </c>
      <c r="C3922" s="3" t="s">
        <v>8028</v>
      </c>
      <c r="D3922" s="8">
        <v>60000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0</v>
      </c>
      <c r="P3922">
        <f t="shared" si="295"/>
        <v>45</v>
      </c>
      <c r="Q3922" s="14" t="s">
        <v>8308</v>
      </c>
      <c r="R3922" t="s">
        <v>8309</v>
      </c>
      <c r="S3922" s="18">
        <f t="shared" si="296"/>
        <v>42657.38726851852</v>
      </c>
      <c r="T3922" s="18">
        <f t="shared" si="297"/>
        <v>42687.428935185191</v>
      </c>
    </row>
    <row r="3923" spans="1:20" ht="60" x14ac:dyDescent="0.25">
      <c r="A3923">
        <v>3921</v>
      </c>
      <c r="B3923" s="10" t="s">
        <v>3918</v>
      </c>
      <c r="C3923" s="3" t="s">
        <v>8029</v>
      </c>
      <c r="D3923" s="8">
        <v>20000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4" t="s">
        <v>8308</v>
      </c>
      <c r="R3923" t="s">
        <v>8309</v>
      </c>
      <c r="S3923" s="18">
        <f t="shared" si="296"/>
        <v>41926.542303240742</v>
      </c>
      <c r="T3923" s="18">
        <f t="shared" si="297"/>
        <v>41938.75</v>
      </c>
    </row>
    <row r="3924" spans="1:20" ht="60" x14ac:dyDescent="0.25">
      <c r="A3924">
        <v>3922</v>
      </c>
      <c r="B3924" s="10" t="s">
        <v>3919</v>
      </c>
      <c r="C3924" s="3" t="s">
        <v>8030</v>
      </c>
      <c r="D3924" s="8">
        <v>100000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0</v>
      </c>
      <c r="P3924">
        <f t="shared" si="295"/>
        <v>10.17</v>
      </c>
      <c r="Q3924" s="14" t="s">
        <v>8308</v>
      </c>
      <c r="R3924" t="s">
        <v>8309</v>
      </c>
      <c r="S3924" s="18">
        <f t="shared" si="296"/>
        <v>42020.768634259264</v>
      </c>
      <c r="T3924" s="18">
        <f t="shared" si="297"/>
        <v>42065.958333333328</v>
      </c>
    </row>
    <row r="3925" spans="1:20" ht="60" x14ac:dyDescent="0.25">
      <c r="A3925">
        <v>3923</v>
      </c>
      <c r="B3925" s="10" t="s">
        <v>3920</v>
      </c>
      <c r="C3925" s="3" t="s">
        <v>8031</v>
      </c>
      <c r="D3925" s="8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4" t="s">
        <v>8308</v>
      </c>
      <c r="R3925" t="s">
        <v>8309</v>
      </c>
      <c r="S3925" s="18">
        <f t="shared" si="296"/>
        <v>42075.979988425926</v>
      </c>
      <c r="T3925" s="18">
        <f t="shared" si="297"/>
        <v>42103.979988425926</v>
      </c>
    </row>
    <row r="3926" spans="1:20" ht="45" x14ac:dyDescent="0.25">
      <c r="A3926">
        <v>3924</v>
      </c>
      <c r="B3926" s="10" t="s">
        <v>3921</v>
      </c>
      <c r="C3926" s="3" t="s">
        <v>8032</v>
      </c>
      <c r="D3926" s="8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4" t="s">
        <v>8308</v>
      </c>
      <c r="R3926" t="s">
        <v>8309</v>
      </c>
      <c r="S3926" s="18">
        <f t="shared" si="296"/>
        <v>41786.959745370368</v>
      </c>
      <c r="T3926" s="18">
        <f t="shared" si="297"/>
        <v>41816.959745370368</v>
      </c>
    </row>
    <row r="3927" spans="1:20" ht="45" x14ac:dyDescent="0.25">
      <c r="A3927">
        <v>3925</v>
      </c>
      <c r="B3927" s="10" t="s">
        <v>3922</v>
      </c>
      <c r="C3927" s="3" t="s">
        <v>8033</v>
      </c>
      <c r="D3927" s="8">
        <v>50000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0</v>
      </c>
      <c r="P3927">
        <f t="shared" si="295"/>
        <v>5</v>
      </c>
      <c r="Q3927" s="14" t="s">
        <v>8308</v>
      </c>
      <c r="R3927" t="s">
        <v>8309</v>
      </c>
      <c r="S3927" s="18">
        <f t="shared" si="296"/>
        <v>41820.870821759258</v>
      </c>
      <c r="T3927" s="18">
        <f t="shared" si="297"/>
        <v>41850.870821759258</v>
      </c>
    </row>
    <row r="3928" spans="1:20" ht="45" x14ac:dyDescent="0.25">
      <c r="A3928">
        <v>3926</v>
      </c>
      <c r="B3928" s="10" t="s">
        <v>3923</v>
      </c>
      <c r="C3928" s="3" t="s">
        <v>8034</v>
      </c>
      <c r="D3928" s="8">
        <v>1500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1</v>
      </c>
      <c r="P3928">
        <f t="shared" si="295"/>
        <v>15</v>
      </c>
      <c r="Q3928" s="14" t="s">
        <v>8308</v>
      </c>
      <c r="R3928" t="s">
        <v>8309</v>
      </c>
      <c r="S3928" s="18">
        <f t="shared" si="296"/>
        <v>41970.085046296299</v>
      </c>
      <c r="T3928" s="18">
        <f t="shared" si="297"/>
        <v>42000.085046296299</v>
      </c>
    </row>
    <row r="3929" spans="1:20" ht="60" x14ac:dyDescent="0.25">
      <c r="A3929">
        <v>3927</v>
      </c>
      <c r="B3929" s="10" t="s">
        <v>3924</v>
      </c>
      <c r="C3929" s="3" t="s">
        <v>8035</v>
      </c>
      <c r="D3929" s="8">
        <v>15000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0</v>
      </c>
      <c r="P3929">
        <f t="shared" si="295"/>
        <v>12.5</v>
      </c>
      <c r="Q3929" s="14" t="s">
        <v>8308</v>
      </c>
      <c r="R3929" t="s">
        <v>8309</v>
      </c>
      <c r="S3929" s="18">
        <f t="shared" si="296"/>
        <v>41830.267407407409</v>
      </c>
      <c r="T3929" s="18">
        <f t="shared" si="297"/>
        <v>41860.267407407409</v>
      </c>
    </row>
    <row r="3930" spans="1:20" ht="60" x14ac:dyDescent="0.25">
      <c r="A3930">
        <v>3928</v>
      </c>
      <c r="B3930" s="10" t="s">
        <v>3925</v>
      </c>
      <c r="C3930" s="3" t="s">
        <v>8036</v>
      </c>
      <c r="D3930" s="8">
        <v>4800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14</v>
      </c>
      <c r="P3930">
        <f t="shared" si="295"/>
        <v>93</v>
      </c>
      <c r="Q3930" s="14" t="s">
        <v>8308</v>
      </c>
      <c r="R3930" t="s">
        <v>8309</v>
      </c>
      <c r="S3930" s="18">
        <f t="shared" si="296"/>
        <v>42265.683182870373</v>
      </c>
      <c r="T3930" s="18">
        <f t="shared" si="297"/>
        <v>42293.207638888889</v>
      </c>
    </row>
    <row r="3931" spans="1:20" ht="60" x14ac:dyDescent="0.25">
      <c r="A3931">
        <v>3929</v>
      </c>
      <c r="B3931" s="10" t="s">
        <v>3926</v>
      </c>
      <c r="C3931" s="3" t="s">
        <v>8037</v>
      </c>
      <c r="D3931" s="8">
        <v>1200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38</v>
      </c>
      <c r="P3931">
        <f t="shared" si="295"/>
        <v>32.36</v>
      </c>
      <c r="Q3931" s="14" t="s">
        <v>8308</v>
      </c>
      <c r="R3931" t="s">
        <v>8309</v>
      </c>
      <c r="S3931" s="18">
        <f t="shared" si="296"/>
        <v>42601.827141203699</v>
      </c>
      <c r="T3931" s="18">
        <f t="shared" si="297"/>
        <v>42631.827141203699</v>
      </c>
    </row>
    <row r="3932" spans="1:20" ht="60" x14ac:dyDescent="0.25">
      <c r="A3932">
        <v>3930</v>
      </c>
      <c r="B3932" s="10" t="s">
        <v>3927</v>
      </c>
      <c r="C3932" s="3" t="s">
        <v>8038</v>
      </c>
      <c r="D3932" s="8">
        <v>5200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4" t="s">
        <v>8308</v>
      </c>
      <c r="R3932" t="s">
        <v>8309</v>
      </c>
      <c r="S3932" s="18">
        <f t="shared" si="296"/>
        <v>42433.338749999995</v>
      </c>
      <c r="T3932" s="18">
        <f t="shared" si="297"/>
        <v>42461.25</v>
      </c>
    </row>
    <row r="3933" spans="1:20" ht="60" x14ac:dyDescent="0.25">
      <c r="A3933">
        <v>3931</v>
      </c>
      <c r="B3933" s="10" t="s">
        <v>3928</v>
      </c>
      <c r="C3933" s="3" t="s">
        <v>8039</v>
      </c>
      <c r="D3933" s="8">
        <v>6500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4" t="s">
        <v>8308</v>
      </c>
      <c r="R3933" t="s">
        <v>8309</v>
      </c>
      <c r="S3933" s="18">
        <f t="shared" si="296"/>
        <v>42228.151701388888</v>
      </c>
      <c r="T3933" s="18">
        <f t="shared" si="297"/>
        <v>42253.151701388888</v>
      </c>
    </row>
    <row r="3934" spans="1:20" ht="60" x14ac:dyDescent="0.25">
      <c r="A3934">
        <v>3932</v>
      </c>
      <c r="B3934" s="10" t="s">
        <v>3929</v>
      </c>
      <c r="C3934" s="3" t="s">
        <v>8040</v>
      </c>
      <c r="D3934" s="8">
        <v>5000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4" t="s">
        <v>8308</v>
      </c>
      <c r="R3934" t="s">
        <v>8309</v>
      </c>
      <c r="S3934" s="18">
        <f t="shared" si="296"/>
        <v>42415.168564814812</v>
      </c>
      <c r="T3934" s="18">
        <f t="shared" si="297"/>
        <v>42445.126898148148</v>
      </c>
    </row>
    <row r="3935" spans="1:20" ht="60" x14ac:dyDescent="0.25">
      <c r="A3935">
        <v>3933</v>
      </c>
      <c r="B3935" s="10" t="s">
        <v>3930</v>
      </c>
      <c r="C3935" s="3" t="s">
        <v>8041</v>
      </c>
      <c r="D3935" s="8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4" t="s">
        <v>8308</v>
      </c>
      <c r="R3935" t="s">
        <v>8309</v>
      </c>
      <c r="S3935" s="18">
        <f t="shared" si="296"/>
        <v>42538.968310185184</v>
      </c>
      <c r="T3935" s="18">
        <f t="shared" si="297"/>
        <v>42568.029861111107</v>
      </c>
    </row>
    <row r="3936" spans="1:20" ht="45" x14ac:dyDescent="0.25">
      <c r="A3936">
        <v>3934</v>
      </c>
      <c r="B3936" s="10" t="s">
        <v>3931</v>
      </c>
      <c r="C3936" s="3" t="s">
        <v>8042</v>
      </c>
      <c r="D3936" s="8">
        <v>500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110</v>
      </c>
      <c r="P3936">
        <f t="shared" si="295"/>
        <v>45.83</v>
      </c>
      <c r="Q3936" s="14" t="s">
        <v>8308</v>
      </c>
      <c r="R3936" t="s">
        <v>8309</v>
      </c>
      <c r="S3936" s="18">
        <f t="shared" si="296"/>
        <v>42233.671747685185</v>
      </c>
      <c r="T3936" s="18">
        <f t="shared" si="297"/>
        <v>42278.541666666672</v>
      </c>
    </row>
    <row r="3937" spans="1:20" ht="60" x14ac:dyDescent="0.25">
      <c r="A3937">
        <v>3935</v>
      </c>
      <c r="B3937" s="10" t="s">
        <v>3932</v>
      </c>
      <c r="C3937" s="3" t="s">
        <v>8043</v>
      </c>
      <c r="D3937" s="8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4" t="s">
        <v>8308</v>
      </c>
      <c r="R3937" t="s">
        <v>8309</v>
      </c>
      <c r="S3937" s="18">
        <f t="shared" si="296"/>
        <v>42221.656782407401</v>
      </c>
      <c r="T3937" s="18">
        <f t="shared" si="297"/>
        <v>42281.656782407401</v>
      </c>
    </row>
    <row r="3938" spans="1:20" ht="60" x14ac:dyDescent="0.25">
      <c r="A3938">
        <v>3936</v>
      </c>
      <c r="B3938" s="10" t="s">
        <v>3933</v>
      </c>
      <c r="C3938" s="3" t="s">
        <v>8044</v>
      </c>
      <c r="D3938" s="8">
        <v>3000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4" t="s">
        <v>8308</v>
      </c>
      <c r="R3938" t="s">
        <v>8309</v>
      </c>
      <c r="S3938" s="18">
        <f t="shared" si="296"/>
        <v>42675.262962962966</v>
      </c>
      <c r="T3938" s="18">
        <f t="shared" si="297"/>
        <v>42705.304629629631</v>
      </c>
    </row>
    <row r="3939" spans="1:20" ht="45" x14ac:dyDescent="0.25">
      <c r="A3939">
        <v>3937</v>
      </c>
      <c r="B3939" s="10" t="s">
        <v>3934</v>
      </c>
      <c r="C3939" s="3" t="s">
        <v>8045</v>
      </c>
      <c r="D3939" s="8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4" t="s">
        <v>8308</v>
      </c>
      <c r="R3939" t="s">
        <v>8309</v>
      </c>
      <c r="S3939" s="18">
        <f t="shared" si="296"/>
        <v>42534.631481481483</v>
      </c>
      <c r="T3939" s="18">
        <f t="shared" si="297"/>
        <v>42562.631481481483</v>
      </c>
    </row>
    <row r="3940" spans="1:20" ht="60" x14ac:dyDescent="0.25">
      <c r="A3940">
        <v>3938</v>
      </c>
      <c r="B3940" s="10" t="s">
        <v>3935</v>
      </c>
      <c r="C3940" s="3" t="s">
        <v>8046</v>
      </c>
      <c r="D3940" s="8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4" t="s">
        <v>8308</v>
      </c>
      <c r="R3940" t="s">
        <v>8309</v>
      </c>
      <c r="S3940" s="18">
        <f t="shared" si="296"/>
        <v>42151.905717592599</v>
      </c>
      <c r="T3940" s="18">
        <f t="shared" si="297"/>
        <v>42182.905717592599</v>
      </c>
    </row>
    <row r="3941" spans="1:20" ht="60" x14ac:dyDescent="0.25">
      <c r="A3941">
        <v>3939</v>
      </c>
      <c r="B3941" s="10" t="s">
        <v>3936</v>
      </c>
      <c r="C3941" s="3" t="s">
        <v>8047</v>
      </c>
      <c r="D3941" s="8">
        <v>3000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4" t="s">
        <v>8308</v>
      </c>
      <c r="R3941" t="s">
        <v>8309</v>
      </c>
      <c r="S3941" s="18">
        <f t="shared" si="296"/>
        <v>41915.400219907409</v>
      </c>
      <c r="T3941" s="18">
        <f t="shared" si="297"/>
        <v>41919.1875</v>
      </c>
    </row>
    <row r="3942" spans="1:20" ht="60" x14ac:dyDescent="0.25">
      <c r="A3942">
        <v>3940</v>
      </c>
      <c r="B3942" s="10" t="s">
        <v>3937</v>
      </c>
      <c r="C3942" s="3" t="s">
        <v>8048</v>
      </c>
      <c r="D3942" s="8">
        <v>15000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4" t="s">
        <v>8308</v>
      </c>
      <c r="R3942" t="s">
        <v>8309</v>
      </c>
      <c r="S3942" s="18">
        <f t="shared" si="296"/>
        <v>41961.492488425924</v>
      </c>
      <c r="T3942" s="18">
        <f t="shared" si="297"/>
        <v>42006.492488425924</v>
      </c>
    </row>
    <row r="3943" spans="1:20" ht="75" x14ac:dyDescent="0.25">
      <c r="A3943">
        <v>3941</v>
      </c>
      <c r="B3943" s="10" t="s">
        <v>3938</v>
      </c>
      <c r="C3943" s="3" t="s">
        <v>8049</v>
      </c>
      <c r="D3943" s="8">
        <v>14920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0</v>
      </c>
      <c r="P3943">
        <f t="shared" si="295"/>
        <v>25</v>
      </c>
      <c r="Q3943" s="14" t="s">
        <v>8308</v>
      </c>
      <c r="R3943" t="s">
        <v>8309</v>
      </c>
      <c r="S3943" s="18">
        <f t="shared" si="296"/>
        <v>41940.587233796294</v>
      </c>
      <c r="T3943" s="18">
        <f t="shared" si="297"/>
        <v>41968.041666666672</v>
      </c>
    </row>
    <row r="3944" spans="1:20" ht="45" x14ac:dyDescent="0.25">
      <c r="A3944">
        <v>3942</v>
      </c>
      <c r="B3944" s="10" t="s">
        <v>3939</v>
      </c>
      <c r="C3944" s="3" t="s">
        <v>8050</v>
      </c>
      <c r="D3944" s="8">
        <v>50000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4" t="s">
        <v>8308</v>
      </c>
      <c r="R3944" t="s">
        <v>8309</v>
      </c>
      <c r="S3944" s="18">
        <f t="shared" si="296"/>
        <v>42111.904097222221</v>
      </c>
      <c r="T3944" s="18">
        <f t="shared" si="297"/>
        <v>42171.904097222221</v>
      </c>
    </row>
    <row r="3945" spans="1:20" ht="45" x14ac:dyDescent="0.25">
      <c r="A3945">
        <v>3943</v>
      </c>
      <c r="B3945" s="10" t="s">
        <v>3940</v>
      </c>
      <c r="C3945" s="3" t="s">
        <v>8051</v>
      </c>
      <c r="D3945" s="8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4" t="s">
        <v>8308</v>
      </c>
      <c r="R3945" t="s">
        <v>8309</v>
      </c>
      <c r="S3945" s="18">
        <f t="shared" si="296"/>
        <v>42279.778564814813</v>
      </c>
      <c r="T3945" s="18">
        <f t="shared" si="297"/>
        <v>42310.701388888891</v>
      </c>
    </row>
    <row r="3946" spans="1:20" ht="60" x14ac:dyDescent="0.25">
      <c r="A3946">
        <v>3944</v>
      </c>
      <c r="B3946" s="10" t="s">
        <v>3941</v>
      </c>
      <c r="C3946" s="3" t="s">
        <v>8052</v>
      </c>
      <c r="D3946" s="8">
        <v>10000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4" t="s">
        <v>8308</v>
      </c>
      <c r="R3946" t="s">
        <v>8309</v>
      </c>
      <c r="S3946" s="18">
        <f t="shared" si="296"/>
        <v>42213.662905092591</v>
      </c>
      <c r="T3946" s="18">
        <f t="shared" si="297"/>
        <v>42243.662905092591</v>
      </c>
    </row>
    <row r="3947" spans="1:20" ht="60" x14ac:dyDescent="0.25">
      <c r="A3947">
        <v>3945</v>
      </c>
      <c r="B3947" s="10" t="s">
        <v>3942</v>
      </c>
      <c r="C3947" s="3" t="s">
        <v>8053</v>
      </c>
      <c r="D3947" s="8">
        <v>8000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4" t="s">
        <v>8308</v>
      </c>
      <c r="R3947" t="s">
        <v>8309</v>
      </c>
      <c r="S3947" s="18">
        <f t="shared" si="296"/>
        <v>42109.801712962959</v>
      </c>
      <c r="T3947" s="18">
        <f t="shared" si="297"/>
        <v>42139.801712962959</v>
      </c>
    </row>
    <row r="3948" spans="1:20" ht="30" x14ac:dyDescent="0.25">
      <c r="A3948">
        <v>3946</v>
      </c>
      <c r="B3948" s="10" t="s">
        <v>3943</v>
      </c>
      <c r="C3948" s="3" t="s">
        <v>8054</v>
      </c>
      <c r="D3948" s="8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4" t="s">
        <v>8308</v>
      </c>
      <c r="R3948" t="s">
        <v>8309</v>
      </c>
      <c r="S3948" s="18">
        <f t="shared" si="296"/>
        <v>42031.833587962959</v>
      </c>
      <c r="T3948" s="18">
        <f t="shared" si="297"/>
        <v>42063.333333333328</v>
      </c>
    </row>
    <row r="3949" spans="1:20" ht="60" x14ac:dyDescent="0.25">
      <c r="A3949">
        <v>3947</v>
      </c>
      <c r="B3949" s="10" t="s">
        <v>3944</v>
      </c>
      <c r="C3949" s="3" t="s">
        <v>8055</v>
      </c>
      <c r="D3949" s="8">
        <v>750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13</v>
      </c>
      <c r="P3949">
        <f t="shared" si="295"/>
        <v>50.5</v>
      </c>
      <c r="Q3949" s="14" t="s">
        <v>8308</v>
      </c>
      <c r="R3949" t="s">
        <v>8309</v>
      </c>
      <c r="S3949" s="18">
        <f t="shared" si="296"/>
        <v>42615.142870370371</v>
      </c>
      <c r="T3949" s="18">
        <f t="shared" si="297"/>
        <v>42645.142870370371</v>
      </c>
    </row>
    <row r="3950" spans="1:20" ht="60" x14ac:dyDescent="0.25">
      <c r="A3950">
        <v>3948</v>
      </c>
      <c r="B3950" s="10" t="s">
        <v>3945</v>
      </c>
      <c r="C3950" s="3" t="s">
        <v>8056</v>
      </c>
      <c r="D3950" s="8">
        <v>2000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4" t="s">
        <v>8308</v>
      </c>
      <c r="R3950" t="s">
        <v>8309</v>
      </c>
      <c r="S3950" s="18">
        <f t="shared" si="296"/>
        <v>41829.325497685182</v>
      </c>
      <c r="T3950" s="18">
        <f t="shared" si="297"/>
        <v>41889.325497685182</v>
      </c>
    </row>
    <row r="3951" spans="1:20" ht="60" x14ac:dyDescent="0.25">
      <c r="A3951">
        <v>3949</v>
      </c>
      <c r="B3951" s="10" t="s">
        <v>3946</v>
      </c>
      <c r="C3951" s="3" t="s">
        <v>8057</v>
      </c>
      <c r="D3951" s="8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4" t="s">
        <v>8308</v>
      </c>
      <c r="R3951" t="s">
        <v>8309</v>
      </c>
      <c r="S3951" s="18">
        <f t="shared" si="296"/>
        <v>42016.120613425926</v>
      </c>
      <c r="T3951" s="18">
        <f t="shared" si="297"/>
        <v>42046.120613425926</v>
      </c>
    </row>
    <row r="3952" spans="1:20" ht="60" x14ac:dyDescent="0.25">
      <c r="A3952">
        <v>3950</v>
      </c>
      <c r="B3952" s="10" t="s">
        <v>3947</v>
      </c>
      <c r="C3952" s="3" t="s">
        <v>8058</v>
      </c>
      <c r="D3952" s="8">
        <v>4500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4" t="s">
        <v>8308</v>
      </c>
      <c r="R3952" t="s">
        <v>8309</v>
      </c>
      <c r="S3952" s="18">
        <f t="shared" si="296"/>
        <v>42439.702314814815</v>
      </c>
      <c r="T3952" s="18">
        <f t="shared" si="297"/>
        <v>42468.774305555555</v>
      </c>
    </row>
    <row r="3953" spans="1:20" ht="60" x14ac:dyDescent="0.25">
      <c r="A3953">
        <v>3951</v>
      </c>
      <c r="B3953" s="10" t="s">
        <v>3948</v>
      </c>
      <c r="C3953" s="3" t="s">
        <v>6961</v>
      </c>
      <c r="D3953" s="8">
        <v>530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4" t="s">
        <v>8308</v>
      </c>
      <c r="R3953" t="s">
        <v>8309</v>
      </c>
      <c r="S3953" s="18">
        <f t="shared" si="296"/>
        <v>42433.825717592597</v>
      </c>
      <c r="T3953" s="18">
        <f t="shared" si="297"/>
        <v>42493.784050925926</v>
      </c>
    </row>
    <row r="3954" spans="1:20" ht="60" x14ac:dyDescent="0.25">
      <c r="A3954">
        <v>3952</v>
      </c>
      <c r="B3954" s="10" t="s">
        <v>3949</v>
      </c>
      <c r="C3954" s="3" t="s">
        <v>8059</v>
      </c>
      <c r="D3954" s="8">
        <v>1000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3</v>
      </c>
      <c r="P3954">
        <f t="shared" si="295"/>
        <v>25</v>
      </c>
      <c r="Q3954" s="14" t="s">
        <v>8308</v>
      </c>
      <c r="R3954" t="s">
        <v>8309</v>
      </c>
      <c r="S3954" s="18">
        <f t="shared" si="296"/>
        <v>42243.790393518517</v>
      </c>
      <c r="T3954" s="18">
        <f t="shared" si="297"/>
        <v>42303.790393518517</v>
      </c>
    </row>
    <row r="3955" spans="1:20" ht="45" x14ac:dyDescent="0.25">
      <c r="A3955">
        <v>3953</v>
      </c>
      <c r="B3955" s="10" t="s">
        <v>3950</v>
      </c>
      <c r="C3955" s="3" t="s">
        <v>8060</v>
      </c>
      <c r="D3955" s="8">
        <v>3000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4" t="s">
        <v>8308</v>
      </c>
      <c r="R3955" t="s">
        <v>8309</v>
      </c>
      <c r="S3955" s="18">
        <f t="shared" si="296"/>
        <v>42550.048449074078</v>
      </c>
      <c r="T3955" s="18">
        <f t="shared" si="297"/>
        <v>42580.978472222225</v>
      </c>
    </row>
    <row r="3956" spans="1:20" ht="60" x14ac:dyDescent="0.25">
      <c r="A3956">
        <v>3954</v>
      </c>
      <c r="B3956" s="10" t="s">
        <v>3951</v>
      </c>
      <c r="C3956" s="3" t="s">
        <v>8061</v>
      </c>
      <c r="D3956" s="8">
        <v>2500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4" t="s">
        <v>8308</v>
      </c>
      <c r="R3956" t="s">
        <v>8309</v>
      </c>
      <c r="S3956" s="18">
        <f t="shared" si="296"/>
        <v>41774.651203703703</v>
      </c>
      <c r="T3956" s="18">
        <f t="shared" si="297"/>
        <v>41834.651203703703</v>
      </c>
    </row>
    <row r="3957" spans="1:20" ht="60" x14ac:dyDescent="0.25">
      <c r="A3957">
        <v>3955</v>
      </c>
      <c r="B3957" s="10" t="s">
        <v>3952</v>
      </c>
      <c r="C3957" s="3" t="s">
        <v>8062</v>
      </c>
      <c r="D3957" s="8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4" t="s">
        <v>8308</v>
      </c>
      <c r="R3957" t="s">
        <v>8309</v>
      </c>
      <c r="S3957" s="18">
        <f t="shared" si="296"/>
        <v>42306.848854166667</v>
      </c>
      <c r="T3957" s="18">
        <f t="shared" si="297"/>
        <v>42336.890520833331</v>
      </c>
    </row>
    <row r="3958" spans="1:20" ht="60" x14ac:dyDescent="0.25">
      <c r="A3958">
        <v>3956</v>
      </c>
      <c r="B3958" s="10" t="s">
        <v>3953</v>
      </c>
      <c r="C3958" s="3" t="s">
        <v>8063</v>
      </c>
      <c r="D3958" s="8">
        <v>10000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4" t="s">
        <v>8308</v>
      </c>
      <c r="R3958" t="s">
        <v>8309</v>
      </c>
      <c r="S3958" s="18">
        <f t="shared" si="296"/>
        <v>42457.932025462964</v>
      </c>
      <c r="T3958" s="18">
        <f t="shared" si="297"/>
        <v>42485.013888888891</v>
      </c>
    </row>
    <row r="3959" spans="1:20" ht="45" x14ac:dyDescent="0.25">
      <c r="A3959">
        <v>3957</v>
      </c>
      <c r="B3959" s="10" t="s">
        <v>3954</v>
      </c>
      <c r="C3959" s="3" t="s">
        <v>8064</v>
      </c>
      <c r="D3959" s="8">
        <v>3000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4" t="s">
        <v>8308</v>
      </c>
      <c r="R3959" t="s">
        <v>8309</v>
      </c>
      <c r="S3959" s="18">
        <f t="shared" si="296"/>
        <v>42513.976319444439</v>
      </c>
      <c r="T3959" s="18">
        <f t="shared" si="297"/>
        <v>42559.976319444439</v>
      </c>
    </row>
    <row r="3960" spans="1:20" ht="60" x14ac:dyDescent="0.25">
      <c r="A3960">
        <v>3958</v>
      </c>
      <c r="B3960" s="10" t="s">
        <v>3955</v>
      </c>
      <c r="C3960" s="3" t="s">
        <v>8065</v>
      </c>
      <c r="D3960" s="8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4" t="s">
        <v>8308</v>
      </c>
      <c r="R3960" t="s">
        <v>8309</v>
      </c>
      <c r="S3960" s="18">
        <f t="shared" si="296"/>
        <v>41816.950370370374</v>
      </c>
      <c r="T3960" s="18">
        <f t="shared" si="297"/>
        <v>41853.583333333336</v>
      </c>
    </row>
    <row r="3961" spans="1:20" ht="60" x14ac:dyDescent="0.25">
      <c r="A3961">
        <v>3959</v>
      </c>
      <c r="B3961" s="10" t="s">
        <v>3956</v>
      </c>
      <c r="C3961" s="3" t="s">
        <v>8066</v>
      </c>
      <c r="D3961" s="8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4" t="s">
        <v>8308</v>
      </c>
      <c r="R3961" t="s">
        <v>8309</v>
      </c>
      <c r="S3961" s="18">
        <f t="shared" si="296"/>
        <v>41880.788842592592</v>
      </c>
      <c r="T3961" s="18">
        <f t="shared" si="297"/>
        <v>41910.788842592592</v>
      </c>
    </row>
    <row r="3962" spans="1:20" ht="60" x14ac:dyDescent="0.25">
      <c r="A3962">
        <v>3960</v>
      </c>
      <c r="B3962" s="10" t="s">
        <v>3957</v>
      </c>
      <c r="C3962" s="3" t="s">
        <v>8067</v>
      </c>
      <c r="D3962" s="8">
        <v>3500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1</v>
      </c>
      <c r="P3962">
        <f t="shared" si="295"/>
        <v>11.25</v>
      </c>
      <c r="Q3962" s="14" t="s">
        <v>8308</v>
      </c>
      <c r="R3962" t="s">
        <v>8309</v>
      </c>
      <c r="S3962" s="18">
        <f t="shared" si="296"/>
        <v>42342.845555555556</v>
      </c>
      <c r="T3962" s="18">
        <f t="shared" si="297"/>
        <v>42372.845555555556</v>
      </c>
    </row>
    <row r="3963" spans="1:20" ht="60" x14ac:dyDescent="0.25">
      <c r="A3963">
        <v>3961</v>
      </c>
      <c r="B3963" s="10" t="s">
        <v>3958</v>
      </c>
      <c r="C3963" s="3" t="s">
        <v>8068</v>
      </c>
      <c r="D3963" s="8">
        <v>3000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1</v>
      </c>
      <c r="P3963">
        <f t="shared" si="295"/>
        <v>10.5</v>
      </c>
      <c r="Q3963" s="14" t="s">
        <v>8308</v>
      </c>
      <c r="R3963" t="s">
        <v>8309</v>
      </c>
      <c r="S3963" s="18">
        <f t="shared" si="296"/>
        <v>41745.891319444447</v>
      </c>
      <c r="T3963" s="18">
        <f t="shared" si="297"/>
        <v>41767.891319444447</v>
      </c>
    </row>
    <row r="3964" spans="1:20" ht="60" x14ac:dyDescent="0.25">
      <c r="A3964">
        <v>3962</v>
      </c>
      <c r="B3964" s="10" t="s">
        <v>3959</v>
      </c>
      <c r="C3964" s="3" t="s">
        <v>8069</v>
      </c>
      <c r="D3964" s="8">
        <v>10000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0</v>
      </c>
      <c r="P3964">
        <f t="shared" si="295"/>
        <v>15</v>
      </c>
      <c r="Q3964" s="14" t="s">
        <v>8308</v>
      </c>
      <c r="R3964" t="s">
        <v>8309</v>
      </c>
      <c r="S3964" s="18">
        <f t="shared" si="296"/>
        <v>42311.621458333335</v>
      </c>
      <c r="T3964" s="18">
        <f t="shared" si="297"/>
        <v>42336.621458333335</v>
      </c>
    </row>
    <row r="3965" spans="1:20" ht="60" x14ac:dyDescent="0.25">
      <c r="A3965">
        <v>3963</v>
      </c>
      <c r="B3965" s="10" t="s">
        <v>3960</v>
      </c>
      <c r="C3965" s="3" t="s">
        <v>8070</v>
      </c>
      <c r="D3965" s="8">
        <v>5500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4" t="s">
        <v>8308</v>
      </c>
      <c r="R3965" t="s">
        <v>8309</v>
      </c>
      <c r="S3965" s="18">
        <f t="shared" si="296"/>
        <v>42296.154131944444</v>
      </c>
      <c r="T3965" s="18">
        <f t="shared" si="297"/>
        <v>42326.195798611108</v>
      </c>
    </row>
    <row r="3966" spans="1:20" ht="45" x14ac:dyDescent="0.25">
      <c r="A3966">
        <v>3964</v>
      </c>
      <c r="B3966" s="10" t="s">
        <v>3961</v>
      </c>
      <c r="C3966" s="3" t="s">
        <v>8071</v>
      </c>
      <c r="D3966" s="8">
        <v>65000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0</v>
      </c>
      <c r="P3966">
        <f t="shared" si="295"/>
        <v>42</v>
      </c>
      <c r="Q3966" s="14" t="s">
        <v>8308</v>
      </c>
      <c r="R3966" t="s">
        <v>8309</v>
      </c>
      <c r="S3966" s="18">
        <f t="shared" si="296"/>
        <v>42053.722060185188</v>
      </c>
      <c r="T3966" s="18">
        <f t="shared" si="297"/>
        <v>42113.680393518516</v>
      </c>
    </row>
    <row r="3967" spans="1:20" ht="60" x14ac:dyDescent="0.25">
      <c r="A3967">
        <v>3965</v>
      </c>
      <c r="B3967" s="10" t="s">
        <v>3962</v>
      </c>
      <c r="C3967" s="3" t="s">
        <v>8072</v>
      </c>
      <c r="D3967" s="8">
        <v>10000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3</v>
      </c>
      <c r="P3967">
        <f t="shared" si="295"/>
        <v>71.25</v>
      </c>
      <c r="Q3967" s="14" t="s">
        <v>8308</v>
      </c>
      <c r="R3967" t="s">
        <v>8309</v>
      </c>
      <c r="S3967" s="18">
        <f t="shared" si="296"/>
        <v>42414.235879629632</v>
      </c>
      <c r="T3967" s="18">
        <f t="shared" si="297"/>
        <v>42474.194212962961</v>
      </c>
    </row>
    <row r="3968" spans="1:20" ht="60" x14ac:dyDescent="0.25">
      <c r="A3968">
        <v>3966</v>
      </c>
      <c r="B3968" s="10" t="s">
        <v>3963</v>
      </c>
      <c r="C3968" s="3" t="s">
        <v>8073</v>
      </c>
      <c r="D3968" s="8">
        <v>2000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2</v>
      </c>
      <c r="P3968">
        <f t="shared" si="295"/>
        <v>22.5</v>
      </c>
      <c r="Q3968" s="14" t="s">
        <v>8308</v>
      </c>
      <c r="R3968" t="s">
        <v>8309</v>
      </c>
      <c r="S3968" s="18">
        <f t="shared" si="296"/>
        <v>41801.711550925924</v>
      </c>
      <c r="T3968" s="18">
        <f t="shared" si="297"/>
        <v>41844.124305555553</v>
      </c>
    </row>
    <row r="3969" spans="1:20" ht="60" x14ac:dyDescent="0.25">
      <c r="A3969">
        <v>3967</v>
      </c>
      <c r="B3969" s="10" t="s">
        <v>3964</v>
      </c>
      <c r="C3969" s="3" t="s">
        <v>8074</v>
      </c>
      <c r="D3969" s="8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4" t="s">
        <v>8308</v>
      </c>
      <c r="R3969" t="s">
        <v>8309</v>
      </c>
      <c r="S3969" s="18">
        <f t="shared" si="296"/>
        <v>42770.290590277778</v>
      </c>
      <c r="T3969" s="18">
        <f t="shared" si="297"/>
        <v>42800.290590277778</v>
      </c>
    </row>
    <row r="3970" spans="1:20" ht="45" x14ac:dyDescent="0.25">
      <c r="A3970">
        <v>3968</v>
      </c>
      <c r="B3970" s="10" t="s">
        <v>3965</v>
      </c>
      <c r="C3970" s="3" t="s">
        <v>8075</v>
      </c>
      <c r="D3970" s="8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ref="P3970:P4033" si="299">IFERROR(ROUND(E3970/L3970,2),0)</f>
        <v>47.91</v>
      </c>
      <c r="Q3970" s="14" t="s">
        <v>8308</v>
      </c>
      <c r="R3970" t="s">
        <v>8309</v>
      </c>
      <c r="S3970" s="18">
        <f t="shared" si="296"/>
        <v>42452.815659722226</v>
      </c>
      <c r="T3970" s="18">
        <f t="shared" si="297"/>
        <v>42512.815659722226</v>
      </c>
    </row>
    <row r="3971" spans="1:20" ht="60" x14ac:dyDescent="0.25">
      <c r="A3971">
        <v>3969</v>
      </c>
      <c r="B3971" s="10" t="s">
        <v>3966</v>
      </c>
      <c r="C3971" s="3" t="s">
        <v>8076</v>
      </c>
      <c r="D3971" s="8">
        <v>1000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21</v>
      </c>
      <c r="P3971">
        <f t="shared" si="299"/>
        <v>35.17</v>
      </c>
      <c r="Q3971" s="14" t="s">
        <v>8308</v>
      </c>
      <c r="R3971" t="s">
        <v>8309</v>
      </c>
      <c r="S3971" s="18">
        <f t="shared" ref="S3971:S4034" si="300">(((J3971/60)/60)/24)+DATE(1970,1,1)</f>
        <v>42601.854699074072</v>
      </c>
      <c r="T3971" s="18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10" t="s">
        <v>3967</v>
      </c>
      <c r="C3972" s="3" t="s">
        <v>8077</v>
      </c>
      <c r="D3972" s="8">
        <v>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4" t="s">
        <v>8308</v>
      </c>
      <c r="R3972" t="s">
        <v>8309</v>
      </c>
      <c r="S3972" s="18">
        <f t="shared" si="300"/>
        <v>42447.863553240735</v>
      </c>
      <c r="T3972" s="18">
        <f t="shared" si="301"/>
        <v>42477.863553240735</v>
      </c>
    </row>
    <row r="3973" spans="1:20" ht="60" x14ac:dyDescent="0.25">
      <c r="A3973">
        <v>3971</v>
      </c>
      <c r="B3973" s="10" t="s">
        <v>3968</v>
      </c>
      <c r="C3973" s="3" t="s">
        <v>8078</v>
      </c>
      <c r="D3973" s="8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4" t="s">
        <v>8308</v>
      </c>
      <c r="R3973" t="s">
        <v>8309</v>
      </c>
      <c r="S3973" s="18">
        <f t="shared" si="300"/>
        <v>41811.536180555559</v>
      </c>
      <c r="T3973" s="18">
        <f t="shared" si="301"/>
        <v>41841.536180555559</v>
      </c>
    </row>
    <row r="3974" spans="1:20" ht="45" x14ac:dyDescent="0.25">
      <c r="A3974">
        <v>3972</v>
      </c>
      <c r="B3974" s="10" t="s">
        <v>3969</v>
      </c>
      <c r="C3974" s="3" t="s">
        <v>8079</v>
      </c>
      <c r="D3974" s="8">
        <v>2825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7</v>
      </c>
      <c r="P3974">
        <f t="shared" si="299"/>
        <v>26.38</v>
      </c>
      <c r="Q3974" s="14" t="s">
        <v>8308</v>
      </c>
      <c r="R3974" t="s">
        <v>8309</v>
      </c>
      <c r="S3974" s="18">
        <f t="shared" si="300"/>
        <v>41981.067523148144</v>
      </c>
      <c r="T3974" s="18">
        <f t="shared" si="301"/>
        <v>42041.067523148144</v>
      </c>
    </row>
    <row r="3975" spans="1:20" ht="60" x14ac:dyDescent="0.25">
      <c r="A3975">
        <v>3973</v>
      </c>
      <c r="B3975" s="10" t="s">
        <v>3970</v>
      </c>
      <c r="C3975" s="3" t="s">
        <v>8080</v>
      </c>
      <c r="D3975" s="8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4" t="s">
        <v>8308</v>
      </c>
      <c r="R3975" t="s">
        <v>8309</v>
      </c>
      <c r="S3975" s="18">
        <f t="shared" si="300"/>
        <v>42469.68414351852</v>
      </c>
      <c r="T3975" s="18">
        <f t="shared" si="301"/>
        <v>42499.166666666672</v>
      </c>
    </row>
    <row r="3976" spans="1:20" ht="60" x14ac:dyDescent="0.25">
      <c r="A3976">
        <v>3974</v>
      </c>
      <c r="B3976" s="10" t="s">
        <v>3971</v>
      </c>
      <c r="C3976" s="3" t="s">
        <v>8081</v>
      </c>
      <c r="D3976" s="8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4" t="s">
        <v>8308</v>
      </c>
      <c r="R3976" t="s">
        <v>8309</v>
      </c>
      <c r="S3976" s="18">
        <f t="shared" si="300"/>
        <v>42493.546851851846</v>
      </c>
      <c r="T3976" s="18">
        <f t="shared" si="301"/>
        <v>42523.546851851846</v>
      </c>
    </row>
    <row r="3977" spans="1:20" ht="60" x14ac:dyDescent="0.25">
      <c r="A3977">
        <v>3975</v>
      </c>
      <c r="B3977" s="10" t="s">
        <v>3972</v>
      </c>
      <c r="C3977" s="3" t="s">
        <v>8082</v>
      </c>
      <c r="D3977" s="8">
        <v>100000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4" t="s">
        <v>8308</v>
      </c>
      <c r="R3977" t="s">
        <v>8309</v>
      </c>
      <c r="S3977" s="18">
        <f t="shared" si="300"/>
        <v>42534.866875</v>
      </c>
      <c r="T3977" s="18">
        <f t="shared" si="301"/>
        <v>42564.866875</v>
      </c>
    </row>
    <row r="3978" spans="1:20" ht="60" x14ac:dyDescent="0.25">
      <c r="A3978">
        <v>3976</v>
      </c>
      <c r="B3978" s="10" t="s">
        <v>3973</v>
      </c>
      <c r="C3978" s="3" t="s">
        <v>8083</v>
      </c>
      <c r="D3978" s="8">
        <v>600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103</v>
      </c>
      <c r="P3978">
        <f t="shared" si="299"/>
        <v>62</v>
      </c>
      <c r="Q3978" s="14" t="s">
        <v>8308</v>
      </c>
      <c r="R3978" t="s">
        <v>8309</v>
      </c>
      <c r="S3978" s="18">
        <f t="shared" si="300"/>
        <v>41830.858344907407</v>
      </c>
      <c r="T3978" s="18">
        <f t="shared" si="301"/>
        <v>41852.291666666664</v>
      </c>
    </row>
    <row r="3979" spans="1:20" ht="60" x14ac:dyDescent="0.25">
      <c r="A3979">
        <v>3977</v>
      </c>
      <c r="B3979" s="10" t="s">
        <v>3974</v>
      </c>
      <c r="C3979" s="3" t="s">
        <v>8084</v>
      </c>
      <c r="D3979" s="8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4" t="s">
        <v>8308</v>
      </c>
      <c r="R3979" t="s">
        <v>8309</v>
      </c>
      <c r="S3979" s="18">
        <f t="shared" si="300"/>
        <v>42543.788564814815</v>
      </c>
      <c r="T3979" s="18">
        <f t="shared" si="301"/>
        <v>42573.788564814815</v>
      </c>
    </row>
    <row r="3980" spans="1:20" ht="60" x14ac:dyDescent="0.25">
      <c r="A3980">
        <v>3978</v>
      </c>
      <c r="B3980" s="10" t="s">
        <v>3975</v>
      </c>
      <c r="C3980" s="3" t="s">
        <v>8085</v>
      </c>
      <c r="D3980" s="8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4" t="s">
        <v>8308</v>
      </c>
      <c r="R3980" t="s">
        <v>8309</v>
      </c>
      <c r="S3980" s="18">
        <f t="shared" si="300"/>
        <v>41975.642974537041</v>
      </c>
      <c r="T3980" s="18">
        <f t="shared" si="301"/>
        <v>42035.642974537041</v>
      </c>
    </row>
    <row r="3981" spans="1:20" ht="60" x14ac:dyDescent="0.25">
      <c r="A3981">
        <v>3979</v>
      </c>
      <c r="B3981" s="10" t="s">
        <v>3976</v>
      </c>
      <c r="C3981" s="3" t="s">
        <v>8086</v>
      </c>
      <c r="D3981" s="8">
        <v>4000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3</v>
      </c>
      <c r="P3981">
        <f t="shared" si="299"/>
        <v>18.329999999999998</v>
      </c>
      <c r="Q3981" s="14" t="s">
        <v>8308</v>
      </c>
      <c r="R3981" t="s">
        <v>8309</v>
      </c>
      <c r="S3981" s="18">
        <f t="shared" si="300"/>
        <v>42069.903437500005</v>
      </c>
      <c r="T3981" s="18">
        <f t="shared" si="301"/>
        <v>42092.833333333328</v>
      </c>
    </row>
    <row r="3982" spans="1:20" ht="60" x14ac:dyDescent="0.25">
      <c r="A3982">
        <v>3980</v>
      </c>
      <c r="B3982" s="10" t="s">
        <v>3977</v>
      </c>
      <c r="C3982" s="3" t="s">
        <v>8087</v>
      </c>
      <c r="D3982" s="8">
        <v>400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113</v>
      </c>
      <c r="P3982">
        <f t="shared" si="299"/>
        <v>64.290000000000006</v>
      </c>
      <c r="Q3982" s="14" t="s">
        <v>8308</v>
      </c>
      <c r="R3982" t="s">
        <v>8309</v>
      </c>
      <c r="S3982" s="18">
        <f t="shared" si="300"/>
        <v>41795.598923611113</v>
      </c>
      <c r="T3982" s="18">
        <f t="shared" si="301"/>
        <v>41825.598923611113</v>
      </c>
    </row>
    <row r="3983" spans="1:20" ht="45" x14ac:dyDescent="0.25">
      <c r="A3983">
        <v>3981</v>
      </c>
      <c r="B3983" s="10" t="s">
        <v>3358</v>
      </c>
      <c r="C3983" s="3" t="s">
        <v>7469</v>
      </c>
      <c r="D3983" s="8">
        <v>700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175</v>
      </c>
      <c r="P3983">
        <f t="shared" si="299"/>
        <v>175</v>
      </c>
      <c r="Q3983" s="14" t="s">
        <v>8308</v>
      </c>
      <c r="R3983" t="s">
        <v>8309</v>
      </c>
      <c r="S3983" s="18">
        <f t="shared" si="300"/>
        <v>42508.179965277777</v>
      </c>
      <c r="T3983" s="18">
        <f t="shared" si="301"/>
        <v>42568.179965277777</v>
      </c>
    </row>
    <row r="3984" spans="1:20" ht="60" x14ac:dyDescent="0.25">
      <c r="A3984">
        <v>3982</v>
      </c>
      <c r="B3984" s="10" t="s">
        <v>3978</v>
      </c>
      <c r="C3984" s="3" t="s">
        <v>8088</v>
      </c>
      <c r="D3984" s="8">
        <v>10000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</v>
      </c>
      <c r="P3984">
        <f t="shared" si="299"/>
        <v>34</v>
      </c>
      <c r="Q3984" s="14" t="s">
        <v>8308</v>
      </c>
      <c r="R3984" t="s">
        <v>8309</v>
      </c>
      <c r="S3984" s="18">
        <f t="shared" si="300"/>
        <v>42132.809953703705</v>
      </c>
      <c r="T3984" s="18">
        <f t="shared" si="301"/>
        <v>42192.809953703705</v>
      </c>
    </row>
    <row r="3985" spans="1:20" ht="60" x14ac:dyDescent="0.25">
      <c r="A3985">
        <v>3983</v>
      </c>
      <c r="B3985" s="10" t="s">
        <v>3979</v>
      </c>
      <c r="C3985" s="3" t="s">
        <v>8089</v>
      </c>
      <c r="D3985" s="8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4" t="s">
        <v>8308</v>
      </c>
      <c r="R3985" t="s">
        <v>8309</v>
      </c>
      <c r="S3985" s="18">
        <f t="shared" si="300"/>
        <v>41747.86986111111</v>
      </c>
      <c r="T3985" s="18">
        <f t="shared" si="301"/>
        <v>41779.290972222225</v>
      </c>
    </row>
    <row r="3986" spans="1:20" ht="60" x14ac:dyDescent="0.25">
      <c r="A3986">
        <v>3984</v>
      </c>
      <c r="B3986" s="10" t="s">
        <v>3980</v>
      </c>
      <c r="C3986" s="3" t="s">
        <v>8090</v>
      </c>
      <c r="D3986" s="8">
        <v>10000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1</v>
      </c>
      <c r="P3986">
        <f t="shared" si="299"/>
        <v>9.5</v>
      </c>
      <c r="Q3986" s="14" t="s">
        <v>8308</v>
      </c>
      <c r="R3986" t="s">
        <v>8309</v>
      </c>
      <c r="S3986" s="18">
        <f t="shared" si="300"/>
        <v>41920.963472222218</v>
      </c>
      <c r="T3986" s="18">
        <f t="shared" si="301"/>
        <v>41951</v>
      </c>
    </row>
    <row r="3987" spans="1:20" ht="60" x14ac:dyDescent="0.25">
      <c r="A3987">
        <v>3985</v>
      </c>
      <c r="B3987" s="10" t="s">
        <v>3981</v>
      </c>
      <c r="C3987" s="3" t="s">
        <v>8091</v>
      </c>
      <c r="D3987" s="8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4" t="s">
        <v>8308</v>
      </c>
      <c r="R3987" t="s">
        <v>8309</v>
      </c>
      <c r="S3987" s="18">
        <f t="shared" si="300"/>
        <v>42399.707407407404</v>
      </c>
      <c r="T3987" s="18">
        <f t="shared" si="301"/>
        <v>42420.878472222219</v>
      </c>
    </row>
    <row r="3988" spans="1:20" ht="60" x14ac:dyDescent="0.25">
      <c r="A3988">
        <v>3986</v>
      </c>
      <c r="B3988" s="10" t="s">
        <v>3982</v>
      </c>
      <c r="C3988" s="3" t="s">
        <v>8092</v>
      </c>
      <c r="D3988" s="8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4" t="s">
        <v>8308</v>
      </c>
      <c r="R3988" t="s">
        <v>8309</v>
      </c>
      <c r="S3988" s="18">
        <f t="shared" si="300"/>
        <v>42467.548541666663</v>
      </c>
      <c r="T3988" s="18">
        <f t="shared" si="301"/>
        <v>42496.544444444444</v>
      </c>
    </row>
    <row r="3989" spans="1:20" ht="45" x14ac:dyDescent="0.25">
      <c r="A3989">
        <v>3987</v>
      </c>
      <c r="B3989" s="10" t="s">
        <v>3983</v>
      </c>
      <c r="C3989" s="3" t="s">
        <v>8093</v>
      </c>
      <c r="D3989" s="8">
        <v>55000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0</v>
      </c>
      <c r="P3989">
        <f t="shared" si="299"/>
        <v>11.62</v>
      </c>
      <c r="Q3989" s="14" t="s">
        <v>8308</v>
      </c>
      <c r="R3989" t="s">
        <v>8309</v>
      </c>
      <c r="S3989" s="18">
        <f t="shared" si="300"/>
        <v>41765.92465277778</v>
      </c>
      <c r="T3989" s="18">
        <f t="shared" si="301"/>
        <v>41775.92465277778</v>
      </c>
    </row>
    <row r="3990" spans="1:20" ht="30" x14ac:dyDescent="0.25">
      <c r="A3990">
        <v>3988</v>
      </c>
      <c r="B3990" s="10" t="s">
        <v>3984</v>
      </c>
      <c r="C3990" s="3" t="s">
        <v>8094</v>
      </c>
      <c r="D3990" s="8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4" t="s">
        <v>8308</v>
      </c>
      <c r="R3990" t="s">
        <v>8309</v>
      </c>
      <c r="S3990" s="18">
        <f t="shared" si="300"/>
        <v>42230.08116898148</v>
      </c>
      <c r="T3990" s="18">
        <f t="shared" si="301"/>
        <v>42245.08116898148</v>
      </c>
    </row>
    <row r="3991" spans="1:20" ht="60" x14ac:dyDescent="0.25">
      <c r="A3991">
        <v>3989</v>
      </c>
      <c r="B3991" s="10" t="s">
        <v>3985</v>
      </c>
      <c r="C3991" s="3" t="s">
        <v>8095</v>
      </c>
      <c r="D3991" s="8">
        <v>20000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4" t="s">
        <v>8308</v>
      </c>
      <c r="R3991" t="s">
        <v>8309</v>
      </c>
      <c r="S3991" s="18">
        <f t="shared" si="300"/>
        <v>42286.749780092592</v>
      </c>
      <c r="T3991" s="18">
        <f t="shared" si="301"/>
        <v>42316.791446759264</v>
      </c>
    </row>
    <row r="3992" spans="1:20" ht="45" x14ac:dyDescent="0.25">
      <c r="A3992">
        <v>3990</v>
      </c>
      <c r="B3992" s="10" t="s">
        <v>3986</v>
      </c>
      <c r="C3992" s="3" t="s">
        <v>8096</v>
      </c>
      <c r="D3992" s="8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4" t="s">
        <v>8308</v>
      </c>
      <c r="R3992" t="s">
        <v>8309</v>
      </c>
      <c r="S3992" s="18">
        <f t="shared" si="300"/>
        <v>42401.672372685185</v>
      </c>
      <c r="T3992" s="18">
        <f t="shared" si="301"/>
        <v>42431.672372685185</v>
      </c>
    </row>
    <row r="3993" spans="1:20" ht="30" x14ac:dyDescent="0.25">
      <c r="A3993">
        <v>3991</v>
      </c>
      <c r="B3993" s="10" t="s">
        <v>3987</v>
      </c>
      <c r="C3993" s="3" t="s">
        <v>8097</v>
      </c>
      <c r="D3993" s="8">
        <v>50000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0</v>
      </c>
      <c r="P3993">
        <f t="shared" si="299"/>
        <v>100</v>
      </c>
      <c r="Q3993" s="14" t="s">
        <v>8308</v>
      </c>
      <c r="R3993" t="s">
        <v>8309</v>
      </c>
      <c r="S3993" s="18">
        <f t="shared" si="300"/>
        <v>42125.644467592589</v>
      </c>
      <c r="T3993" s="18">
        <f t="shared" si="301"/>
        <v>42155.644467592589</v>
      </c>
    </row>
    <row r="3994" spans="1:20" ht="45" x14ac:dyDescent="0.25">
      <c r="A3994">
        <v>3992</v>
      </c>
      <c r="B3994" s="10" t="s">
        <v>3988</v>
      </c>
      <c r="C3994" s="3" t="s">
        <v>8098</v>
      </c>
      <c r="D3994" s="8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4" t="s">
        <v>8308</v>
      </c>
      <c r="R3994" t="s">
        <v>8309</v>
      </c>
      <c r="S3994" s="18">
        <f t="shared" si="300"/>
        <v>42289.94049768518</v>
      </c>
      <c r="T3994" s="18">
        <f t="shared" si="301"/>
        <v>42349.982164351852</v>
      </c>
    </row>
    <row r="3995" spans="1:20" ht="45" x14ac:dyDescent="0.25">
      <c r="A3995">
        <v>3993</v>
      </c>
      <c r="B3995" s="10" t="s">
        <v>3989</v>
      </c>
      <c r="C3995" s="3" t="s">
        <v>8099</v>
      </c>
      <c r="D3995" s="8">
        <v>1500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4" t="s">
        <v>8308</v>
      </c>
      <c r="R3995" t="s">
        <v>8309</v>
      </c>
      <c r="S3995" s="18">
        <f t="shared" si="300"/>
        <v>42107.864722222221</v>
      </c>
      <c r="T3995" s="18">
        <f t="shared" si="301"/>
        <v>42137.864722222221</v>
      </c>
    </row>
    <row r="3996" spans="1:20" ht="45" x14ac:dyDescent="0.25">
      <c r="A3996">
        <v>3994</v>
      </c>
      <c r="B3996" s="10" t="s">
        <v>3990</v>
      </c>
      <c r="C3996" s="3" t="s">
        <v>8100</v>
      </c>
      <c r="D3996" s="8">
        <v>10000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4" t="s">
        <v>8308</v>
      </c>
      <c r="R3996" t="s">
        <v>8309</v>
      </c>
      <c r="S3996" s="18">
        <f t="shared" si="300"/>
        <v>41809.389930555553</v>
      </c>
      <c r="T3996" s="18">
        <f t="shared" si="301"/>
        <v>41839.389930555553</v>
      </c>
    </row>
    <row r="3997" spans="1:20" ht="60" x14ac:dyDescent="0.25">
      <c r="A3997">
        <v>3995</v>
      </c>
      <c r="B3997" s="10" t="s">
        <v>3991</v>
      </c>
      <c r="C3997" s="3" t="s">
        <v>8101</v>
      </c>
      <c r="D3997" s="8">
        <v>22000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0</v>
      </c>
      <c r="P3997">
        <f t="shared" si="299"/>
        <v>17.5</v>
      </c>
      <c r="Q3997" s="14" t="s">
        <v>8308</v>
      </c>
      <c r="R3997" t="s">
        <v>8309</v>
      </c>
      <c r="S3997" s="18">
        <f t="shared" si="300"/>
        <v>42019.683761574073</v>
      </c>
      <c r="T3997" s="18">
        <f t="shared" si="301"/>
        <v>42049.477083333331</v>
      </c>
    </row>
    <row r="3998" spans="1:20" ht="45" x14ac:dyDescent="0.25">
      <c r="A3998">
        <v>3996</v>
      </c>
      <c r="B3998" s="10" t="s">
        <v>3992</v>
      </c>
      <c r="C3998" s="3" t="s">
        <v>8102</v>
      </c>
      <c r="D3998" s="8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4" t="s">
        <v>8308</v>
      </c>
      <c r="R3998" t="s">
        <v>8309</v>
      </c>
      <c r="S3998" s="18">
        <f t="shared" si="300"/>
        <v>41950.26694444444</v>
      </c>
      <c r="T3998" s="18">
        <f t="shared" si="301"/>
        <v>41963.669444444444</v>
      </c>
    </row>
    <row r="3999" spans="1:20" ht="60" x14ac:dyDescent="0.25">
      <c r="A3999">
        <v>3997</v>
      </c>
      <c r="B3999" s="10" t="s">
        <v>3993</v>
      </c>
      <c r="C3999" s="3" t="s">
        <v>8103</v>
      </c>
      <c r="D3999" s="8">
        <v>20000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4" t="s">
        <v>8308</v>
      </c>
      <c r="R3999" t="s">
        <v>8309</v>
      </c>
      <c r="S3999" s="18">
        <f t="shared" si="300"/>
        <v>42069.391446759255</v>
      </c>
      <c r="T3999" s="18">
        <f t="shared" si="301"/>
        <v>42099.349780092598</v>
      </c>
    </row>
    <row r="4000" spans="1:20" ht="45" x14ac:dyDescent="0.25">
      <c r="A4000">
        <v>3998</v>
      </c>
      <c r="B4000" s="10" t="s">
        <v>3994</v>
      </c>
      <c r="C4000" s="3" t="s">
        <v>8104</v>
      </c>
      <c r="D4000" s="8">
        <v>1200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60</v>
      </c>
      <c r="P4000">
        <f t="shared" si="299"/>
        <v>59.58</v>
      </c>
      <c r="Q4000" s="14" t="s">
        <v>8308</v>
      </c>
      <c r="R4000" t="s">
        <v>8309</v>
      </c>
      <c r="S4000" s="18">
        <f t="shared" si="300"/>
        <v>42061.963263888887</v>
      </c>
      <c r="T4000" s="18">
        <f t="shared" si="301"/>
        <v>42091.921597222223</v>
      </c>
    </row>
    <row r="4001" spans="1:20" ht="45" x14ac:dyDescent="0.25">
      <c r="A4001">
        <v>3999</v>
      </c>
      <c r="B4001" s="10" t="s">
        <v>3995</v>
      </c>
      <c r="C4001" s="3" t="s">
        <v>8105</v>
      </c>
      <c r="D4001" s="8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4" t="s">
        <v>8308</v>
      </c>
      <c r="R4001" t="s">
        <v>8309</v>
      </c>
      <c r="S4001" s="18">
        <f t="shared" si="300"/>
        <v>41842.828680555554</v>
      </c>
      <c r="T4001" s="18">
        <f t="shared" si="301"/>
        <v>41882.827650462961</v>
      </c>
    </row>
    <row r="4002" spans="1:20" ht="30" x14ac:dyDescent="0.25">
      <c r="A4002">
        <v>4000</v>
      </c>
      <c r="B4002" s="10" t="s">
        <v>3996</v>
      </c>
      <c r="C4002" s="3" t="s">
        <v>8106</v>
      </c>
      <c r="D4002" s="8">
        <v>2500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4" t="s">
        <v>8308</v>
      </c>
      <c r="R4002" t="s">
        <v>8309</v>
      </c>
      <c r="S4002" s="18">
        <f t="shared" si="300"/>
        <v>42437.64534722222</v>
      </c>
      <c r="T4002" s="18">
        <f t="shared" si="301"/>
        <v>42497.603680555556</v>
      </c>
    </row>
    <row r="4003" spans="1:20" ht="60" x14ac:dyDescent="0.25">
      <c r="A4003">
        <v>4001</v>
      </c>
      <c r="B4003" s="10" t="s">
        <v>3997</v>
      </c>
      <c r="C4003" s="3" t="s">
        <v>8107</v>
      </c>
      <c r="D4003" s="8">
        <v>20000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2</v>
      </c>
      <c r="P4003">
        <f t="shared" si="299"/>
        <v>32.36</v>
      </c>
      <c r="Q4003" s="14" t="s">
        <v>8308</v>
      </c>
      <c r="R4003" t="s">
        <v>8309</v>
      </c>
      <c r="S4003" s="18">
        <f t="shared" si="300"/>
        <v>42775.964212962965</v>
      </c>
      <c r="T4003" s="18">
        <f t="shared" si="301"/>
        <v>42795.791666666672</v>
      </c>
    </row>
    <row r="4004" spans="1:20" ht="60" x14ac:dyDescent="0.25">
      <c r="A4004">
        <v>4002</v>
      </c>
      <c r="B4004" s="10" t="s">
        <v>3998</v>
      </c>
      <c r="C4004" s="3" t="s">
        <v>8108</v>
      </c>
      <c r="D4004" s="8">
        <v>500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5</v>
      </c>
      <c r="P4004">
        <f t="shared" si="299"/>
        <v>5.75</v>
      </c>
      <c r="Q4004" s="14" t="s">
        <v>8308</v>
      </c>
      <c r="R4004" t="s">
        <v>8309</v>
      </c>
      <c r="S4004" s="18">
        <f t="shared" si="300"/>
        <v>41879.043530092589</v>
      </c>
      <c r="T4004" s="18">
        <f t="shared" si="301"/>
        <v>41909.043530092589</v>
      </c>
    </row>
    <row r="4005" spans="1:20" ht="45" x14ac:dyDescent="0.25">
      <c r="A4005">
        <v>4003</v>
      </c>
      <c r="B4005" s="10" t="s">
        <v>3999</v>
      </c>
      <c r="C4005" s="3" t="s">
        <v>8071</v>
      </c>
      <c r="D4005" s="8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4" t="s">
        <v>8308</v>
      </c>
      <c r="R4005" t="s">
        <v>8309</v>
      </c>
      <c r="S4005" s="18">
        <f t="shared" si="300"/>
        <v>42020.587349537032</v>
      </c>
      <c r="T4005" s="18">
        <f t="shared" si="301"/>
        <v>42050.587349537032</v>
      </c>
    </row>
    <row r="4006" spans="1:20" x14ac:dyDescent="0.25">
      <c r="A4006">
        <v>4004</v>
      </c>
      <c r="B4006" s="10" t="s">
        <v>4000</v>
      </c>
      <c r="C4006" s="3" t="s">
        <v>8109</v>
      </c>
      <c r="D4006" s="8">
        <v>2500000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4" t="s">
        <v>8308</v>
      </c>
      <c r="R4006" t="s">
        <v>8309</v>
      </c>
      <c r="S4006" s="18">
        <f t="shared" si="300"/>
        <v>41890.16269675926</v>
      </c>
      <c r="T4006" s="18">
        <f t="shared" si="301"/>
        <v>41920.16269675926</v>
      </c>
    </row>
    <row r="4007" spans="1:20" ht="45" x14ac:dyDescent="0.25">
      <c r="A4007">
        <v>4005</v>
      </c>
      <c r="B4007" s="10" t="s">
        <v>4001</v>
      </c>
      <c r="C4007" s="3" t="s">
        <v>8110</v>
      </c>
      <c r="D4007" s="8">
        <v>5000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4" t="s">
        <v>8308</v>
      </c>
      <c r="R4007" t="s">
        <v>8309</v>
      </c>
      <c r="S4007" s="18">
        <f t="shared" si="300"/>
        <v>41872.807696759257</v>
      </c>
      <c r="T4007" s="18">
        <f t="shared" si="301"/>
        <v>41932.807696759257</v>
      </c>
    </row>
    <row r="4008" spans="1:20" ht="60" x14ac:dyDescent="0.25">
      <c r="A4008">
        <v>4006</v>
      </c>
      <c r="B4008" s="10" t="s">
        <v>4002</v>
      </c>
      <c r="C4008" s="3" t="s">
        <v>8111</v>
      </c>
      <c r="D4008" s="8">
        <v>800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4" t="s">
        <v>8308</v>
      </c>
      <c r="R4008" t="s">
        <v>8309</v>
      </c>
      <c r="S4008" s="18">
        <f t="shared" si="300"/>
        <v>42391.772997685184</v>
      </c>
      <c r="T4008" s="18">
        <f t="shared" si="301"/>
        <v>42416.772997685184</v>
      </c>
    </row>
    <row r="4009" spans="1:20" ht="45" x14ac:dyDescent="0.25">
      <c r="A4009">
        <v>4007</v>
      </c>
      <c r="B4009" s="10" t="s">
        <v>4003</v>
      </c>
      <c r="C4009" s="3" t="s">
        <v>8112</v>
      </c>
      <c r="D4009" s="8">
        <v>10000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4" t="s">
        <v>8308</v>
      </c>
      <c r="R4009" t="s">
        <v>8309</v>
      </c>
      <c r="S4009" s="18">
        <f t="shared" si="300"/>
        <v>41848.772928240738</v>
      </c>
      <c r="T4009" s="18">
        <f t="shared" si="301"/>
        <v>41877.686111111114</v>
      </c>
    </row>
    <row r="4010" spans="1:20" ht="60" x14ac:dyDescent="0.25">
      <c r="A4010">
        <v>4008</v>
      </c>
      <c r="B4010" s="10" t="s">
        <v>4004</v>
      </c>
      <c r="C4010" s="3" t="s">
        <v>8113</v>
      </c>
      <c r="D4010" s="8">
        <v>2500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2</v>
      </c>
      <c r="P4010">
        <f t="shared" si="299"/>
        <v>15</v>
      </c>
      <c r="Q4010" s="14" t="s">
        <v>8308</v>
      </c>
      <c r="R4010" t="s">
        <v>8309</v>
      </c>
      <c r="S4010" s="18">
        <f t="shared" si="300"/>
        <v>42177.964201388888</v>
      </c>
      <c r="T4010" s="18">
        <f t="shared" si="301"/>
        <v>42207.964201388888</v>
      </c>
    </row>
    <row r="4011" spans="1:20" ht="45" x14ac:dyDescent="0.25">
      <c r="A4011">
        <v>4009</v>
      </c>
      <c r="B4011" s="10" t="s">
        <v>4005</v>
      </c>
      <c r="C4011" s="3" t="s">
        <v>8114</v>
      </c>
      <c r="D4011" s="8">
        <v>50000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0</v>
      </c>
      <c r="P4011">
        <f t="shared" si="299"/>
        <v>25</v>
      </c>
      <c r="Q4011" s="14" t="s">
        <v>8308</v>
      </c>
      <c r="R4011" t="s">
        <v>8309</v>
      </c>
      <c r="S4011" s="18">
        <f t="shared" si="300"/>
        <v>41851.700925925928</v>
      </c>
      <c r="T4011" s="18">
        <f t="shared" si="301"/>
        <v>41891.700925925928</v>
      </c>
    </row>
    <row r="4012" spans="1:20" ht="45" x14ac:dyDescent="0.25">
      <c r="A4012">
        <v>4010</v>
      </c>
      <c r="B4012" s="10" t="s">
        <v>4006</v>
      </c>
      <c r="C4012" s="3" t="s">
        <v>8115</v>
      </c>
      <c r="D4012" s="8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4" t="s">
        <v>8308</v>
      </c>
      <c r="R4012" t="s">
        <v>8309</v>
      </c>
      <c r="S4012" s="18">
        <f t="shared" si="300"/>
        <v>41921.770439814813</v>
      </c>
      <c r="T4012" s="18">
        <f t="shared" si="301"/>
        <v>41938.770439814813</v>
      </c>
    </row>
    <row r="4013" spans="1:20" ht="60" x14ac:dyDescent="0.25">
      <c r="A4013">
        <v>4011</v>
      </c>
      <c r="B4013" s="10" t="s">
        <v>4007</v>
      </c>
      <c r="C4013" s="3" t="s">
        <v>8116</v>
      </c>
      <c r="D4013" s="8">
        <v>20000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0</v>
      </c>
      <c r="P4013">
        <f t="shared" si="299"/>
        <v>4.75</v>
      </c>
      <c r="Q4013" s="14" t="s">
        <v>8308</v>
      </c>
      <c r="R4013" t="s">
        <v>8309</v>
      </c>
      <c r="S4013" s="18">
        <f t="shared" si="300"/>
        <v>42002.54488425926</v>
      </c>
      <c r="T4013" s="18">
        <f t="shared" si="301"/>
        <v>42032.54488425926</v>
      </c>
    </row>
    <row r="4014" spans="1:20" ht="60" x14ac:dyDescent="0.25">
      <c r="A4014">
        <v>4012</v>
      </c>
      <c r="B4014" s="10" t="s">
        <v>4008</v>
      </c>
      <c r="C4014" s="3" t="s">
        <v>8117</v>
      </c>
      <c r="D4014" s="8">
        <v>125000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4" t="s">
        <v>8308</v>
      </c>
      <c r="R4014" t="s">
        <v>8309</v>
      </c>
      <c r="S4014" s="18">
        <f t="shared" si="300"/>
        <v>42096.544548611113</v>
      </c>
      <c r="T4014" s="18">
        <f t="shared" si="301"/>
        <v>42126.544548611113</v>
      </c>
    </row>
    <row r="4015" spans="1:20" ht="60" x14ac:dyDescent="0.25">
      <c r="A4015">
        <v>4013</v>
      </c>
      <c r="B4015" s="10" t="s">
        <v>4009</v>
      </c>
      <c r="C4015" s="3" t="s">
        <v>8118</v>
      </c>
      <c r="D4015" s="8">
        <v>160000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0</v>
      </c>
      <c r="P4015">
        <f t="shared" si="299"/>
        <v>13</v>
      </c>
      <c r="Q4015" s="14" t="s">
        <v>8308</v>
      </c>
      <c r="R4015" t="s">
        <v>8309</v>
      </c>
      <c r="S4015" s="18">
        <f t="shared" si="300"/>
        <v>42021.301192129627</v>
      </c>
      <c r="T4015" s="18">
        <f t="shared" si="301"/>
        <v>42051.301192129627</v>
      </c>
    </row>
    <row r="4016" spans="1:20" ht="60" x14ac:dyDescent="0.25">
      <c r="A4016">
        <v>4014</v>
      </c>
      <c r="B4016" s="10" t="s">
        <v>4010</v>
      </c>
      <c r="C4016" s="3" t="s">
        <v>8119</v>
      </c>
      <c r="D4016" s="8">
        <v>6000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4" t="s">
        <v>8308</v>
      </c>
      <c r="R4016" t="s">
        <v>8309</v>
      </c>
      <c r="S4016" s="18">
        <f t="shared" si="300"/>
        <v>42419.246168981481</v>
      </c>
      <c r="T4016" s="18">
        <f t="shared" si="301"/>
        <v>42434.246168981481</v>
      </c>
    </row>
    <row r="4017" spans="1:20" ht="60" x14ac:dyDescent="0.25">
      <c r="A4017">
        <v>4015</v>
      </c>
      <c r="B4017" s="10" t="s">
        <v>4011</v>
      </c>
      <c r="C4017" s="3" t="s">
        <v>8120</v>
      </c>
      <c r="D4017" s="8">
        <v>7500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4" t="s">
        <v>8308</v>
      </c>
      <c r="R4017" t="s">
        <v>8309</v>
      </c>
      <c r="S4017" s="18">
        <f t="shared" si="300"/>
        <v>42174.780821759254</v>
      </c>
      <c r="T4017" s="18">
        <f t="shared" si="301"/>
        <v>42204.780821759254</v>
      </c>
    </row>
    <row r="4018" spans="1:20" ht="60" x14ac:dyDescent="0.25">
      <c r="A4018">
        <v>4016</v>
      </c>
      <c r="B4018" s="10" t="s">
        <v>4012</v>
      </c>
      <c r="C4018" s="3" t="s">
        <v>8121</v>
      </c>
      <c r="D4018" s="8">
        <v>10000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</v>
      </c>
      <c r="P4018">
        <f t="shared" si="299"/>
        <v>10</v>
      </c>
      <c r="Q4018" s="14" t="s">
        <v>8308</v>
      </c>
      <c r="R4018" t="s">
        <v>8309</v>
      </c>
      <c r="S4018" s="18">
        <f t="shared" si="300"/>
        <v>41869.872685185182</v>
      </c>
      <c r="T4018" s="18">
        <f t="shared" si="301"/>
        <v>41899.872685185182</v>
      </c>
    </row>
    <row r="4019" spans="1:20" ht="60" x14ac:dyDescent="0.25">
      <c r="A4019">
        <v>4017</v>
      </c>
      <c r="B4019" s="10" t="s">
        <v>4013</v>
      </c>
      <c r="C4019" s="3" t="s">
        <v>8122</v>
      </c>
      <c r="D4019" s="8">
        <v>22000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0</v>
      </c>
      <c r="P4019">
        <f t="shared" si="299"/>
        <v>52.5</v>
      </c>
      <c r="Q4019" s="14" t="s">
        <v>8308</v>
      </c>
      <c r="R4019" t="s">
        <v>8309</v>
      </c>
      <c r="S4019" s="18">
        <f t="shared" si="300"/>
        <v>41856.672152777777</v>
      </c>
      <c r="T4019" s="18">
        <f t="shared" si="301"/>
        <v>41886.672152777777</v>
      </c>
    </row>
    <row r="4020" spans="1:20" ht="30" x14ac:dyDescent="0.25">
      <c r="A4020">
        <v>4018</v>
      </c>
      <c r="B4020" s="10" t="s">
        <v>4014</v>
      </c>
      <c r="C4020" s="3" t="s">
        <v>8123</v>
      </c>
      <c r="D4020" s="8">
        <v>200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65</v>
      </c>
      <c r="P4020">
        <f t="shared" si="299"/>
        <v>32.5</v>
      </c>
      <c r="Q4020" s="14" t="s">
        <v>8308</v>
      </c>
      <c r="R4020" t="s">
        <v>8309</v>
      </c>
      <c r="S4020" s="18">
        <f t="shared" si="300"/>
        <v>42620.91097222222</v>
      </c>
      <c r="T4020" s="18">
        <f t="shared" si="301"/>
        <v>42650.91097222222</v>
      </c>
    </row>
    <row r="4021" spans="1:20" ht="60" x14ac:dyDescent="0.25">
      <c r="A4021">
        <v>4019</v>
      </c>
      <c r="B4021" s="10" t="s">
        <v>4015</v>
      </c>
      <c r="C4021" s="3" t="s">
        <v>8124</v>
      </c>
      <c r="D4021" s="8">
        <v>11200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0</v>
      </c>
      <c r="P4021">
        <f t="shared" si="299"/>
        <v>7.25</v>
      </c>
      <c r="Q4021" s="14" t="s">
        <v>8308</v>
      </c>
      <c r="R4021" t="s">
        <v>8309</v>
      </c>
      <c r="S4021" s="18">
        <f t="shared" si="300"/>
        <v>42417.675879629634</v>
      </c>
      <c r="T4021" s="18">
        <f t="shared" si="301"/>
        <v>42475.686111111107</v>
      </c>
    </row>
    <row r="4022" spans="1:20" ht="60" x14ac:dyDescent="0.25">
      <c r="A4022">
        <v>4020</v>
      </c>
      <c r="B4022" s="10" t="s">
        <v>4016</v>
      </c>
      <c r="C4022" s="3" t="s">
        <v>8125</v>
      </c>
      <c r="D4022" s="8">
        <v>30000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0</v>
      </c>
      <c r="P4022">
        <f t="shared" si="299"/>
        <v>33.33</v>
      </c>
      <c r="Q4022" s="14" t="s">
        <v>8308</v>
      </c>
      <c r="R4022" t="s">
        <v>8309</v>
      </c>
      <c r="S4022" s="18">
        <f t="shared" si="300"/>
        <v>42057.190960648149</v>
      </c>
      <c r="T4022" s="18">
        <f t="shared" si="301"/>
        <v>42087.149293981478</v>
      </c>
    </row>
    <row r="4023" spans="1:20" ht="45" x14ac:dyDescent="0.25">
      <c r="A4023">
        <v>4021</v>
      </c>
      <c r="B4023" s="10" t="s">
        <v>4017</v>
      </c>
      <c r="C4023" s="3" t="s">
        <v>8126</v>
      </c>
      <c r="D4023" s="8">
        <v>10000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4" t="s">
        <v>8308</v>
      </c>
      <c r="R4023" t="s">
        <v>8309</v>
      </c>
      <c r="S4023" s="18">
        <f t="shared" si="300"/>
        <v>41878.911550925928</v>
      </c>
      <c r="T4023" s="18">
        <f t="shared" si="301"/>
        <v>41938.911550925928</v>
      </c>
    </row>
    <row r="4024" spans="1:20" ht="30" x14ac:dyDescent="0.25">
      <c r="A4024">
        <v>4022</v>
      </c>
      <c r="B4024" s="10" t="s">
        <v>4018</v>
      </c>
      <c r="C4024" s="3" t="s">
        <v>8127</v>
      </c>
      <c r="D4024" s="8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4" t="s">
        <v>8308</v>
      </c>
      <c r="R4024" t="s">
        <v>8309</v>
      </c>
      <c r="S4024" s="18">
        <f t="shared" si="300"/>
        <v>41990.584108796291</v>
      </c>
      <c r="T4024" s="18">
        <f t="shared" si="301"/>
        <v>42036.120833333334</v>
      </c>
    </row>
    <row r="4025" spans="1:20" ht="45" x14ac:dyDescent="0.25">
      <c r="A4025">
        <v>4023</v>
      </c>
      <c r="B4025" s="10" t="s">
        <v>4019</v>
      </c>
      <c r="C4025" s="3" t="s">
        <v>8128</v>
      </c>
      <c r="D4025" s="8">
        <v>7500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4" t="s">
        <v>8308</v>
      </c>
      <c r="R4025" t="s">
        <v>8309</v>
      </c>
      <c r="S4025" s="18">
        <f t="shared" si="300"/>
        <v>42408.999571759254</v>
      </c>
      <c r="T4025" s="18">
        <f t="shared" si="301"/>
        <v>42453.957905092597</v>
      </c>
    </row>
    <row r="4026" spans="1:20" ht="60" x14ac:dyDescent="0.25">
      <c r="A4026">
        <v>4024</v>
      </c>
      <c r="B4026" s="10" t="s">
        <v>4020</v>
      </c>
      <c r="C4026" s="3" t="s">
        <v>8129</v>
      </c>
      <c r="D4026" s="8">
        <v>25000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0</v>
      </c>
      <c r="P4026">
        <f t="shared" si="299"/>
        <v>10</v>
      </c>
      <c r="Q4026" s="14" t="s">
        <v>8308</v>
      </c>
      <c r="R4026" t="s">
        <v>8309</v>
      </c>
      <c r="S4026" s="18">
        <f t="shared" si="300"/>
        <v>42217.670104166667</v>
      </c>
      <c r="T4026" s="18">
        <f t="shared" si="301"/>
        <v>42247.670104166667</v>
      </c>
    </row>
    <row r="4027" spans="1:20" ht="60" x14ac:dyDescent="0.25">
      <c r="A4027">
        <v>4025</v>
      </c>
      <c r="B4027" s="10" t="s">
        <v>4021</v>
      </c>
      <c r="C4027" s="3" t="s">
        <v>8130</v>
      </c>
      <c r="D4027" s="8">
        <v>10000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3</v>
      </c>
      <c r="P4027">
        <f t="shared" si="299"/>
        <v>62.5</v>
      </c>
      <c r="Q4027" s="14" t="s">
        <v>8308</v>
      </c>
      <c r="R4027" t="s">
        <v>8309</v>
      </c>
      <c r="S4027" s="18">
        <f t="shared" si="300"/>
        <v>42151.237685185188</v>
      </c>
      <c r="T4027" s="18">
        <f t="shared" si="301"/>
        <v>42211.237685185188</v>
      </c>
    </row>
    <row r="4028" spans="1:20" ht="45" x14ac:dyDescent="0.25">
      <c r="A4028">
        <v>4026</v>
      </c>
      <c r="B4028" s="10" t="s">
        <v>4022</v>
      </c>
      <c r="C4028" s="3" t="s">
        <v>8131</v>
      </c>
      <c r="D4028" s="8">
        <v>13000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4" t="s">
        <v>8308</v>
      </c>
      <c r="R4028" t="s">
        <v>8309</v>
      </c>
      <c r="S4028" s="18">
        <f t="shared" si="300"/>
        <v>42282.655543981484</v>
      </c>
      <c r="T4028" s="18">
        <f t="shared" si="301"/>
        <v>42342.697210648148</v>
      </c>
    </row>
    <row r="4029" spans="1:20" ht="60" x14ac:dyDescent="0.25">
      <c r="A4029">
        <v>4027</v>
      </c>
      <c r="B4029" s="10" t="s">
        <v>4023</v>
      </c>
      <c r="C4029" s="3" t="s">
        <v>8132</v>
      </c>
      <c r="D4029" s="8">
        <v>74997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0</v>
      </c>
      <c r="P4029">
        <f t="shared" si="299"/>
        <v>30.71</v>
      </c>
      <c r="Q4029" s="14" t="s">
        <v>8308</v>
      </c>
      <c r="R4029" t="s">
        <v>8309</v>
      </c>
      <c r="S4029" s="18">
        <f t="shared" si="300"/>
        <v>42768.97084490741</v>
      </c>
      <c r="T4029" s="18">
        <f t="shared" si="301"/>
        <v>42789.041666666672</v>
      </c>
    </row>
    <row r="4030" spans="1:20" ht="45" x14ac:dyDescent="0.25">
      <c r="A4030">
        <v>4028</v>
      </c>
      <c r="B4030" s="10" t="s">
        <v>4024</v>
      </c>
      <c r="C4030" s="3" t="s">
        <v>8133</v>
      </c>
      <c r="D4030" s="8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4" t="s">
        <v>8308</v>
      </c>
      <c r="R4030" t="s">
        <v>8309</v>
      </c>
      <c r="S4030" s="18">
        <f t="shared" si="300"/>
        <v>41765.938657407409</v>
      </c>
      <c r="T4030" s="18">
        <f t="shared" si="301"/>
        <v>41795.938657407409</v>
      </c>
    </row>
    <row r="4031" spans="1:20" ht="45" x14ac:dyDescent="0.25">
      <c r="A4031">
        <v>4029</v>
      </c>
      <c r="B4031" s="10" t="s">
        <v>4025</v>
      </c>
      <c r="C4031" s="3" t="s">
        <v>8134</v>
      </c>
      <c r="D4031" s="8">
        <v>3000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4" t="s">
        <v>8308</v>
      </c>
      <c r="R4031" t="s">
        <v>8309</v>
      </c>
      <c r="S4031" s="18">
        <f t="shared" si="300"/>
        <v>42322.025115740747</v>
      </c>
      <c r="T4031" s="18">
        <f t="shared" si="301"/>
        <v>42352.025115740747</v>
      </c>
    </row>
    <row r="4032" spans="1:20" ht="60" x14ac:dyDescent="0.25">
      <c r="A4032">
        <v>4030</v>
      </c>
      <c r="B4032" s="10" t="s">
        <v>4026</v>
      </c>
      <c r="C4032" s="3" t="s">
        <v>8135</v>
      </c>
      <c r="D4032" s="8">
        <v>15000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3</v>
      </c>
      <c r="P4032">
        <f t="shared" si="299"/>
        <v>66.67</v>
      </c>
      <c r="Q4032" s="14" t="s">
        <v>8308</v>
      </c>
      <c r="R4032" t="s">
        <v>8309</v>
      </c>
      <c r="S4032" s="18">
        <f t="shared" si="300"/>
        <v>42374.655081018514</v>
      </c>
      <c r="T4032" s="18">
        <f t="shared" si="301"/>
        <v>42403.784027777772</v>
      </c>
    </row>
    <row r="4033" spans="1:20" ht="60" x14ac:dyDescent="0.25">
      <c r="A4033">
        <v>4031</v>
      </c>
      <c r="B4033" s="10" t="s">
        <v>4027</v>
      </c>
      <c r="C4033" s="3" t="s">
        <v>8136</v>
      </c>
      <c r="D4033" s="8">
        <v>10000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4" t="s">
        <v>8308</v>
      </c>
      <c r="R4033" t="s">
        <v>8309</v>
      </c>
      <c r="S4033" s="18">
        <f t="shared" si="300"/>
        <v>41941.585231481484</v>
      </c>
      <c r="T4033" s="18">
        <f t="shared" si="301"/>
        <v>41991.626898148148</v>
      </c>
    </row>
    <row r="4034" spans="1:20" ht="60" x14ac:dyDescent="0.25">
      <c r="A4034">
        <v>4032</v>
      </c>
      <c r="B4034" s="10" t="s">
        <v>4028</v>
      </c>
      <c r="C4034" s="3" t="s">
        <v>8137</v>
      </c>
      <c r="D4034" s="8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ref="P4034:P4097" si="303">IFERROR(ROUND(E4034/L4034,2),0)</f>
        <v>59</v>
      </c>
      <c r="Q4034" s="14" t="s">
        <v>8308</v>
      </c>
      <c r="R4034" t="s">
        <v>8309</v>
      </c>
      <c r="S4034" s="18">
        <f t="shared" si="300"/>
        <v>42293.809212962966</v>
      </c>
      <c r="T4034" s="18">
        <f t="shared" si="301"/>
        <v>42353.85087962963</v>
      </c>
    </row>
    <row r="4035" spans="1:20" ht="45" x14ac:dyDescent="0.25">
      <c r="A4035">
        <v>4033</v>
      </c>
      <c r="B4035" s="10" t="s">
        <v>4029</v>
      </c>
      <c r="C4035" s="3" t="s">
        <v>8138</v>
      </c>
      <c r="D4035" s="8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si="303"/>
        <v>65.34</v>
      </c>
      <c r="Q4035" s="14" t="s">
        <v>8308</v>
      </c>
      <c r="R4035" t="s">
        <v>8309</v>
      </c>
      <c r="S4035" s="18">
        <f t="shared" ref="S4035:S4098" si="304">(((J4035/60)/60)/24)+DATE(1970,1,1)</f>
        <v>42614.268796296295</v>
      </c>
      <c r="T4035" s="18">
        <f t="shared" ref="T4035:T4098" si="305">(((I4035/60)/60)/24)+DATE(1970,1,1)</f>
        <v>42645.375</v>
      </c>
    </row>
    <row r="4036" spans="1:20" ht="60" x14ac:dyDescent="0.25">
      <c r="A4036">
        <v>4034</v>
      </c>
      <c r="B4036" s="10" t="s">
        <v>4030</v>
      </c>
      <c r="C4036" s="3" t="s">
        <v>8139</v>
      </c>
      <c r="D4036" s="8">
        <v>200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100</v>
      </c>
      <c r="P4036">
        <f t="shared" si="303"/>
        <v>100</v>
      </c>
      <c r="Q4036" s="14" t="s">
        <v>8308</v>
      </c>
      <c r="R4036" t="s">
        <v>8309</v>
      </c>
      <c r="S4036" s="18">
        <f t="shared" si="304"/>
        <v>42067.947337962964</v>
      </c>
      <c r="T4036" s="18">
        <f t="shared" si="305"/>
        <v>42097.905671296292</v>
      </c>
    </row>
    <row r="4037" spans="1:20" ht="30" x14ac:dyDescent="0.25">
      <c r="A4037">
        <v>4035</v>
      </c>
      <c r="B4037" s="10" t="s">
        <v>4031</v>
      </c>
      <c r="C4037" s="3" t="s">
        <v>8140</v>
      </c>
      <c r="D4037" s="8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4" t="s">
        <v>8308</v>
      </c>
      <c r="R4037" t="s">
        <v>8309</v>
      </c>
      <c r="S4037" s="18">
        <f t="shared" si="304"/>
        <v>41903.882951388885</v>
      </c>
      <c r="T4037" s="18">
        <f t="shared" si="305"/>
        <v>41933.882951388885</v>
      </c>
    </row>
    <row r="4038" spans="1:20" ht="45" x14ac:dyDescent="0.25">
      <c r="A4038">
        <v>4036</v>
      </c>
      <c r="B4038" s="10" t="s">
        <v>4032</v>
      </c>
      <c r="C4038" s="3" t="s">
        <v>7438</v>
      </c>
      <c r="D4038" s="8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4" t="s">
        <v>8308</v>
      </c>
      <c r="R4038" t="s">
        <v>8309</v>
      </c>
      <c r="S4038" s="18">
        <f t="shared" si="304"/>
        <v>41804.937083333331</v>
      </c>
      <c r="T4038" s="18">
        <f t="shared" si="305"/>
        <v>41821.9375</v>
      </c>
    </row>
    <row r="4039" spans="1:20" ht="60" x14ac:dyDescent="0.25">
      <c r="A4039">
        <v>4037</v>
      </c>
      <c r="B4039" s="10" t="s">
        <v>4033</v>
      </c>
      <c r="C4039" s="3" t="s">
        <v>8141</v>
      </c>
      <c r="D4039" s="8">
        <v>11180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</v>
      </c>
      <c r="P4039">
        <f t="shared" si="303"/>
        <v>40</v>
      </c>
      <c r="Q4039" s="14" t="s">
        <v>8308</v>
      </c>
      <c r="R4039" t="s">
        <v>8309</v>
      </c>
      <c r="S4039" s="18">
        <f t="shared" si="304"/>
        <v>42497.070775462969</v>
      </c>
      <c r="T4039" s="18">
        <f t="shared" si="305"/>
        <v>42514.600694444445</v>
      </c>
    </row>
    <row r="4040" spans="1:20" ht="45" x14ac:dyDescent="0.25">
      <c r="A4040">
        <v>4038</v>
      </c>
      <c r="B4040" s="10" t="s">
        <v>4034</v>
      </c>
      <c r="C4040" s="3" t="s">
        <v>8142</v>
      </c>
      <c r="D4040" s="8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4" t="s">
        <v>8308</v>
      </c>
      <c r="R4040" t="s">
        <v>8309</v>
      </c>
      <c r="S4040" s="18">
        <f t="shared" si="304"/>
        <v>41869.798726851855</v>
      </c>
      <c r="T4040" s="18">
        <f t="shared" si="305"/>
        <v>41929.798726851855</v>
      </c>
    </row>
    <row r="4041" spans="1:20" ht="45" x14ac:dyDescent="0.25">
      <c r="A4041">
        <v>4039</v>
      </c>
      <c r="B4041" s="10" t="s">
        <v>4035</v>
      </c>
      <c r="C4041" s="3" t="s">
        <v>8143</v>
      </c>
      <c r="D4041" s="8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4" t="s">
        <v>8308</v>
      </c>
      <c r="R4041" t="s">
        <v>8309</v>
      </c>
      <c r="S4041" s="18">
        <f t="shared" si="304"/>
        <v>42305.670914351853</v>
      </c>
      <c r="T4041" s="18">
        <f t="shared" si="305"/>
        <v>42339.249305555553</v>
      </c>
    </row>
    <row r="4042" spans="1:20" ht="45" x14ac:dyDescent="0.25">
      <c r="A4042">
        <v>4040</v>
      </c>
      <c r="B4042" s="10" t="s">
        <v>4036</v>
      </c>
      <c r="C4042" s="3" t="s">
        <v>8144</v>
      </c>
      <c r="D4042" s="8">
        <v>2500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100</v>
      </c>
      <c r="P4042">
        <f t="shared" si="303"/>
        <v>1250</v>
      </c>
      <c r="Q4042" s="14" t="s">
        <v>8308</v>
      </c>
      <c r="R4042" t="s">
        <v>8309</v>
      </c>
      <c r="S4042" s="18">
        <f t="shared" si="304"/>
        <v>42144.231527777782</v>
      </c>
      <c r="T4042" s="18">
        <f t="shared" si="305"/>
        <v>42203.125</v>
      </c>
    </row>
    <row r="4043" spans="1:20" ht="45" x14ac:dyDescent="0.25">
      <c r="A4043">
        <v>4041</v>
      </c>
      <c r="B4043" s="10" t="s">
        <v>4037</v>
      </c>
      <c r="C4043" s="3" t="s">
        <v>8145</v>
      </c>
      <c r="D4043" s="8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4" t="s">
        <v>8308</v>
      </c>
      <c r="R4043" t="s">
        <v>8309</v>
      </c>
      <c r="S4043" s="18">
        <f t="shared" si="304"/>
        <v>42559.474004629628</v>
      </c>
      <c r="T4043" s="18">
        <f t="shared" si="305"/>
        <v>42619.474004629628</v>
      </c>
    </row>
    <row r="4044" spans="1:20" ht="60" x14ac:dyDescent="0.25">
      <c r="A4044">
        <v>4042</v>
      </c>
      <c r="B4044" s="10" t="s">
        <v>4038</v>
      </c>
      <c r="C4044" s="3" t="s">
        <v>8146</v>
      </c>
      <c r="D4044" s="8">
        <v>2000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1</v>
      </c>
      <c r="P4044">
        <f t="shared" si="303"/>
        <v>7</v>
      </c>
      <c r="Q4044" s="14" t="s">
        <v>8308</v>
      </c>
      <c r="R4044" t="s">
        <v>8309</v>
      </c>
      <c r="S4044" s="18">
        <f t="shared" si="304"/>
        <v>41995.084074074075</v>
      </c>
      <c r="T4044" s="18">
        <f t="shared" si="305"/>
        <v>42024.802777777775</v>
      </c>
    </row>
    <row r="4045" spans="1:20" ht="45" x14ac:dyDescent="0.25">
      <c r="A4045">
        <v>4043</v>
      </c>
      <c r="B4045" s="10" t="s">
        <v>4039</v>
      </c>
      <c r="C4045" s="3" t="s">
        <v>8147</v>
      </c>
      <c r="D4045" s="8">
        <v>500000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4" t="s">
        <v>8308</v>
      </c>
      <c r="R4045" t="s">
        <v>8309</v>
      </c>
      <c r="S4045" s="18">
        <f t="shared" si="304"/>
        <v>41948.957465277781</v>
      </c>
      <c r="T4045" s="18">
        <f t="shared" si="305"/>
        <v>41963.957465277781</v>
      </c>
    </row>
    <row r="4046" spans="1:20" ht="60" x14ac:dyDescent="0.25">
      <c r="A4046">
        <v>4044</v>
      </c>
      <c r="B4046" s="10" t="s">
        <v>4040</v>
      </c>
      <c r="C4046" s="3" t="s">
        <v>8148</v>
      </c>
      <c r="D4046" s="8">
        <v>2000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11</v>
      </c>
      <c r="P4046">
        <f t="shared" si="303"/>
        <v>56.25</v>
      </c>
      <c r="Q4046" s="14" t="s">
        <v>8308</v>
      </c>
      <c r="R4046" t="s">
        <v>8309</v>
      </c>
      <c r="S4046" s="18">
        <f t="shared" si="304"/>
        <v>42074.219699074078</v>
      </c>
      <c r="T4046" s="18">
        <f t="shared" si="305"/>
        <v>42104.208333333328</v>
      </c>
    </row>
    <row r="4047" spans="1:20" ht="60" x14ac:dyDescent="0.25">
      <c r="A4047">
        <v>4045</v>
      </c>
      <c r="B4047" s="10" t="s">
        <v>4041</v>
      </c>
      <c r="C4047" s="3" t="s">
        <v>8149</v>
      </c>
      <c r="D4047" s="8">
        <v>15000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4" t="s">
        <v>8308</v>
      </c>
      <c r="R4047" t="s">
        <v>8309</v>
      </c>
      <c r="S4047" s="18">
        <f t="shared" si="304"/>
        <v>41842.201261574075</v>
      </c>
      <c r="T4047" s="18">
        <f t="shared" si="305"/>
        <v>41872.201261574075</v>
      </c>
    </row>
    <row r="4048" spans="1:20" ht="60" x14ac:dyDescent="0.25">
      <c r="A4048">
        <v>4046</v>
      </c>
      <c r="B4048" s="10" t="s">
        <v>4042</v>
      </c>
      <c r="C4048" s="3" t="s">
        <v>8150</v>
      </c>
      <c r="D4048" s="8">
        <v>350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131</v>
      </c>
      <c r="P4048">
        <f t="shared" si="303"/>
        <v>38.33</v>
      </c>
      <c r="Q4048" s="14" t="s">
        <v>8308</v>
      </c>
      <c r="R4048" t="s">
        <v>8309</v>
      </c>
      <c r="S4048" s="18">
        <f t="shared" si="304"/>
        <v>41904.650578703702</v>
      </c>
      <c r="T4048" s="18">
        <f t="shared" si="305"/>
        <v>41934.650578703702</v>
      </c>
    </row>
    <row r="4049" spans="1:20" ht="45" x14ac:dyDescent="0.25">
      <c r="A4049">
        <v>4047</v>
      </c>
      <c r="B4049" s="10" t="s">
        <v>4043</v>
      </c>
      <c r="C4049" s="3" t="s">
        <v>8151</v>
      </c>
      <c r="D4049" s="8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4" t="s">
        <v>8308</v>
      </c>
      <c r="R4049" t="s">
        <v>8309</v>
      </c>
      <c r="S4049" s="18">
        <f t="shared" si="304"/>
        <v>41991.022488425922</v>
      </c>
      <c r="T4049" s="18">
        <f t="shared" si="305"/>
        <v>42015.041666666672</v>
      </c>
    </row>
    <row r="4050" spans="1:20" ht="60" x14ac:dyDescent="0.25">
      <c r="A4050">
        <v>4048</v>
      </c>
      <c r="B4050" s="10" t="s">
        <v>4044</v>
      </c>
      <c r="C4050" s="3" t="s">
        <v>8152</v>
      </c>
      <c r="D4050" s="8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4" t="s">
        <v>8308</v>
      </c>
      <c r="R4050" t="s">
        <v>8309</v>
      </c>
      <c r="S4050" s="18">
        <f t="shared" si="304"/>
        <v>42436.509108796294</v>
      </c>
      <c r="T4050" s="18">
        <f t="shared" si="305"/>
        <v>42471.467442129629</v>
      </c>
    </row>
    <row r="4051" spans="1:20" ht="60" x14ac:dyDescent="0.25">
      <c r="A4051">
        <v>4049</v>
      </c>
      <c r="B4051" s="10" t="s">
        <v>4045</v>
      </c>
      <c r="C4051" s="3" t="s">
        <v>8153</v>
      </c>
      <c r="D4051" s="8">
        <v>1000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2</v>
      </c>
      <c r="P4051">
        <f t="shared" si="303"/>
        <v>16</v>
      </c>
      <c r="Q4051" s="14" t="s">
        <v>8308</v>
      </c>
      <c r="R4051" t="s">
        <v>8309</v>
      </c>
      <c r="S4051" s="18">
        <f t="shared" si="304"/>
        <v>42169.958506944444</v>
      </c>
      <c r="T4051" s="18">
        <f t="shared" si="305"/>
        <v>42199.958506944444</v>
      </c>
    </row>
    <row r="4052" spans="1:20" ht="60" x14ac:dyDescent="0.25">
      <c r="A4052">
        <v>4050</v>
      </c>
      <c r="B4052" s="10" t="s">
        <v>4046</v>
      </c>
      <c r="C4052" s="3" t="s">
        <v>8154</v>
      </c>
      <c r="D4052" s="8">
        <v>50000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4" t="s">
        <v>8308</v>
      </c>
      <c r="R4052" t="s">
        <v>8309</v>
      </c>
      <c r="S4052" s="18">
        <f t="shared" si="304"/>
        <v>41905.636469907404</v>
      </c>
      <c r="T4052" s="18">
        <f t="shared" si="305"/>
        <v>41935.636469907404</v>
      </c>
    </row>
    <row r="4053" spans="1:20" ht="45" x14ac:dyDescent="0.25">
      <c r="A4053">
        <v>4051</v>
      </c>
      <c r="B4053" s="10" t="s">
        <v>4047</v>
      </c>
      <c r="C4053" s="3" t="s">
        <v>8155</v>
      </c>
      <c r="D4053" s="8">
        <v>250000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4" t="s">
        <v>8308</v>
      </c>
      <c r="R4053" t="s">
        <v>8309</v>
      </c>
      <c r="S4053" s="18">
        <f t="shared" si="304"/>
        <v>41761.810150462967</v>
      </c>
      <c r="T4053" s="18">
        <f t="shared" si="305"/>
        <v>41768.286805555559</v>
      </c>
    </row>
    <row r="4054" spans="1:20" ht="60" x14ac:dyDescent="0.25">
      <c r="A4054">
        <v>4052</v>
      </c>
      <c r="B4054" s="10" t="s">
        <v>4048</v>
      </c>
      <c r="C4054" s="3" t="s">
        <v>8156</v>
      </c>
      <c r="D4054" s="8">
        <v>5000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23</v>
      </c>
      <c r="P4054">
        <f t="shared" si="303"/>
        <v>86.62</v>
      </c>
      <c r="Q4054" s="14" t="s">
        <v>8308</v>
      </c>
      <c r="R4054" t="s">
        <v>8309</v>
      </c>
      <c r="S4054" s="18">
        <f t="shared" si="304"/>
        <v>41865.878657407404</v>
      </c>
      <c r="T4054" s="18">
        <f t="shared" si="305"/>
        <v>41925.878657407404</v>
      </c>
    </row>
    <row r="4055" spans="1:20" ht="60" x14ac:dyDescent="0.25">
      <c r="A4055">
        <v>4053</v>
      </c>
      <c r="B4055" s="10" t="s">
        <v>4049</v>
      </c>
      <c r="C4055" s="3" t="s">
        <v>8157</v>
      </c>
      <c r="D4055" s="8">
        <v>30000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0</v>
      </c>
      <c r="P4055">
        <f t="shared" si="303"/>
        <v>55</v>
      </c>
      <c r="Q4055" s="14" t="s">
        <v>8308</v>
      </c>
      <c r="R4055" t="s">
        <v>8309</v>
      </c>
      <c r="S4055" s="18">
        <f t="shared" si="304"/>
        <v>41928.690138888887</v>
      </c>
      <c r="T4055" s="18">
        <f t="shared" si="305"/>
        <v>41958.833333333328</v>
      </c>
    </row>
    <row r="4056" spans="1:20" ht="45" x14ac:dyDescent="0.25">
      <c r="A4056">
        <v>4054</v>
      </c>
      <c r="B4056" s="10" t="s">
        <v>4050</v>
      </c>
      <c r="C4056" s="3" t="s">
        <v>8158</v>
      </c>
      <c r="D4056" s="8">
        <v>6000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4" t="s">
        <v>8308</v>
      </c>
      <c r="R4056" t="s">
        <v>8309</v>
      </c>
      <c r="S4056" s="18">
        <f t="shared" si="304"/>
        <v>42613.841261574074</v>
      </c>
      <c r="T4056" s="18">
        <f t="shared" si="305"/>
        <v>42644.166666666672</v>
      </c>
    </row>
    <row r="4057" spans="1:20" ht="60" x14ac:dyDescent="0.25">
      <c r="A4057">
        <v>4055</v>
      </c>
      <c r="B4057" s="10" t="s">
        <v>4051</v>
      </c>
      <c r="C4057" s="3" t="s">
        <v>8159</v>
      </c>
      <c r="D4057" s="8">
        <v>22000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4</v>
      </c>
      <c r="P4057">
        <f t="shared" si="303"/>
        <v>41.95</v>
      </c>
      <c r="Q4057" s="14" t="s">
        <v>8308</v>
      </c>
      <c r="R4057" t="s">
        <v>8309</v>
      </c>
      <c r="S4057" s="18">
        <f t="shared" si="304"/>
        <v>41779.648506944446</v>
      </c>
      <c r="T4057" s="18">
        <f t="shared" si="305"/>
        <v>41809.648506944446</v>
      </c>
    </row>
    <row r="4058" spans="1:20" ht="60" x14ac:dyDescent="0.25">
      <c r="A4058">
        <v>4056</v>
      </c>
      <c r="B4058" s="10" t="s">
        <v>4052</v>
      </c>
      <c r="C4058" s="3" t="s">
        <v>8160</v>
      </c>
      <c r="D4058" s="8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4" t="s">
        <v>8308</v>
      </c>
      <c r="R4058" t="s">
        <v>8309</v>
      </c>
      <c r="S4058" s="18">
        <f t="shared" si="304"/>
        <v>42534.933321759265</v>
      </c>
      <c r="T4058" s="18">
        <f t="shared" si="305"/>
        <v>42554.832638888889</v>
      </c>
    </row>
    <row r="4059" spans="1:20" ht="60" x14ac:dyDescent="0.25">
      <c r="A4059">
        <v>4057</v>
      </c>
      <c r="B4059" s="10" t="s">
        <v>4053</v>
      </c>
      <c r="C4059" s="3" t="s">
        <v>8161</v>
      </c>
      <c r="D4059" s="8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4" t="s">
        <v>8308</v>
      </c>
      <c r="R4059" t="s">
        <v>8309</v>
      </c>
      <c r="S4059" s="18">
        <f t="shared" si="304"/>
        <v>42310.968518518523</v>
      </c>
      <c r="T4059" s="18">
        <f t="shared" si="305"/>
        <v>42333.958333333328</v>
      </c>
    </row>
    <row r="4060" spans="1:20" ht="45" x14ac:dyDescent="0.25">
      <c r="A4060">
        <v>4058</v>
      </c>
      <c r="B4060" s="10" t="s">
        <v>4054</v>
      </c>
      <c r="C4060" s="3" t="s">
        <v>8162</v>
      </c>
      <c r="D4060" s="8">
        <v>5000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2</v>
      </c>
      <c r="P4060">
        <f t="shared" si="303"/>
        <v>23.75</v>
      </c>
      <c r="Q4060" s="14" t="s">
        <v>8308</v>
      </c>
      <c r="R4060" t="s">
        <v>8309</v>
      </c>
      <c r="S4060" s="18">
        <f t="shared" si="304"/>
        <v>42446.060694444444</v>
      </c>
      <c r="T4060" s="18">
        <f t="shared" si="305"/>
        <v>42461.165972222225</v>
      </c>
    </row>
    <row r="4061" spans="1:20" ht="45" x14ac:dyDescent="0.25">
      <c r="A4061">
        <v>4059</v>
      </c>
      <c r="B4061" s="10" t="s">
        <v>4055</v>
      </c>
      <c r="C4061" s="3" t="s">
        <v>8163</v>
      </c>
      <c r="D4061" s="8">
        <v>5000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5</v>
      </c>
      <c r="P4061">
        <f t="shared" si="303"/>
        <v>35.71</v>
      </c>
      <c r="Q4061" s="14" t="s">
        <v>8308</v>
      </c>
      <c r="R4061" t="s">
        <v>8309</v>
      </c>
      <c r="S4061" s="18">
        <f t="shared" si="304"/>
        <v>41866.640648148146</v>
      </c>
      <c r="T4061" s="18">
        <f t="shared" si="305"/>
        <v>41898.125</v>
      </c>
    </row>
    <row r="4062" spans="1:20" ht="60" x14ac:dyDescent="0.25">
      <c r="A4062">
        <v>4060</v>
      </c>
      <c r="B4062" s="10" t="s">
        <v>4056</v>
      </c>
      <c r="C4062" s="3" t="s">
        <v>8164</v>
      </c>
      <c r="D4062" s="8">
        <v>2000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14</v>
      </c>
      <c r="P4062">
        <f t="shared" si="303"/>
        <v>57</v>
      </c>
      <c r="Q4062" s="14" t="s">
        <v>8308</v>
      </c>
      <c r="R4062" t="s">
        <v>8309</v>
      </c>
      <c r="S4062" s="18">
        <f t="shared" si="304"/>
        <v>41779.695092592592</v>
      </c>
      <c r="T4062" s="18">
        <f t="shared" si="305"/>
        <v>41813.666666666664</v>
      </c>
    </row>
    <row r="4063" spans="1:20" ht="45" x14ac:dyDescent="0.25">
      <c r="A4063">
        <v>4061</v>
      </c>
      <c r="B4063" s="10" t="s">
        <v>4057</v>
      </c>
      <c r="C4063" s="3" t="s">
        <v>8165</v>
      </c>
      <c r="D4063" s="8">
        <v>150000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4" t="s">
        <v>8308</v>
      </c>
      <c r="R4063" t="s">
        <v>8309</v>
      </c>
      <c r="S4063" s="18">
        <f t="shared" si="304"/>
        <v>42421.141469907408</v>
      </c>
      <c r="T4063" s="18">
        <f t="shared" si="305"/>
        <v>42481.099803240737</v>
      </c>
    </row>
    <row r="4064" spans="1:20" ht="60" x14ac:dyDescent="0.25">
      <c r="A4064">
        <v>4062</v>
      </c>
      <c r="B4064" s="10" t="s">
        <v>4058</v>
      </c>
      <c r="C4064" s="3" t="s">
        <v>8166</v>
      </c>
      <c r="D4064" s="8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4" t="s">
        <v>8308</v>
      </c>
      <c r="R4064" t="s">
        <v>8309</v>
      </c>
      <c r="S4064" s="18">
        <f t="shared" si="304"/>
        <v>42523.739212962959</v>
      </c>
      <c r="T4064" s="18">
        <f t="shared" si="305"/>
        <v>42553.739212962959</v>
      </c>
    </row>
    <row r="4065" spans="1:20" ht="60" x14ac:dyDescent="0.25">
      <c r="A4065">
        <v>4063</v>
      </c>
      <c r="B4065" s="10" t="s">
        <v>4059</v>
      </c>
      <c r="C4065" s="3" t="s">
        <v>8167</v>
      </c>
      <c r="D4065" s="8">
        <v>2500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5</v>
      </c>
      <c r="P4065">
        <f t="shared" si="303"/>
        <v>15</v>
      </c>
      <c r="Q4065" s="14" t="s">
        <v>8308</v>
      </c>
      <c r="R4065" t="s">
        <v>8309</v>
      </c>
      <c r="S4065" s="18">
        <f t="shared" si="304"/>
        <v>41787.681527777779</v>
      </c>
      <c r="T4065" s="18">
        <f t="shared" si="305"/>
        <v>41817.681527777779</v>
      </c>
    </row>
    <row r="4066" spans="1:20" ht="60" x14ac:dyDescent="0.25">
      <c r="A4066">
        <v>4064</v>
      </c>
      <c r="B4066" s="10" t="s">
        <v>4060</v>
      </c>
      <c r="C4066" s="3" t="s">
        <v>8168</v>
      </c>
      <c r="D4066" s="8">
        <v>300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128</v>
      </c>
      <c r="P4066">
        <f t="shared" si="303"/>
        <v>64.17</v>
      </c>
      <c r="Q4066" s="14" t="s">
        <v>8308</v>
      </c>
      <c r="R4066" t="s">
        <v>8309</v>
      </c>
      <c r="S4066" s="18">
        <f t="shared" si="304"/>
        <v>42093.588263888887</v>
      </c>
      <c r="T4066" s="18">
        <f t="shared" si="305"/>
        <v>42123.588263888887</v>
      </c>
    </row>
    <row r="4067" spans="1:20" ht="45" x14ac:dyDescent="0.25">
      <c r="A4067">
        <v>4065</v>
      </c>
      <c r="B4067" s="10" t="s">
        <v>4061</v>
      </c>
      <c r="C4067" s="3" t="s">
        <v>8169</v>
      </c>
      <c r="D4067" s="8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4" t="s">
        <v>8308</v>
      </c>
      <c r="R4067" t="s">
        <v>8309</v>
      </c>
      <c r="S4067" s="18">
        <f t="shared" si="304"/>
        <v>41833.951516203706</v>
      </c>
      <c r="T4067" s="18">
        <f t="shared" si="305"/>
        <v>41863.951516203706</v>
      </c>
    </row>
    <row r="4068" spans="1:20" ht="60" x14ac:dyDescent="0.25">
      <c r="A4068">
        <v>4066</v>
      </c>
      <c r="B4068" s="10" t="s">
        <v>4062</v>
      </c>
      <c r="C4068" s="3" t="s">
        <v>8170</v>
      </c>
      <c r="D4068" s="8">
        <v>2500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1</v>
      </c>
      <c r="P4068">
        <f t="shared" si="303"/>
        <v>25</v>
      </c>
      <c r="Q4068" s="14" t="s">
        <v>8308</v>
      </c>
      <c r="R4068" t="s">
        <v>8309</v>
      </c>
      <c r="S4068" s="18">
        <f t="shared" si="304"/>
        <v>42479.039212962962</v>
      </c>
      <c r="T4068" s="18">
        <f t="shared" si="305"/>
        <v>42509.039212962962</v>
      </c>
    </row>
    <row r="4069" spans="1:20" ht="60" x14ac:dyDescent="0.25">
      <c r="A4069">
        <v>4067</v>
      </c>
      <c r="B4069" s="10" t="s">
        <v>4063</v>
      </c>
      <c r="C4069" s="3" t="s">
        <v>7998</v>
      </c>
      <c r="D4069" s="8">
        <v>2500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122</v>
      </c>
      <c r="P4069">
        <f t="shared" si="303"/>
        <v>179.12</v>
      </c>
      <c r="Q4069" s="14" t="s">
        <v>8308</v>
      </c>
      <c r="R4069" t="s">
        <v>8309</v>
      </c>
      <c r="S4069" s="18">
        <f t="shared" si="304"/>
        <v>42235.117476851854</v>
      </c>
      <c r="T4069" s="18">
        <f t="shared" si="305"/>
        <v>42275.117476851854</v>
      </c>
    </row>
    <row r="4070" spans="1:20" ht="45" x14ac:dyDescent="0.25">
      <c r="A4070">
        <v>4068</v>
      </c>
      <c r="B4070" s="10" t="s">
        <v>4064</v>
      </c>
      <c r="C4070" s="3" t="s">
        <v>8171</v>
      </c>
      <c r="D4070" s="8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4" t="s">
        <v>8308</v>
      </c>
      <c r="R4070" t="s">
        <v>8309</v>
      </c>
      <c r="S4070" s="18">
        <f t="shared" si="304"/>
        <v>42718.963599537034</v>
      </c>
      <c r="T4070" s="18">
        <f t="shared" si="305"/>
        <v>42748.961805555555</v>
      </c>
    </row>
    <row r="4071" spans="1:20" ht="45" x14ac:dyDescent="0.25">
      <c r="A4071">
        <v>4069</v>
      </c>
      <c r="B4071" s="10" t="s">
        <v>4065</v>
      </c>
      <c r="C4071" s="3" t="s">
        <v>8172</v>
      </c>
      <c r="D4071" s="8">
        <v>333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129</v>
      </c>
      <c r="P4071">
        <f t="shared" si="303"/>
        <v>33.08</v>
      </c>
      <c r="Q4071" s="14" t="s">
        <v>8308</v>
      </c>
      <c r="R4071" t="s">
        <v>8309</v>
      </c>
      <c r="S4071" s="18">
        <f t="shared" si="304"/>
        <v>42022.661527777775</v>
      </c>
      <c r="T4071" s="18">
        <f t="shared" si="305"/>
        <v>42063.5</v>
      </c>
    </row>
    <row r="4072" spans="1:20" ht="45" x14ac:dyDescent="0.25">
      <c r="A4072">
        <v>4070</v>
      </c>
      <c r="B4072" s="10" t="s">
        <v>4066</v>
      </c>
      <c r="C4072" s="3" t="s">
        <v>8173</v>
      </c>
      <c r="D4072" s="8">
        <v>400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41</v>
      </c>
      <c r="P4072">
        <f t="shared" si="303"/>
        <v>27.5</v>
      </c>
      <c r="Q4072" s="14" t="s">
        <v>8308</v>
      </c>
      <c r="R4072" t="s">
        <v>8309</v>
      </c>
      <c r="S4072" s="18">
        <f t="shared" si="304"/>
        <v>42031.666898148149</v>
      </c>
      <c r="T4072" s="18">
        <f t="shared" si="305"/>
        <v>42064.125</v>
      </c>
    </row>
    <row r="4073" spans="1:20" ht="60" x14ac:dyDescent="0.25">
      <c r="A4073">
        <v>4071</v>
      </c>
      <c r="B4073" s="10" t="s">
        <v>4067</v>
      </c>
      <c r="C4073" s="3" t="s">
        <v>8174</v>
      </c>
      <c r="D4073" s="8">
        <v>3000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4" t="s">
        <v>8308</v>
      </c>
      <c r="R4073" t="s">
        <v>8309</v>
      </c>
      <c r="S4073" s="18">
        <f t="shared" si="304"/>
        <v>42700.804756944446</v>
      </c>
      <c r="T4073" s="18">
        <f t="shared" si="305"/>
        <v>42730.804756944446</v>
      </c>
    </row>
    <row r="4074" spans="1:20" ht="60" x14ac:dyDescent="0.25">
      <c r="A4074">
        <v>4072</v>
      </c>
      <c r="B4074" s="10" t="s">
        <v>4068</v>
      </c>
      <c r="C4074" s="3" t="s">
        <v>8175</v>
      </c>
      <c r="D4074" s="8">
        <v>110000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4" t="s">
        <v>8308</v>
      </c>
      <c r="R4074" t="s">
        <v>8309</v>
      </c>
      <c r="S4074" s="18">
        <f t="shared" si="304"/>
        <v>41812.77443287037</v>
      </c>
      <c r="T4074" s="18">
        <f t="shared" si="305"/>
        <v>41872.77443287037</v>
      </c>
    </row>
    <row r="4075" spans="1:20" ht="45" x14ac:dyDescent="0.25">
      <c r="A4075">
        <v>4073</v>
      </c>
      <c r="B4075" s="10" t="s">
        <v>4069</v>
      </c>
      <c r="C4075" s="3" t="s">
        <v>8176</v>
      </c>
      <c r="D4075" s="8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4" t="s">
        <v>8308</v>
      </c>
      <c r="R4075" t="s">
        <v>8309</v>
      </c>
      <c r="S4075" s="18">
        <f t="shared" si="304"/>
        <v>42078.34520833334</v>
      </c>
      <c r="T4075" s="18">
        <f t="shared" si="305"/>
        <v>42133.166666666672</v>
      </c>
    </row>
    <row r="4076" spans="1:20" ht="60" x14ac:dyDescent="0.25">
      <c r="A4076">
        <v>4074</v>
      </c>
      <c r="B4076" s="10" t="s">
        <v>4070</v>
      </c>
      <c r="C4076" s="3" t="s">
        <v>8177</v>
      </c>
      <c r="D4076" s="8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4" t="s">
        <v>8308</v>
      </c>
      <c r="R4076" t="s">
        <v>8309</v>
      </c>
      <c r="S4076" s="18">
        <f t="shared" si="304"/>
        <v>42283.552951388891</v>
      </c>
      <c r="T4076" s="18">
        <f t="shared" si="305"/>
        <v>42313.594618055555</v>
      </c>
    </row>
    <row r="4077" spans="1:20" ht="60" x14ac:dyDescent="0.25">
      <c r="A4077">
        <v>4075</v>
      </c>
      <c r="B4077" s="10" t="s">
        <v>4071</v>
      </c>
      <c r="C4077" s="3" t="s">
        <v>8178</v>
      </c>
      <c r="D4077" s="8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4" t="s">
        <v>8308</v>
      </c>
      <c r="R4077" t="s">
        <v>8309</v>
      </c>
      <c r="S4077" s="18">
        <f t="shared" si="304"/>
        <v>41779.045937499999</v>
      </c>
      <c r="T4077" s="18">
        <f t="shared" si="305"/>
        <v>41820.727777777778</v>
      </c>
    </row>
    <row r="4078" spans="1:20" ht="45" x14ac:dyDescent="0.25">
      <c r="A4078">
        <v>4076</v>
      </c>
      <c r="B4078" s="10" t="s">
        <v>4072</v>
      </c>
      <c r="C4078" s="3" t="s">
        <v>8179</v>
      </c>
      <c r="D4078" s="8">
        <v>100000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4" t="s">
        <v>8308</v>
      </c>
      <c r="R4078" t="s">
        <v>8309</v>
      </c>
      <c r="S4078" s="18">
        <f t="shared" si="304"/>
        <v>41905.795706018522</v>
      </c>
      <c r="T4078" s="18">
        <f t="shared" si="305"/>
        <v>41933.82708333333</v>
      </c>
    </row>
    <row r="4079" spans="1:20" ht="60" x14ac:dyDescent="0.25">
      <c r="A4079">
        <v>4077</v>
      </c>
      <c r="B4079" s="10" t="s">
        <v>4073</v>
      </c>
      <c r="C4079" s="3" t="s">
        <v>8180</v>
      </c>
      <c r="D4079" s="8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4" t="s">
        <v>8308</v>
      </c>
      <c r="R4079" t="s">
        <v>8309</v>
      </c>
      <c r="S4079" s="18">
        <f t="shared" si="304"/>
        <v>42695.7105787037</v>
      </c>
      <c r="T4079" s="18">
        <f t="shared" si="305"/>
        <v>42725.7105787037</v>
      </c>
    </row>
    <row r="4080" spans="1:20" ht="60" x14ac:dyDescent="0.25">
      <c r="A4080">
        <v>4078</v>
      </c>
      <c r="B4080" s="10" t="s">
        <v>4074</v>
      </c>
      <c r="C4080" s="3" t="s">
        <v>8181</v>
      </c>
      <c r="D4080" s="8">
        <v>1500000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4" t="s">
        <v>8308</v>
      </c>
      <c r="R4080" t="s">
        <v>8309</v>
      </c>
      <c r="S4080" s="18">
        <f t="shared" si="304"/>
        <v>42732.787523148145</v>
      </c>
      <c r="T4080" s="18">
        <f t="shared" si="305"/>
        <v>42762.787523148145</v>
      </c>
    </row>
    <row r="4081" spans="1:20" ht="60" x14ac:dyDescent="0.25">
      <c r="A4081">
        <v>4079</v>
      </c>
      <c r="B4081" s="10" t="s">
        <v>4075</v>
      </c>
      <c r="C4081" s="3" t="s">
        <v>8182</v>
      </c>
      <c r="D4081" s="8">
        <v>5000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4" t="s">
        <v>8308</v>
      </c>
      <c r="R4081" t="s">
        <v>8309</v>
      </c>
      <c r="S4081" s="18">
        <f t="shared" si="304"/>
        <v>42510.938900462963</v>
      </c>
      <c r="T4081" s="18">
        <f t="shared" si="305"/>
        <v>42540.938900462963</v>
      </c>
    </row>
    <row r="4082" spans="1:20" ht="60" x14ac:dyDescent="0.25">
      <c r="A4082">
        <v>4080</v>
      </c>
      <c r="B4082" s="10" t="s">
        <v>4076</v>
      </c>
      <c r="C4082" s="3" t="s">
        <v>8183</v>
      </c>
      <c r="D4082" s="8">
        <v>20000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4" t="s">
        <v>8308</v>
      </c>
      <c r="R4082" t="s">
        <v>8309</v>
      </c>
      <c r="S4082" s="18">
        <f t="shared" si="304"/>
        <v>42511.698101851856</v>
      </c>
      <c r="T4082" s="18">
        <f t="shared" si="305"/>
        <v>42535.787500000006</v>
      </c>
    </row>
    <row r="4083" spans="1:20" ht="45" x14ac:dyDescent="0.25">
      <c r="A4083">
        <v>4081</v>
      </c>
      <c r="B4083" s="10" t="s">
        <v>4077</v>
      </c>
      <c r="C4083" s="3" t="s">
        <v>8184</v>
      </c>
      <c r="D4083" s="8">
        <v>8500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4</v>
      </c>
      <c r="P4083">
        <f t="shared" si="303"/>
        <v>29.17</v>
      </c>
      <c r="Q4083" s="14" t="s">
        <v>8308</v>
      </c>
      <c r="R4083" t="s">
        <v>8309</v>
      </c>
      <c r="S4083" s="18">
        <f t="shared" si="304"/>
        <v>42041.581307870365</v>
      </c>
      <c r="T4083" s="18">
        <f t="shared" si="305"/>
        <v>42071.539641203708</v>
      </c>
    </row>
    <row r="4084" spans="1:20" ht="60" x14ac:dyDescent="0.25">
      <c r="A4084">
        <v>4082</v>
      </c>
      <c r="B4084" s="10" t="s">
        <v>4078</v>
      </c>
      <c r="C4084" s="3" t="s">
        <v>8185</v>
      </c>
      <c r="D4084" s="8">
        <v>110000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0</v>
      </c>
      <c r="P4084">
        <f t="shared" si="303"/>
        <v>1.5</v>
      </c>
      <c r="Q4084" s="14" t="s">
        <v>8308</v>
      </c>
      <c r="R4084" t="s">
        <v>8309</v>
      </c>
      <c r="S4084" s="18">
        <f t="shared" si="304"/>
        <v>42307.189270833333</v>
      </c>
      <c r="T4084" s="18">
        <f t="shared" si="305"/>
        <v>42322.958333333328</v>
      </c>
    </row>
    <row r="4085" spans="1:20" ht="60" x14ac:dyDescent="0.25">
      <c r="A4085">
        <v>4083</v>
      </c>
      <c r="B4085" s="10" t="s">
        <v>4079</v>
      </c>
      <c r="C4085" s="3" t="s">
        <v>8186</v>
      </c>
      <c r="D4085" s="8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4" t="s">
        <v>8308</v>
      </c>
      <c r="R4085" t="s">
        <v>8309</v>
      </c>
      <c r="S4085" s="18">
        <f t="shared" si="304"/>
        <v>42353.761759259258</v>
      </c>
      <c r="T4085" s="18">
        <f t="shared" si="305"/>
        <v>42383.761759259258</v>
      </c>
    </row>
    <row r="4086" spans="1:20" ht="60" x14ac:dyDescent="0.25">
      <c r="A4086">
        <v>4084</v>
      </c>
      <c r="B4086" s="10" t="s">
        <v>4080</v>
      </c>
      <c r="C4086" s="3" t="s">
        <v>8187</v>
      </c>
      <c r="D4086" s="8">
        <v>6000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4" t="s">
        <v>8308</v>
      </c>
      <c r="R4086" t="s">
        <v>8309</v>
      </c>
      <c r="S4086" s="18">
        <f t="shared" si="304"/>
        <v>42622.436412037037</v>
      </c>
      <c r="T4086" s="18">
        <f t="shared" si="305"/>
        <v>42652.436412037037</v>
      </c>
    </row>
    <row r="4087" spans="1:20" ht="60" x14ac:dyDescent="0.25">
      <c r="A4087">
        <v>4085</v>
      </c>
      <c r="B4087" s="10" t="s">
        <v>4081</v>
      </c>
      <c r="C4087" s="3" t="s">
        <v>8188</v>
      </c>
      <c r="D4087" s="8">
        <v>5000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4" t="s">
        <v>8308</v>
      </c>
      <c r="R4087" t="s">
        <v>8309</v>
      </c>
      <c r="S4087" s="18">
        <f t="shared" si="304"/>
        <v>42058.603877314818</v>
      </c>
      <c r="T4087" s="18">
        <f t="shared" si="305"/>
        <v>42087.165972222225</v>
      </c>
    </row>
    <row r="4088" spans="1:20" ht="60" x14ac:dyDescent="0.25">
      <c r="A4088">
        <v>4086</v>
      </c>
      <c r="B4088" s="10" t="s">
        <v>4082</v>
      </c>
      <c r="C4088" s="3" t="s">
        <v>8189</v>
      </c>
      <c r="D4088" s="8">
        <v>100000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0</v>
      </c>
      <c r="P4088">
        <f t="shared" si="303"/>
        <v>9.4</v>
      </c>
      <c r="Q4088" s="14" t="s">
        <v>8308</v>
      </c>
      <c r="R4088" t="s">
        <v>8309</v>
      </c>
      <c r="S4088" s="18">
        <f t="shared" si="304"/>
        <v>42304.940960648149</v>
      </c>
      <c r="T4088" s="18">
        <f t="shared" si="305"/>
        <v>42329.166666666672</v>
      </c>
    </row>
    <row r="4089" spans="1:20" x14ac:dyDescent="0.25">
      <c r="A4089">
        <v>4087</v>
      </c>
      <c r="B4089" s="10" t="s">
        <v>4083</v>
      </c>
      <c r="C4089" s="3" t="s">
        <v>8190</v>
      </c>
      <c r="D4089" s="8">
        <v>5500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4" t="s">
        <v>8308</v>
      </c>
      <c r="R4089" t="s">
        <v>8309</v>
      </c>
      <c r="S4089" s="18">
        <f t="shared" si="304"/>
        <v>42538.742893518516</v>
      </c>
      <c r="T4089" s="18">
        <f t="shared" si="305"/>
        <v>42568.742893518516</v>
      </c>
    </row>
    <row r="4090" spans="1:20" ht="45" x14ac:dyDescent="0.25">
      <c r="A4090">
        <v>4088</v>
      </c>
      <c r="B4090" s="10" t="s">
        <v>4084</v>
      </c>
      <c r="C4090" s="3" t="s">
        <v>8191</v>
      </c>
      <c r="D4090" s="8">
        <v>5105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4</v>
      </c>
      <c r="P4090">
        <f t="shared" si="303"/>
        <v>72</v>
      </c>
      <c r="Q4090" s="14" t="s">
        <v>8308</v>
      </c>
      <c r="R4090" t="s">
        <v>8309</v>
      </c>
      <c r="S4090" s="18">
        <f t="shared" si="304"/>
        <v>41990.612546296295</v>
      </c>
      <c r="T4090" s="18">
        <f t="shared" si="305"/>
        <v>42020.434722222228</v>
      </c>
    </row>
    <row r="4091" spans="1:20" ht="60" x14ac:dyDescent="0.25">
      <c r="A4091">
        <v>4089</v>
      </c>
      <c r="B4091" s="10" t="s">
        <v>4085</v>
      </c>
      <c r="C4091" s="3" t="s">
        <v>8192</v>
      </c>
      <c r="D4091" s="8">
        <v>9000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3</v>
      </c>
      <c r="P4091">
        <f t="shared" si="303"/>
        <v>30</v>
      </c>
      <c r="Q4091" s="14" t="s">
        <v>8308</v>
      </c>
      <c r="R4091" t="s">
        <v>8309</v>
      </c>
      <c r="S4091" s="18">
        <f t="shared" si="304"/>
        <v>42122.732499999998</v>
      </c>
      <c r="T4091" s="18">
        <f t="shared" si="305"/>
        <v>42155.732638888891</v>
      </c>
    </row>
    <row r="4092" spans="1:20" ht="45" x14ac:dyDescent="0.25">
      <c r="A4092">
        <v>4090</v>
      </c>
      <c r="B4092" s="10" t="s">
        <v>4086</v>
      </c>
      <c r="C4092" s="3" t="s">
        <v>8193</v>
      </c>
      <c r="D4092" s="8">
        <v>3759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1</v>
      </c>
      <c r="P4092">
        <f t="shared" si="303"/>
        <v>10.67</v>
      </c>
      <c r="Q4092" s="14" t="s">
        <v>8308</v>
      </c>
      <c r="R4092" t="s">
        <v>8309</v>
      </c>
      <c r="S4092" s="18">
        <f t="shared" si="304"/>
        <v>42209.67288194444</v>
      </c>
      <c r="T4092" s="18">
        <f t="shared" si="305"/>
        <v>42223.625</v>
      </c>
    </row>
    <row r="4093" spans="1:20" ht="60" x14ac:dyDescent="0.25">
      <c r="A4093">
        <v>4091</v>
      </c>
      <c r="B4093" s="10" t="s">
        <v>4087</v>
      </c>
      <c r="C4093" s="3" t="s">
        <v>8194</v>
      </c>
      <c r="D4093" s="8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4" t="s">
        <v>8308</v>
      </c>
      <c r="R4093" t="s">
        <v>8309</v>
      </c>
      <c r="S4093" s="18">
        <f t="shared" si="304"/>
        <v>41990.506377314814</v>
      </c>
      <c r="T4093" s="18">
        <f t="shared" si="305"/>
        <v>42020.506377314814</v>
      </c>
    </row>
    <row r="4094" spans="1:20" ht="45" x14ac:dyDescent="0.25">
      <c r="A4094">
        <v>4092</v>
      </c>
      <c r="B4094" s="10" t="s">
        <v>4088</v>
      </c>
      <c r="C4094" s="3" t="s">
        <v>8195</v>
      </c>
      <c r="D4094" s="8">
        <v>500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4</v>
      </c>
      <c r="P4094">
        <f t="shared" si="303"/>
        <v>20</v>
      </c>
      <c r="Q4094" s="14" t="s">
        <v>8308</v>
      </c>
      <c r="R4094" t="s">
        <v>8309</v>
      </c>
      <c r="S4094" s="18">
        <f t="shared" si="304"/>
        <v>42039.194988425923</v>
      </c>
      <c r="T4094" s="18">
        <f t="shared" si="305"/>
        <v>42099.153321759266</v>
      </c>
    </row>
    <row r="4095" spans="1:20" ht="60" x14ac:dyDescent="0.25">
      <c r="A4095">
        <v>4093</v>
      </c>
      <c r="B4095" s="10" t="s">
        <v>4089</v>
      </c>
      <c r="C4095" s="3" t="s">
        <v>8196</v>
      </c>
      <c r="D4095" s="8">
        <v>1000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6</v>
      </c>
      <c r="P4095">
        <f t="shared" si="303"/>
        <v>15</v>
      </c>
      <c r="Q4095" s="14" t="s">
        <v>8308</v>
      </c>
      <c r="R4095" t="s">
        <v>8309</v>
      </c>
      <c r="S4095" s="18">
        <f t="shared" si="304"/>
        <v>42178.815891203703</v>
      </c>
      <c r="T4095" s="18">
        <f t="shared" si="305"/>
        <v>42238.815891203703</v>
      </c>
    </row>
    <row r="4096" spans="1:20" ht="45" x14ac:dyDescent="0.25">
      <c r="A4096">
        <v>4094</v>
      </c>
      <c r="B4096" s="10" t="s">
        <v>4090</v>
      </c>
      <c r="C4096" s="3" t="s">
        <v>8197</v>
      </c>
      <c r="D4096" s="8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4" t="s">
        <v>8308</v>
      </c>
      <c r="R4096" t="s">
        <v>8309</v>
      </c>
      <c r="S4096" s="18">
        <f t="shared" si="304"/>
        <v>41890.086805555555</v>
      </c>
      <c r="T4096" s="18">
        <f t="shared" si="305"/>
        <v>41934.207638888889</v>
      </c>
    </row>
    <row r="4097" spans="1:20" ht="45" x14ac:dyDescent="0.25">
      <c r="A4097">
        <v>4095</v>
      </c>
      <c r="B4097" s="10" t="s">
        <v>4091</v>
      </c>
      <c r="C4097" s="3" t="s">
        <v>8198</v>
      </c>
      <c r="D4097" s="8">
        <v>800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100</v>
      </c>
      <c r="P4097">
        <f t="shared" si="303"/>
        <v>800</v>
      </c>
      <c r="Q4097" s="14" t="s">
        <v>8308</v>
      </c>
      <c r="R4097" t="s">
        <v>8309</v>
      </c>
      <c r="S4097" s="18">
        <f t="shared" si="304"/>
        <v>42693.031828703708</v>
      </c>
      <c r="T4097" s="18">
        <f t="shared" si="305"/>
        <v>42723.031828703708</v>
      </c>
    </row>
    <row r="4098" spans="1:20" ht="45" x14ac:dyDescent="0.25">
      <c r="A4098">
        <v>4096</v>
      </c>
      <c r="B4098" s="10" t="s">
        <v>4092</v>
      </c>
      <c r="C4098" s="3" t="s">
        <v>8199</v>
      </c>
      <c r="D4098" s="8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ref="P4098:P4115" si="307">IFERROR(ROUND(E4098/L4098,2),0)</f>
        <v>80</v>
      </c>
      <c r="Q4098" s="14" t="s">
        <v>8308</v>
      </c>
      <c r="R4098" t="s">
        <v>8309</v>
      </c>
      <c r="S4098" s="18">
        <f t="shared" si="304"/>
        <v>42750.530312499999</v>
      </c>
      <c r="T4098" s="18">
        <f t="shared" si="305"/>
        <v>42794.368749999994</v>
      </c>
    </row>
    <row r="4099" spans="1:20" ht="60" x14ac:dyDescent="0.25">
      <c r="A4099">
        <v>4097</v>
      </c>
      <c r="B4099" s="10" t="s">
        <v>4093</v>
      </c>
      <c r="C4099" s="3" t="s">
        <v>8200</v>
      </c>
      <c r="D4099" s="8">
        <v>5500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si="307"/>
        <v>0</v>
      </c>
      <c r="Q4099" s="14" t="s">
        <v>8308</v>
      </c>
      <c r="R4099" t="s">
        <v>8309</v>
      </c>
      <c r="S4099" s="18">
        <f t="shared" ref="S4099:S4115" si="308">(((J4099/60)/60)/24)+DATE(1970,1,1)</f>
        <v>42344.824502314819</v>
      </c>
      <c r="T4099" s="18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10" t="s">
        <v>4094</v>
      </c>
      <c r="C4100" s="3" t="s">
        <v>8201</v>
      </c>
      <c r="D4100" s="8">
        <v>1000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4" t="s">
        <v>8308</v>
      </c>
      <c r="R4100" t="s">
        <v>8309</v>
      </c>
      <c r="S4100" s="18">
        <f t="shared" si="308"/>
        <v>42495.722187499996</v>
      </c>
      <c r="T4100" s="18">
        <f t="shared" si="309"/>
        <v>42525.722187499996</v>
      </c>
    </row>
    <row r="4101" spans="1:20" ht="60" x14ac:dyDescent="0.25">
      <c r="A4101">
        <v>4099</v>
      </c>
      <c r="B4101" s="10" t="s">
        <v>4095</v>
      </c>
      <c r="C4101" s="3" t="s">
        <v>8202</v>
      </c>
      <c r="D4101" s="8">
        <v>20000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0</v>
      </c>
      <c r="P4101">
        <f t="shared" si="307"/>
        <v>50</v>
      </c>
      <c r="Q4101" s="14" t="s">
        <v>8308</v>
      </c>
      <c r="R4101" t="s">
        <v>8309</v>
      </c>
      <c r="S4101" s="18">
        <f t="shared" si="308"/>
        <v>42570.850381944445</v>
      </c>
      <c r="T4101" s="18">
        <f t="shared" si="309"/>
        <v>42615.850381944445</v>
      </c>
    </row>
    <row r="4102" spans="1:20" ht="45" x14ac:dyDescent="0.25">
      <c r="A4102">
        <v>4100</v>
      </c>
      <c r="B4102" s="10" t="s">
        <v>4096</v>
      </c>
      <c r="C4102" s="3" t="s">
        <v>8203</v>
      </c>
      <c r="D4102" s="8">
        <v>510000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4" t="s">
        <v>8308</v>
      </c>
      <c r="R4102" t="s">
        <v>8309</v>
      </c>
      <c r="S4102" s="18">
        <f t="shared" si="308"/>
        <v>41927.124884259261</v>
      </c>
      <c r="T4102" s="18">
        <f t="shared" si="309"/>
        <v>41937.124884259261</v>
      </c>
    </row>
    <row r="4103" spans="1:20" ht="60" x14ac:dyDescent="0.25">
      <c r="A4103">
        <v>4101</v>
      </c>
      <c r="B4103" s="10" t="s">
        <v>4097</v>
      </c>
      <c r="C4103" s="3" t="s">
        <v>8204</v>
      </c>
      <c r="D4103" s="8">
        <v>124000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4" t="s">
        <v>8308</v>
      </c>
      <c r="R4103" t="s">
        <v>8309</v>
      </c>
      <c r="S4103" s="18">
        <f t="shared" si="308"/>
        <v>42730.903726851851</v>
      </c>
      <c r="T4103" s="18">
        <f t="shared" si="309"/>
        <v>42760.903726851851</v>
      </c>
    </row>
    <row r="4104" spans="1:20" ht="45" x14ac:dyDescent="0.25">
      <c r="A4104">
        <v>4102</v>
      </c>
      <c r="B4104" s="10" t="s">
        <v>4098</v>
      </c>
      <c r="C4104" s="3" t="s">
        <v>8205</v>
      </c>
      <c r="D4104" s="8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4" t="s">
        <v>8308</v>
      </c>
      <c r="R4104" t="s">
        <v>8309</v>
      </c>
      <c r="S4104" s="18">
        <f t="shared" si="308"/>
        <v>42475.848067129627</v>
      </c>
      <c r="T4104" s="18">
        <f t="shared" si="309"/>
        <v>42505.848067129627</v>
      </c>
    </row>
    <row r="4105" spans="1:20" ht="45" x14ac:dyDescent="0.25">
      <c r="A4105">
        <v>4103</v>
      </c>
      <c r="B4105" s="10" t="s">
        <v>4099</v>
      </c>
      <c r="C4105" s="3" t="s">
        <v>8206</v>
      </c>
      <c r="D4105" s="8">
        <v>25000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0</v>
      </c>
      <c r="P4105">
        <f t="shared" si="307"/>
        <v>16.670000000000002</v>
      </c>
      <c r="Q4105" s="14" t="s">
        <v>8308</v>
      </c>
      <c r="R4105" t="s">
        <v>8309</v>
      </c>
      <c r="S4105" s="18">
        <f t="shared" si="308"/>
        <v>42188.83293981482</v>
      </c>
      <c r="T4105" s="18">
        <f t="shared" si="309"/>
        <v>42242.772222222222</v>
      </c>
    </row>
    <row r="4106" spans="1:20" ht="45" x14ac:dyDescent="0.25">
      <c r="A4106">
        <v>4104</v>
      </c>
      <c r="B4106" s="10" t="s">
        <v>4100</v>
      </c>
      <c r="C4106" s="3" t="s">
        <v>8207</v>
      </c>
      <c r="D4106" s="8">
        <v>500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128</v>
      </c>
      <c r="P4106">
        <f t="shared" si="307"/>
        <v>45.79</v>
      </c>
      <c r="Q4106" s="14" t="s">
        <v>8308</v>
      </c>
      <c r="R4106" t="s">
        <v>8309</v>
      </c>
      <c r="S4106" s="18">
        <f t="shared" si="308"/>
        <v>42640.278171296297</v>
      </c>
      <c r="T4106" s="18">
        <f t="shared" si="309"/>
        <v>42670.278171296297</v>
      </c>
    </row>
    <row r="4107" spans="1:20" ht="60" x14ac:dyDescent="0.25">
      <c r="A4107">
        <v>4105</v>
      </c>
      <c r="B4107" s="10" t="s">
        <v>4101</v>
      </c>
      <c r="C4107" s="3" t="s">
        <v>8208</v>
      </c>
      <c r="D4107" s="8">
        <v>2000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115</v>
      </c>
      <c r="P4107">
        <f t="shared" si="307"/>
        <v>383.33</v>
      </c>
      <c r="Q4107" s="14" t="s">
        <v>8308</v>
      </c>
      <c r="R4107" t="s">
        <v>8309</v>
      </c>
      <c r="S4107" s="18">
        <f t="shared" si="308"/>
        <v>42697.010520833333</v>
      </c>
      <c r="T4107" s="18">
        <f t="shared" si="309"/>
        <v>42730.010520833333</v>
      </c>
    </row>
    <row r="4108" spans="1:20" ht="60" x14ac:dyDescent="0.25">
      <c r="A4108">
        <v>4106</v>
      </c>
      <c r="B4108" s="10" t="s">
        <v>4102</v>
      </c>
      <c r="C4108" s="3" t="s">
        <v>8209</v>
      </c>
      <c r="D4108" s="8">
        <v>3500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101</v>
      </c>
      <c r="P4108">
        <f t="shared" si="307"/>
        <v>106.97</v>
      </c>
      <c r="Q4108" s="14" t="s">
        <v>8308</v>
      </c>
      <c r="R4108" t="s">
        <v>8309</v>
      </c>
      <c r="S4108" s="18">
        <f t="shared" si="308"/>
        <v>42053.049375000002</v>
      </c>
      <c r="T4108" s="18">
        <f t="shared" si="309"/>
        <v>42096.041666666672</v>
      </c>
    </row>
    <row r="4109" spans="1:20" ht="60" x14ac:dyDescent="0.25">
      <c r="A4109">
        <v>4107</v>
      </c>
      <c r="B4109" s="10" t="s">
        <v>4103</v>
      </c>
      <c r="C4109" s="3" t="s">
        <v>8210</v>
      </c>
      <c r="D4109" s="8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4" t="s">
        <v>8308</v>
      </c>
      <c r="R4109" t="s">
        <v>8309</v>
      </c>
      <c r="S4109" s="18">
        <f t="shared" si="308"/>
        <v>41883.916678240741</v>
      </c>
      <c r="T4109" s="18">
        <f t="shared" si="309"/>
        <v>41906.916678240741</v>
      </c>
    </row>
    <row r="4110" spans="1:20" ht="45" x14ac:dyDescent="0.25">
      <c r="A4110">
        <v>4108</v>
      </c>
      <c r="B4110" s="10" t="s">
        <v>4104</v>
      </c>
      <c r="C4110" s="3" t="s">
        <v>8211</v>
      </c>
      <c r="D4110" s="8">
        <v>7000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1</v>
      </c>
      <c r="P4110">
        <f t="shared" si="307"/>
        <v>59</v>
      </c>
      <c r="Q4110" s="14" t="s">
        <v>8308</v>
      </c>
      <c r="R4110" t="s">
        <v>8309</v>
      </c>
      <c r="S4110" s="18">
        <f t="shared" si="308"/>
        <v>42767.031678240746</v>
      </c>
      <c r="T4110" s="18">
        <f t="shared" si="309"/>
        <v>42797.208333333328</v>
      </c>
    </row>
    <row r="4111" spans="1:20" ht="45" x14ac:dyDescent="0.25">
      <c r="A4111">
        <v>4109</v>
      </c>
      <c r="B4111" s="10" t="s">
        <v>4105</v>
      </c>
      <c r="C4111" s="3" t="s">
        <v>8212</v>
      </c>
      <c r="D4111" s="8">
        <v>300000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4" t="s">
        <v>8308</v>
      </c>
      <c r="R4111" t="s">
        <v>8309</v>
      </c>
      <c r="S4111" s="18">
        <f t="shared" si="308"/>
        <v>42307.539398148147</v>
      </c>
      <c r="T4111" s="18">
        <f t="shared" si="309"/>
        <v>42337.581064814818</v>
      </c>
    </row>
    <row r="4112" spans="1:20" ht="60" x14ac:dyDescent="0.25">
      <c r="A4112">
        <v>4110</v>
      </c>
      <c r="B4112" s="10" t="s">
        <v>4106</v>
      </c>
      <c r="C4112" s="3" t="s">
        <v>8213</v>
      </c>
      <c r="D4112" s="8">
        <v>110000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0</v>
      </c>
      <c r="P4112">
        <f t="shared" si="307"/>
        <v>14.33</v>
      </c>
      <c r="Q4112" s="14" t="s">
        <v>8308</v>
      </c>
      <c r="R4112" t="s">
        <v>8309</v>
      </c>
      <c r="S4112" s="18">
        <f t="shared" si="308"/>
        <v>42512.626747685179</v>
      </c>
      <c r="T4112" s="18">
        <f t="shared" si="309"/>
        <v>42572.626747685179</v>
      </c>
    </row>
    <row r="4113" spans="1:20" ht="45" x14ac:dyDescent="0.25">
      <c r="A4113">
        <v>4111</v>
      </c>
      <c r="B4113" s="10" t="s">
        <v>4107</v>
      </c>
      <c r="C4113" s="3" t="s">
        <v>8214</v>
      </c>
      <c r="D4113" s="8">
        <v>2500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4</v>
      </c>
      <c r="P4113">
        <f t="shared" si="307"/>
        <v>15.67</v>
      </c>
      <c r="Q4113" s="14" t="s">
        <v>8308</v>
      </c>
      <c r="R4113" t="s">
        <v>8309</v>
      </c>
      <c r="S4113" s="18">
        <f t="shared" si="308"/>
        <v>42029.135879629626</v>
      </c>
      <c r="T4113" s="18">
        <f t="shared" si="309"/>
        <v>42059.135879629626</v>
      </c>
    </row>
    <row r="4114" spans="1:20" ht="60" x14ac:dyDescent="0.25">
      <c r="A4114">
        <v>4112</v>
      </c>
      <c r="B4114" s="10" t="s">
        <v>4108</v>
      </c>
      <c r="C4114" s="3" t="s">
        <v>6961</v>
      </c>
      <c r="D4114" s="8">
        <v>35000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4" t="s">
        <v>8308</v>
      </c>
      <c r="R4114" t="s">
        <v>8309</v>
      </c>
      <c r="S4114" s="18">
        <f t="shared" si="308"/>
        <v>42400.946597222224</v>
      </c>
      <c r="T4114" s="18">
        <f t="shared" si="309"/>
        <v>42428</v>
      </c>
    </row>
    <row r="4115" spans="1:20" ht="60" x14ac:dyDescent="0.25">
      <c r="A4115">
        <v>4113</v>
      </c>
      <c r="B4115" s="10" t="s">
        <v>4109</v>
      </c>
      <c r="C4115" s="3" t="s">
        <v>8215</v>
      </c>
      <c r="D4115" s="8">
        <v>50000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4" t="s">
        <v>8308</v>
      </c>
      <c r="R4115" t="s">
        <v>8309</v>
      </c>
      <c r="S4115" s="18">
        <f t="shared" si="308"/>
        <v>42358.573182870372</v>
      </c>
      <c r="T4115" s="18">
        <f t="shared" si="309"/>
        <v>42377.273611111115</v>
      </c>
    </row>
  </sheetData>
  <autoFilter ref="A1:R1045855" xr:uid="{00000000-0001-0000-0000-000000000000}"/>
  <sortState xmlns:xlrd2="http://schemas.microsoft.com/office/spreadsheetml/2017/richdata2" ref="A2:N4133">
    <sortCondition descending="1" ref="E1:E4133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A0AF-B861-4950-8942-C3D64D6FB3CD}">
  <dimension ref="A1:E18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8312</v>
      </c>
      <c r="B1" t="s">
        <v>8308</v>
      </c>
    </row>
    <row r="2" spans="1:5" x14ac:dyDescent="0.25">
      <c r="A2" s="15" t="s">
        <v>8379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7799-8639-405D-BE05-0FAD00392692}"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0" t="s">
        <v>8398</v>
      </c>
      <c r="B1" s="20" t="s">
        <v>8399</v>
      </c>
      <c r="C1" s="20" t="s">
        <v>8400</v>
      </c>
      <c r="D1" s="20" t="s">
        <v>8401</v>
      </c>
      <c r="E1" s="20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25">
      <c r="A2" s="7" t="s">
        <v>8406</v>
      </c>
      <c r="B2">
        <f>COUNTIFS(Kickstarter!$F:$F,"successful",Kickstarter!$D:$D,"&lt;1000",Kickstarter!$R:$R,"plays")</f>
        <v>84</v>
      </c>
      <c r="C2">
        <f>COUNTIFS(Kickstarter!$F:$F,"failed",Kickstarter!$D:$D,"&lt;1000",Kickstarter!$R:$R,"plays")</f>
        <v>39</v>
      </c>
      <c r="D2">
        <f>COUNTIFS(Kickstarter!$F:$F,"canceled",Kickstarter!$D:$D,"&lt;1000",Kickstarter!$R:$R,"plays")</f>
        <v>0</v>
      </c>
      <c r="E2">
        <f>SUM(B2:D2)</f>
        <v>123</v>
      </c>
      <c r="F2" s="24">
        <f>B2/E2</f>
        <v>0.68292682926829273</v>
      </c>
      <c r="G2" s="24">
        <f>C2/E2</f>
        <v>0.31707317073170732</v>
      </c>
      <c r="H2" s="24">
        <f>D2/E2</f>
        <v>0</v>
      </c>
    </row>
    <row r="3" spans="1:8" x14ac:dyDescent="0.25">
      <c r="A3" t="s">
        <v>8407</v>
      </c>
      <c r="B3">
        <f>COUNTIFS(Kickstarter!$F:$F,"successful",Kickstarter!$D:$D,"&gt;=1000",Kickstarter!$D:$D,"&lt;=4999",Kickstarter!$R:$R,"plays")</f>
        <v>374</v>
      </c>
      <c r="C3">
        <f>COUNTIFS(Kickstarter!$F:$F,"failed",Kickstarter!$D:$D,"&gt;=1000",Kickstarter!$D:$D,"&lt;=4999",Kickstarter!$R:$R,"plays")</f>
        <v>104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478</v>
      </c>
      <c r="F3" s="24">
        <f t="shared" ref="F3:F13" si="1">B3/E3</f>
        <v>0.78242677824267781</v>
      </c>
      <c r="G3" s="24">
        <f t="shared" ref="G3:G13" si="2">C3/E3</f>
        <v>0.21757322175732219</v>
      </c>
      <c r="H3" s="24">
        <f t="shared" ref="H3:H13" si="3">D3/E3</f>
        <v>0</v>
      </c>
    </row>
    <row r="4" spans="1:8" x14ac:dyDescent="0.25">
      <c r="A4" t="s">
        <v>8408</v>
      </c>
      <c r="B4">
        <f>COUNTIFS(Kickstarter!$F:$F,"successful",Kickstarter!$D:$D,"&gt;=5000",Kickstarter!$D:$D,"&lt;=9999",Kickstarter!$R:$R,"plays")</f>
        <v>105</v>
      </c>
      <c r="C4">
        <f>COUNTIFS(Kickstarter!$F:$F,"failed",Kickstarter!$D:$D,"&gt;=5000",Kickstarter!$D:$D,"&lt;=9999",Kickstarter!$R:$R,"plays")</f>
        <v>71</v>
      </c>
      <c r="D4">
        <f>COUNTIFS(Kickstarter!$F:$F,"canceled",Kickstarter!$D:$D,"&gt;=5000",Kickstarter!$D:$D,"&lt;=9999",Kickstarter!$R:$R,"plays")</f>
        <v>0</v>
      </c>
      <c r="E4">
        <f t="shared" si="0"/>
        <v>176</v>
      </c>
      <c r="F4" s="24">
        <f t="shared" si="1"/>
        <v>0.59659090909090906</v>
      </c>
      <c r="G4" s="24">
        <f t="shared" si="2"/>
        <v>0.40340909090909088</v>
      </c>
      <c r="H4" s="24">
        <f t="shared" si="3"/>
        <v>0</v>
      </c>
    </row>
    <row r="5" spans="1:8" x14ac:dyDescent="0.25">
      <c r="A5" t="s">
        <v>8409</v>
      </c>
      <c r="B5">
        <f>COUNTIFS(Kickstarter!$F:$F,"successful",Kickstarter!$D:$D,"&gt;=10000",Kickstarter!$D:$D,"&lt;=14999",Kickstarter!$R:$R,"plays")</f>
        <v>50</v>
      </c>
      <c r="C5">
        <f>COUNTIFS(Kickstarter!$F:$F,"failed",Kickstarter!$D:$D,"&gt;=10000",Kickstarter!$D:$D,"&lt;=14999",Kickstarter!$R:$R,"plays")</f>
        <v>37</v>
      </c>
      <c r="D5">
        <f>COUNTIFS(Kickstarter!$F:$F,"canceled",Kickstarter!$D:$D,"&gt;=10000",Kickstarter!$D:$D,"&lt;=14999",Kickstarter!$R:$R,"plays")</f>
        <v>0</v>
      </c>
      <c r="E5">
        <f t="shared" si="0"/>
        <v>87</v>
      </c>
      <c r="F5" s="24">
        <f t="shared" si="1"/>
        <v>0.57471264367816088</v>
      </c>
      <c r="G5" s="24">
        <f t="shared" si="2"/>
        <v>0.42528735632183906</v>
      </c>
      <c r="H5" s="24">
        <f t="shared" si="3"/>
        <v>0</v>
      </c>
    </row>
    <row r="6" spans="1:8" x14ac:dyDescent="0.25">
      <c r="A6" t="s">
        <v>8410</v>
      </c>
      <c r="B6">
        <f>COUNTIFS(Kickstarter!$F:$F,"successful",Kickstarter!$D:$D,"&gt;=15000",Kickstarter!$D:$D,"&lt;=19999",Kickstarter!$R:$R,"plays")</f>
        <v>19</v>
      </c>
      <c r="C6">
        <f>COUNTIFS(Kickstarter!$F:$F,"failed",Kickstarter!$D:$D,"&gt;=15000",Kickstarter!$D:$D,"&lt;=19999",Kickstarter!$R:$R,"plays")</f>
        <v>18</v>
      </c>
      <c r="D6">
        <f>COUNTIFS(Kickstarter!$F:$F,"canceled",Kickstarter!$D:$D,"&gt;=15000",Kickstarter!$D:$D,"&lt;=19999",Kickstarter!$R:$R,"plays")</f>
        <v>0</v>
      </c>
      <c r="E6">
        <f t="shared" si="0"/>
        <v>37</v>
      </c>
      <c r="F6" s="24">
        <f t="shared" si="1"/>
        <v>0.51351351351351349</v>
      </c>
      <c r="G6" s="24">
        <f t="shared" si="2"/>
        <v>0.48648648648648651</v>
      </c>
      <c r="H6" s="24">
        <f t="shared" si="3"/>
        <v>0</v>
      </c>
    </row>
    <row r="7" spans="1:8" x14ac:dyDescent="0.25">
      <c r="A7" t="s">
        <v>8411</v>
      </c>
      <c r="B7">
        <f>COUNTIFS(Kickstarter!$F:$F,"successful",Kickstarter!$D:$D,"&gt;=20000",Kickstarter!$D:$D,"&lt;=24999",Kickstarter!$R:$R,"plays")</f>
        <v>13</v>
      </c>
      <c r="C7">
        <f>COUNTIFS(Kickstarter!$F:$F,"failed",Kickstarter!$D:$D,"&gt;=20000",Kickstarter!$D:$D,"&lt;=24999",Kickstarter!$R:$R,"plays")</f>
        <v>19</v>
      </c>
      <c r="D7">
        <f>COUNTIFS(Kickstarter!$F:$F,"canceled",Kickstarter!$D:$D,"&gt;=20000",Kickstarter!$D:$D,"&lt;=24999",Kickstarter!$R:$R,"plays")</f>
        <v>0</v>
      </c>
      <c r="E7">
        <f t="shared" si="0"/>
        <v>32</v>
      </c>
      <c r="F7" s="24">
        <f t="shared" si="1"/>
        <v>0.40625</v>
      </c>
      <c r="G7" s="24">
        <f t="shared" si="2"/>
        <v>0.59375</v>
      </c>
      <c r="H7" s="24">
        <f t="shared" si="3"/>
        <v>0</v>
      </c>
    </row>
    <row r="8" spans="1:8" x14ac:dyDescent="0.25">
      <c r="A8" t="s">
        <v>8412</v>
      </c>
      <c r="B8">
        <f>COUNTIFS(Kickstarter!$F:$F,"successful",Kickstarter!$D:$D,"&gt;=25000",Kickstarter!$D:$D,"&lt;=29999",Kickstarter!$R:$R,"plays")</f>
        <v>5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9</v>
      </c>
      <c r="F8" s="24">
        <f t="shared" si="1"/>
        <v>0.55555555555555558</v>
      </c>
      <c r="G8" s="24">
        <f t="shared" si="2"/>
        <v>0.44444444444444442</v>
      </c>
      <c r="H8" s="24">
        <f t="shared" si="3"/>
        <v>0</v>
      </c>
    </row>
    <row r="9" spans="1:8" x14ac:dyDescent="0.25">
      <c r="A9" t="s">
        <v>8413</v>
      </c>
      <c r="B9">
        <f>COUNTIFS(Kickstarter!$F:$F,"successful",Kickstarter!$D:$D,"&gt;=30000",Kickstarter!$D:$D,"&lt;=34999",Kickstarter!$R:$R,"plays")</f>
        <v>8</v>
      </c>
      <c r="C9">
        <f>COUNTIFS(Kickstarter!$F:$F,"failed",Kickstarter!$D:$D,"&gt;=30000",Kickstarter!$D:$D,"&lt;=34999",Kickstarter!$R:$R,"plays")</f>
        <v>4</v>
      </c>
      <c r="D9">
        <f>COUNTIFS(Kickstarter!$F:$F,"canceled",Kickstarter!$D:$D,"&gt;=30000",Kickstarter!$D:$D,"&lt;=34999",Kickstarter!$R:$R,"plays")</f>
        <v>0</v>
      </c>
      <c r="E9">
        <f t="shared" si="0"/>
        <v>12</v>
      </c>
      <c r="F9" s="24">
        <f t="shared" si="1"/>
        <v>0.66666666666666663</v>
      </c>
      <c r="G9" s="24">
        <f t="shared" si="2"/>
        <v>0.33333333333333331</v>
      </c>
      <c r="H9" s="24">
        <f t="shared" si="3"/>
        <v>0</v>
      </c>
    </row>
    <row r="10" spans="1:8" x14ac:dyDescent="0.25">
      <c r="A10" t="s">
        <v>8414</v>
      </c>
      <c r="B10">
        <f>COUNTIFS(Kickstarter!$F:$F,"successful",Kickstarter!$D:$D,"&gt;=35000",Kickstarter!$D:$D,"&lt;=39999",Kickstarter!$R:$R,"plays")</f>
        <v>5</v>
      </c>
      <c r="C10">
        <f>COUNTIFS(Kickstarter!$F:$F,"failed",Kickstarter!$D:$D,"&gt;=35000",Kickstarter!$D:$D,"&lt;=39999",Kickstarter!$R:$R,"plays")</f>
        <v>5</v>
      </c>
      <c r="D10">
        <f>COUNTIFS(Kickstarter!$F:$F,"canceled",Kickstarter!$D:$D,"&gt;=35000",Kickstarter!$D:$D,"&lt;=39999",Kickstarter!$R:$R,"plays")</f>
        <v>0</v>
      </c>
      <c r="E10">
        <f t="shared" si="0"/>
        <v>10</v>
      </c>
      <c r="F10" s="24">
        <f t="shared" si="1"/>
        <v>0.5</v>
      </c>
      <c r="G10" s="24">
        <f t="shared" si="2"/>
        <v>0.5</v>
      </c>
      <c r="H10" s="24">
        <f t="shared" si="3"/>
        <v>0</v>
      </c>
    </row>
    <row r="11" spans="1:8" x14ac:dyDescent="0.25">
      <c r="A11" t="s">
        <v>8415</v>
      </c>
      <c r="B11">
        <f>COUNTIFS(Kickstarter!$F:$F,"successful",Kickstarter!$D:$D,"&gt;=40000",Kickstarter!$D:$D,"&lt;=44999",Kickstarter!$R:$R,"plays")</f>
        <v>4</v>
      </c>
      <c r="C11">
        <f>COUNTIFS(Kickstarter!$F:$F,"failed",Kickstarter!$D:$D,"&gt;=40000",Kickstarter!$D:$D,"&lt;=44999",Kickstarter!$R:$R,"plays")</f>
        <v>5</v>
      </c>
      <c r="D11">
        <f>COUNTIFS(Kickstarter!$F:$F,"canceled",Kickstarter!$D:$D,"&gt;=40000",Kickstarter!$D:$D,"&lt;=44999",Kickstarter!$R:$R,"plays")</f>
        <v>0</v>
      </c>
      <c r="E11">
        <f t="shared" si="0"/>
        <v>9</v>
      </c>
      <c r="F11" s="24">
        <f t="shared" si="1"/>
        <v>0.44444444444444442</v>
      </c>
      <c r="G11" s="24">
        <f t="shared" si="2"/>
        <v>0.55555555555555558</v>
      </c>
      <c r="H11" s="24">
        <f t="shared" si="3"/>
        <v>0</v>
      </c>
    </row>
    <row r="12" spans="1:8" x14ac:dyDescent="0.25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2</v>
      </c>
      <c r="D12">
        <f>COUNTIFS(Kickstarter!$F:$F,"canceled",Kickstarter!$D:$D,"&gt;=45000",Kickstarter!$D:$D,"&lt;=49999",Kickstarter!$R:$R,"plays")</f>
        <v>0</v>
      </c>
      <c r="E12">
        <f t="shared" si="0"/>
        <v>2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8417</v>
      </c>
      <c r="B13">
        <f>COUNTIFS(Kickstarter!$F:$F,"successful",Kickstarter!$D:$D,"&gt;=50000",Kickstarter!$R:$R,"plays")</f>
        <v>27</v>
      </c>
      <c r="C13">
        <f>COUNTIFS(Kickstarter!$F:$F,"failed",Kickstarter!$D:$D,"&gt;=50000",Kickstarter!$R:$R,"plays")</f>
        <v>45</v>
      </c>
      <c r="D13">
        <f>COUNTIFS(Kickstarter!$F:$F,"canceled",Kickstarter!$D:$D,"&gt;=50000",Kickstarter!$R:$R,"plays")</f>
        <v>0</v>
      </c>
      <c r="E13">
        <f t="shared" si="0"/>
        <v>72</v>
      </c>
      <c r="F13" s="24">
        <f t="shared" si="1"/>
        <v>0.375</v>
      </c>
      <c r="G13" s="24">
        <f t="shared" si="2"/>
        <v>0.625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8995-9D2B-4E3C-B335-9EDFB2AF28E0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3" width="10.5703125" bestFit="1" customWidth="1"/>
  </cols>
  <sheetData>
    <row r="1" spans="1:3" x14ac:dyDescent="0.25">
      <c r="B1" s="20" t="s">
        <v>8384</v>
      </c>
      <c r="C1" s="20" t="s">
        <v>8385</v>
      </c>
    </row>
    <row r="2" spans="1:3" x14ac:dyDescent="0.25">
      <c r="A2" s="20" t="s">
        <v>8386</v>
      </c>
      <c r="B2" s="23" t="e">
        <f>AVERAGE(#REF!)</f>
        <v>#REF!</v>
      </c>
      <c r="C2" s="23" t="e">
        <f>AVERAGE(#REF!)</f>
        <v>#REF!</v>
      </c>
    </row>
    <row r="3" spans="1:3" x14ac:dyDescent="0.25">
      <c r="A3" s="20" t="s">
        <v>8387</v>
      </c>
      <c r="B3" s="23" t="e">
        <f>MEDIAN(#REF!)</f>
        <v>#REF!</v>
      </c>
      <c r="C3" s="23" t="e">
        <f>MEDIAN(#REF!)</f>
        <v>#REF!</v>
      </c>
    </row>
    <row r="4" spans="1:3" x14ac:dyDescent="0.25">
      <c r="A4" s="20" t="s">
        <v>8390</v>
      </c>
      <c r="B4" s="23" t="e">
        <f>_xlfn.STDEV.P(#REF!)</f>
        <v>#REF!</v>
      </c>
      <c r="C4" s="23" t="e">
        <f>_xlfn.STDEV.P(#REF!)</f>
        <v>#REF!</v>
      </c>
    </row>
    <row r="5" spans="1:3" x14ac:dyDescent="0.25">
      <c r="A5" s="20" t="s">
        <v>8391</v>
      </c>
      <c r="B5" s="23" t="e">
        <f>_xlfn.QUARTILE.EXC(#REF!,3)</f>
        <v>#REF!</v>
      </c>
      <c r="C5" s="23" t="e">
        <f>_xlfn.QUARTILE.EXC(#REF!,3)</f>
        <v>#REF!</v>
      </c>
    </row>
    <row r="6" spans="1:3" x14ac:dyDescent="0.25">
      <c r="A6" s="20" t="s">
        <v>8392</v>
      </c>
      <c r="B6" s="23" t="e">
        <f>_xlfn.QUARTILE.EXC(#REF!,1)</f>
        <v>#REF!</v>
      </c>
      <c r="C6" s="23" t="e">
        <f>_xlfn.QUARTILE.EXC(#REF!,1)</f>
        <v>#REF!</v>
      </c>
    </row>
    <row r="7" spans="1:3" x14ac:dyDescent="0.25">
      <c r="A7" s="20" t="s">
        <v>8393</v>
      </c>
      <c r="B7" s="23" t="e">
        <f>B5-B6</f>
        <v>#REF!</v>
      </c>
      <c r="C7" s="23" t="e">
        <f>C5-C6</f>
        <v>#REF!</v>
      </c>
    </row>
    <row r="8" spans="1:3" x14ac:dyDescent="0.25">
      <c r="B8" s="23"/>
      <c r="C8" s="23"/>
    </row>
    <row r="9" spans="1:3" x14ac:dyDescent="0.25">
      <c r="A9" s="20" t="s">
        <v>8388</v>
      </c>
      <c r="B9" s="23" t="e">
        <f>AVERAGE(#REF!)</f>
        <v>#REF!</v>
      </c>
      <c r="C9" s="23" t="e">
        <f>AVERAGE(#REF!)</f>
        <v>#REF!</v>
      </c>
    </row>
    <row r="10" spans="1:3" x14ac:dyDescent="0.25">
      <c r="A10" s="20" t="s">
        <v>8389</v>
      </c>
      <c r="B10" s="23" t="e">
        <f>MEDIAN(#REF!)</f>
        <v>#REF!</v>
      </c>
      <c r="C10" s="23" t="e">
        <f>MEDIAN(#REF!)</f>
        <v>#REF!</v>
      </c>
    </row>
    <row r="11" spans="1:3" x14ac:dyDescent="0.25">
      <c r="A11" s="20" t="s">
        <v>8394</v>
      </c>
      <c r="B11" s="23" t="e">
        <f>_xlfn.STDEV.P(#REF!)</f>
        <v>#REF!</v>
      </c>
      <c r="C11" s="23" t="e">
        <f>_xlfn.STDEV.P(#REF!)</f>
        <v>#REF!</v>
      </c>
    </row>
    <row r="12" spans="1:3" x14ac:dyDescent="0.25">
      <c r="A12" s="20" t="s">
        <v>8395</v>
      </c>
      <c r="B12" s="23" t="e">
        <f>_xlfn.QUARTILE.EXC(#REF!,3)</f>
        <v>#REF!</v>
      </c>
      <c r="C12" s="23" t="e">
        <f>_xlfn.QUARTILE.EXC(#REF!,3)</f>
        <v>#REF!</v>
      </c>
    </row>
    <row r="13" spans="1:3" x14ac:dyDescent="0.25">
      <c r="A13" s="20" t="s">
        <v>8396</v>
      </c>
      <c r="B13" s="23" t="e">
        <f>_xlfn.QUARTILE.EXC(#REF!,1)</f>
        <v>#REF!</v>
      </c>
      <c r="C13" s="23" t="e">
        <f>_xlfn.QUARTILE.EXC(#REF!,1)</f>
        <v>#REF!</v>
      </c>
    </row>
    <row r="14" spans="1:3" x14ac:dyDescent="0.25">
      <c r="A14" s="20" t="s">
        <v>8397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74DE-0172-441C-9355-538C9340E259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5.5703125" bestFit="1" customWidth="1"/>
    <col min="10" max="36" width="6.5703125" bestFit="1" customWidth="1"/>
    <col min="37" max="94" width="7.5703125" bestFit="1" customWidth="1"/>
    <col min="157" max="178" width="10.140625" bestFit="1" customWidth="1"/>
    <col min="179" max="180" width="11.140625" bestFit="1" customWidth="1"/>
    <col min="181" max="181" width="12.7109375" bestFit="1" customWidth="1"/>
    <col min="182" max="182" width="13.85546875" bestFit="1" customWidth="1"/>
    <col min="183" max="183" width="8" bestFit="1" customWidth="1"/>
    <col min="184" max="192" width="5.5703125" bestFit="1" customWidth="1"/>
    <col min="193" max="265" width="6.5703125" bestFit="1" customWidth="1"/>
    <col min="266" max="526" width="7.5703125" bestFit="1" customWidth="1"/>
    <col min="791" max="841" width="10.140625" bestFit="1" customWidth="1"/>
    <col min="842" max="845" width="11.140625" bestFit="1" customWidth="1"/>
    <col min="846" max="846" width="11" bestFit="1" customWidth="1"/>
    <col min="847" max="847" width="6.140625" bestFit="1" customWidth="1"/>
    <col min="848" max="848" width="5.5703125" bestFit="1" customWidth="1"/>
    <col min="849" max="855" width="6.5703125" bestFit="1" customWidth="1"/>
    <col min="856" max="869" width="7.5703125" bestFit="1" customWidth="1"/>
    <col min="887" max="890" width="10.140625" bestFit="1" customWidth="1"/>
    <col min="892" max="892" width="11.85546875" bestFit="1" customWidth="1"/>
    <col min="893" max="899" width="6.5703125" bestFit="1" customWidth="1"/>
    <col min="900" max="1084" width="7.5703125" bestFit="1" customWidth="1"/>
    <col min="2163" max="2722" width="10.140625" bestFit="1" customWidth="1"/>
    <col min="2723" max="2798" width="11.140625" bestFit="1" customWidth="1"/>
    <col min="2799" max="2800" width="12.7109375" bestFit="1" customWidth="1"/>
    <col min="2801" max="2801" width="15" bestFit="1" customWidth="1"/>
    <col min="2802" max="2802" width="11.2851562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8308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25">
      <c r="A7" s="16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3365F-9F3C-4EDA-A79B-442C773EF199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8312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6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9C48F-34FB-4D5C-B4BE-8C02CA60CB7D}">
  <dimension ref="A1:F18"/>
  <sheetViews>
    <sheetView workbookViewId="0">
      <selection activeCell="R18" sqref="R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8312</v>
      </c>
      <c r="B1" t="s">
        <v>8308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9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9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9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9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9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9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9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9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9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9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9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9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61C9-328C-455A-A22E-69965EA9BEE6}">
  <dimension ref="A1:F6"/>
  <sheetViews>
    <sheetView workbookViewId="0">
      <selection activeCell="G1" sqref="G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5703125" style="8" bestFit="1" customWidth="1"/>
    <col min="5" max="5" width="17" style="8" bestFit="1" customWidth="1"/>
  </cols>
  <sheetData>
    <row r="1" spans="1:6" x14ac:dyDescent="0.25">
      <c r="A1" s="20" t="s">
        <v>8380</v>
      </c>
      <c r="B1" s="20" t="s">
        <v>8381</v>
      </c>
      <c r="C1" s="22" t="s">
        <v>8382</v>
      </c>
      <c r="D1" s="20"/>
      <c r="E1" s="22" t="s">
        <v>8307</v>
      </c>
      <c r="F1" s="20" t="s">
        <v>8383</v>
      </c>
    </row>
    <row r="2" spans="1:6" x14ac:dyDescent="0.25">
      <c r="A2" t="s">
        <v>3473</v>
      </c>
      <c r="B2" s="21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E2" s="8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VLOOKUP(A3,Kickstarter!B:E,3,FALSE)</f>
        <v>180000</v>
      </c>
      <c r="E3" s="8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E4" s="8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8">
        <f>VLOOKUP(A5,Kickstarter!B:E,3,FALSE)</f>
        <v>1000</v>
      </c>
      <c r="E5" s="8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CategoryStatistics</vt:lpstr>
      <vt:lpstr>SubcategoryStatistics</vt:lpstr>
      <vt:lpstr>OutcomesBasedOnLaunchDate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PC</cp:lastModifiedBy>
  <dcterms:created xsi:type="dcterms:W3CDTF">2017-04-20T15:17:24Z</dcterms:created>
  <dcterms:modified xsi:type="dcterms:W3CDTF">2021-09-21T16:06:08Z</dcterms:modified>
</cp:coreProperties>
</file>