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sudi/Desktop/"/>
    </mc:Choice>
  </mc:AlternateContent>
  <xr:revisionPtr revIDLastSave="0" documentId="13_ncr:1_{D5A62121-8826-4943-80D1-31F652A977D5}" xr6:coauthVersionLast="47" xr6:coauthVersionMax="47" xr10:uidLastSave="{00000000-0000-0000-0000-000000000000}"/>
  <bookViews>
    <workbookView xWindow="0" yWindow="500" windowWidth="25600" windowHeight="14080" activeTab="7" xr2:uid="{00000000-000D-0000-FFFF-FFFF00000000}"/>
  </bookViews>
  <sheets>
    <sheet name="Orders" sheetId="17" r:id="rId1"/>
    <sheet name="Customers" sheetId="13" r:id="rId2"/>
    <sheet name="Products" sheetId="2" r:id="rId3"/>
    <sheet name="Total Sales" sheetId="20" r:id="rId4"/>
    <sheet name="Country By Sales" sheetId="23" r:id="rId5"/>
    <sheet name="Top 5 Customers" sheetId="26" r:id="rId6"/>
    <sheet name="Dashboard" sheetId="29" r:id="rId7"/>
    <sheet name="VLOOKUP" sheetId="30" r:id="rId8"/>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8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0" l="1"/>
  <c r="B4" i="30"/>
  <c r="B5" i="30"/>
  <c r="B6" i="30"/>
  <c r="B7" i="30"/>
  <c r="B8" i="30"/>
  <c r="B9" i="30"/>
  <c r="B10" i="30"/>
  <c r="B11" i="30"/>
  <c r="B12" i="30"/>
  <c r="B13" i="30"/>
  <c r="B14" i="30"/>
  <c r="B15" i="30"/>
  <c r="B16" i="30"/>
  <c r="B17" i="30"/>
  <c r="B18" i="30"/>
  <c r="B19" i="30"/>
  <c r="B20" i="30"/>
  <c r="B21" i="30"/>
  <c r="B22" i="30"/>
  <c r="B23" i="30"/>
  <c r="B24" i="30"/>
  <c r="B25" i="30"/>
  <c r="B26" i="30"/>
  <c r="B27" i="30"/>
  <c r="B28" i="30"/>
  <c r="B29" i="30"/>
  <c r="B30" i="30"/>
  <c r="B31" i="30"/>
  <c r="B32" i="30"/>
  <c r="B33" i="30"/>
  <c r="B34" i="30"/>
  <c r="B35" i="30"/>
  <c r="B36" i="30"/>
  <c r="B37" i="30"/>
  <c r="B38" i="30"/>
  <c r="B39" i="30"/>
  <c r="B40" i="30"/>
  <c r="B41" i="30"/>
  <c r="B42" i="30"/>
  <c r="B43" i="30"/>
  <c r="B44" i="30"/>
  <c r="B45" i="30"/>
  <c r="B46" i="30"/>
  <c r="B47" i="30"/>
  <c r="B48" i="30"/>
  <c r="B49" i="30"/>
  <c r="B50" i="30"/>
  <c r="B51" i="30"/>
  <c r="B52" i="30"/>
  <c r="B53" i="30"/>
  <c r="B54" i="30"/>
  <c r="B55" i="30"/>
  <c r="B56" i="30"/>
  <c r="B57" i="30"/>
  <c r="B2" i="30"/>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591" i="17"/>
  <c r="P162" i="17"/>
  <c r="P163" i="17"/>
  <c r="P164" i="17"/>
  <c r="P165" i="17"/>
  <c r="P166" i="17"/>
  <c r="P167" i="17"/>
  <c r="P168" i="17"/>
  <c r="P169" i="17"/>
  <c r="P170" i="17"/>
  <c r="P171" i="17"/>
  <c r="P172" i="17"/>
  <c r="P173" i="17"/>
  <c r="P174" i="17"/>
  <c r="P175" i="17"/>
  <c r="P301"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313"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18" i="17"/>
  <c r="P302" i="17"/>
  <c r="P303" i="17"/>
  <c r="P304" i="17"/>
  <c r="P305" i="17"/>
  <c r="P306" i="17"/>
  <c r="P307" i="17"/>
  <c r="P308" i="17"/>
  <c r="P309" i="17"/>
  <c r="P310" i="17"/>
  <c r="P311" i="17"/>
  <c r="P312" i="17"/>
  <c r="P161" i="17"/>
  <c r="P314" i="17"/>
  <c r="P315" i="17"/>
  <c r="P316" i="17"/>
  <c r="P317" i="17"/>
  <c r="P350"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435"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277"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176"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62"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9" i="17"/>
  <c r="N9"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591" i="17"/>
  <c r="N591" i="17" s="1"/>
  <c r="J591" i="17"/>
  <c r="O591" i="17" s="1"/>
  <c r="K591" i="17"/>
  <c r="L591" i="17"/>
  <c r="M59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301" i="17"/>
  <c r="N301" i="17" s="1"/>
  <c r="J301" i="17"/>
  <c r="O301" i="17" s="1"/>
  <c r="K301" i="17"/>
  <c r="L301" i="17"/>
  <c r="M301"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313" i="17"/>
  <c r="N313" i="17" s="1"/>
  <c r="J313" i="17"/>
  <c r="O313" i="17" s="1"/>
  <c r="K313" i="17"/>
  <c r="L313" i="17"/>
  <c r="M313"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18" i="17"/>
  <c r="N318" i="17" s="1"/>
  <c r="J318" i="17"/>
  <c r="O318" i="17" s="1"/>
  <c r="K318" i="17"/>
  <c r="L318" i="17"/>
  <c r="M318"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161" i="17"/>
  <c r="N161" i="17" s="1"/>
  <c r="J161" i="17"/>
  <c r="O161" i="17" s="1"/>
  <c r="K161" i="17"/>
  <c r="L161" i="17"/>
  <c r="M161"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50" i="17"/>
  <c r="N350" i="17" s="1"/>
  <c r="J350" i="17"/>
  <c r="O350" i="17" s="1"/>
  <c r="K350" i="17"/>
  <c r="L350" i="17"/>
  <c r="M350"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435" i="17"/>
  <c r="N435" i="17" s="1"/>
  <c r="J435" i="17"/>
  <c r="O435" i="17" s="1"/>
  <c r="K435" i="17"/>
  <c r="L435" i="17"/>
  <c r="M435"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277" i="17"/>
  <c r="N277" i="17" s="1"/>
  <c r="J277" i="17"/>
  <c r="O277" i="17" s="1"/>
  <c r="K277" i="17"/>
  <c r="L277" i="17"/>
  <c r="M277"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176" i="17"/>
  <c r="N176" i="17" s="1"/>
  <c r="J176" i="17"/>
  <c r="O176" i="17" s="1"/>
  <c r="K176" i="17"/>
  <c r="L176" i="17"/>
  <c r="M176"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62" i="17"/>
  <c r="N562" i="17" s="1"/>
  <c r="J562" i="17"/>
  <c r="O562" i="17" s="1"/>
  <c r="K562" i="17"/>
  <c r="L562" i="17"/>
  <c r="M562"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591" i="17"/>
  <c r="H162" i="17"/>
  <c r="H163" i="17"/>
  <c r="H164" i="17"/>
  <c r="H165" i="17"/>
  <c r="H166" i="17"/>
  <c r="H167" i="17"/>
  <c r="H168" i="17"/>
  <c r="H169" i="17"/>
  <c r="H170" i="17"/>
  <c r="H171" i="17"/>
  <c r="H172" i="17"/>
  <c r="H173" i="17"/>
  <c r="H174" i="17"/>
  <c r="H175" i="17"/>
  <c r="H301"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313"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18" i="17"/>
  <c r="H302" i="17"/>
  <c r="H303" i="17"/>
  <c r="H304" i="17"/>
  <c r="H305" i="17"/>
  <c r="H306" i="17"/>
  <c r="H307" i="17"/>
  <c r="H308" i="17"/>
  <c r="H309" i="17"/>
  <c r="H310" i="17"/>
  <c r="H311" i="17"/>
  <c r="H312" i="17"/>
  <c r="H161" i="17"/>
  <c r="H314" i="17"/>
  <c r="H315" i="17"/>
  <c r="H316" i="17"/>
  <c r="H317" i="17"/>
  <c r="H350"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435"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277"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176"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62"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591" i="17"/>
  <c r="G162" i="17"/>
  <c r="G163" i="17"/>
  <c r="G164" i="17"/>
  <c r="G165" i="17"/>
  <c r="G166" i="17"/>
  <c r="G167" i="17"/>
  <c r="G168" i="17"/>
  <c r="G169" i="17"/>
  <c r="G170" i="17"/>
  <c r="G171" i="17"/>
  <c r="G172" i="17"/>
  <c r="G173" i="17"/>
  <c r="G174" i="17"/>
  <c r="G175" i="17"/>
  <c r="G301"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313"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18" i="17"/>
  <c r="G302" i="17"/>
  <c r="G303" i="17"/>
  <c r="G304" i="17"/>
  <c r="G305" i="17"/>
  <c r="G306" i="17"/>
  <c r="G307" i="17"/>
  <c r="G308" i="17"/>
  <c r="G309" i="17"/>
  <c r="G310" i="17"/>
  <c r="G311" i="17"/>
  <c r="G312" i="17"/>
  <c r="G161" i="17"/>
  <c r="G314" i="17"/>
  <c r="G315" i="17"/>
  <c r="G316" i="17"/>
  <c r="G317" i="17"/>
  <c r="G350"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435"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277"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176"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62"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591" i="17"/>
  <c r="F162" i="17"/>
  <c r="F163" i="17"/>
  <c r="F164" i="17"/>
  <c r="F165" i="17"/>
  <c r="F166" i="17"/>
  <c r="F167" i="17"/>
  <c r="F168" i="17"/>
  <c r="F169" i="17"/>
  <c r="F170" i="17"/>
  <c r="F171" i="17"/>
  <c r="F172" i="17"/>
  <c r="F173" i="17"/>
  <c r="F174" i="17"/>
  <c r="F175" i="17"/>
  <c r="F301"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313"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18" i="17"/>
  <c r="F302" i="17"/>
  <c r="F303" i="17"/>
  <c r="F304" i="17"/>
  <c r="F305" i="17"/>
  <c r="F306" i="17"/>
  <c r="F307" i="17"/>
  <c r="F308" i="17"/>
  <c r="F309" i="17"/>
  <c r="F310" i="17"/>
  <c r="F311" i="17"/>
  <c r="F312" i="17"/>
  <c r="F161" i="17"/>
  <c r="F314" i="17"/>
  <c r="F315" i="17"/>
  <c r="F316" i="17"/>
  <c r="F317" i="17"/>
  <c r="F350"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435"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277"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176"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62"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<sst xmlns="http://schemas.openxmlformats.org/spreadsheetml/2006/main" count="11148" uniqueCount="6211">
  <si>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</si>
  <si>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</si>
  <si>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</si>
  <si>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</si>
  <si>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</si>
  <si>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</si>
  <si>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</si>
  <si>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</si>
  <si>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</si>
  <si>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</si>
  <si>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</si>
  <si>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</si>
  <si>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</si>
  <si>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</si>
  <si>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</si>
  <si>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</si>
  <si>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</si>
  <si>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</si>
  <si>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</si>
  <si>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</si>
  <si>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</si>
  <si>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</si>
  <si>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</si>
  <si>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</si>
  <si>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</si>
  <si>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</si>
  <si>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</si>
  <si>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</si>
  <si>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</si>
  <si>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</si>
  <si>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</si>
  <si>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</si>
  <si>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</si>
  <si>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</si>
  <si>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</si>
  <si>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</si>
  <si>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</si>
  <si>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</si>
  <si>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</si>
  <si>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</si>
  <si>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</si>
  <si>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</si>
  <si>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</si>
  <si>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</si>
  <si>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</si>
  <si>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</si>
  <si>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</si>
  <si>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</si>
  <si>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</si>
  <si>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</si>
  <si>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</si>
  <si>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</si>
  <si>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</si>
  <si>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</si>
  <si>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</si>
  <si>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</si>
  <si>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</si>
  <si>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</si>
  <si>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</si>
  <si>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</si>
  <si>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</si>
  <si>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</si>
  <si>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</si>
  <si>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</si>
  <si>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</si>
  <si>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</si>
  <si>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</si>
  <si>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</si>
  <si>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</si>
  <si>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</si>
  <si>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</si>
  <si>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</si>
  <si>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</si>
  <si>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</si>
  <si>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</si>
  <si>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</si>
  <si>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</si>
  <si>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</si>
  <si>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</si>
  <si>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</si>
  <si>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</si>
  <si>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</si>
  <si>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</si>
  <si>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</si>
  <si>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</si>
  <si>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</si>
  <si>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</si>
  <si>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</si>
  <si>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</si>
  <si>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</si>
  <si>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</si>
  <si>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</si>
  <si>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</si>
  <si>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</si>
  <si>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</si>
  <si>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</si>
  <si>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</si>
  <si>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</si>
  <si>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</si>
  <si>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</si>
  <si>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</si>
  <si>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</si>
  <si>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</si>
  <si>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</si>
  <si>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</si>
  <si>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</si>
  <si>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</si>
  <si>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</si>
  <si>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</si>
  <si>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</si>
  <si>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</si>
  <si>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</si>
  <si>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</si>
  <si>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</si>
  <si>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</si>
  <si>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</si>
  <si>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</si>
  <si>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</si>
  <si>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</si>
  <si>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</si>
  <si>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</si>
  <si>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</si>
  <si>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</si>
  <si>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</si>
  <si>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</si>
  <si>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</si>
  <si>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</si>
  <si>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</si>
  <si>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</si>
  <si>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</si>
  <si>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</si>
  <si>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</si>
  <si>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</si>
  <si>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</si>
  <si>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</si>
  <si>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</si>
  <si>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</si>
  <si>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</si>
  <si>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</si>
  <si>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</si>
  <si>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</si>
  <si>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</si>
  <si>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</si>
  <si>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</si>
  <si>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</si>
  <si>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</si>
  <si>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</si>
  <si>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</si>
  <si>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</si>
  <si>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</si>
  <si>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</si>
  <si>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</si>
  <si>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</si>
  <si>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</si>
  <si>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</si>
  <si>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</si>
  <si>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</si>
  <si>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</si>
  <si>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</si>
  <si>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</si>
  <si>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</si>
  <si>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</si>
  <si>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</si>
  <si>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</si>
  <si>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</si>
  <si>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</si>
  <si>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</si>
  <si>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</si>
  <si>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</si>
  <si>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</si>
  <si>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</si>
  <si>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</si>
  <si>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</si>
  <si>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</si>
  <si>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</si>
  <si>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</si>
  <si>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</si>
  <si>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</si>
  <si>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</si>
  <si>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</si>
  <si>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</si>
  <si>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</si>
  <si>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</si>
  <si>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</si>
  <si>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</si>
  <si>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</si>
  <si>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</si>
  <si>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</si>
  <si>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</si>
  <si>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</si>
  <si>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</si>
  <si>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</si>
  <si>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</si>
  <si>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</si>
  <si>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</si>
  <si>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</si>
  <si>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</si>
  <si>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</si>
  <si>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</si>
  <si>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</si>
  <si>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</si>
  <si>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</si>
  <si>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</si>
  <si>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</si>
  <si>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</si>
  <si>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</si>
  <si>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</si>
  <si>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</si>
  <si>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</si>
  <si>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</si>
  <si>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</si>
  <si>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</si>
  <si>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</si>
  <si>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</si>
  <si>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</si>
  <si>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</si>
  <si>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</si>
  <si>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</si>
  <si>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</si>
  <si>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</si>
  <si>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</si>
  <si>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</si>
  <si>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</si>
  <si>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</si>
  <si>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</si>
  <si>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</si>
  <si>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</si>
  <si>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</si>
  <si>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</si>
  <si>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</si>
  <si>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</si>
  <si>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</si>
  <si>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</si>
  <si>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</si>
  <si>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</si>
  <si>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</si>
  <si>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</si>
  <si>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</si>
  <si>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</si>
  <si>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</si>
  <si>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</si>
  <si>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</si>
  <si>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</si>
  <si>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</si>
  <si>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</si>
  <si>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</si>
  <si>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</si>
  <si>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</si>
  <si>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</si>
  <si>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</si>
  <si>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</si>
  <si>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</si>
  <si>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</si>
  <si>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</si>
  <si>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</si>
  <si>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</si>
  <si>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</si>
  <si>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</si>
  <si>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</si>
  <si>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</si>
  <si>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</si>
  <si>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</si>
  <si>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</si>
  <si>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</si>
  <si>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</si>
  <si>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</si>
  <si>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</si>
  <si>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</si>
  <si>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</si>
  <si>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</si>
  <si>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</si>
  <si>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</si>
  <si>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</si>
  <si>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</si>
  <si>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</si>
  <si>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</si>
  <si>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</si>
  <si>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</si>
  <si>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</si>
  <si>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</si>
  <si>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</si>
  <si>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</si>
  <si>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</si>
  <si>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</si>
  <si>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</si>
  <si>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</si>
  <si>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</si>
  <si>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</si>
  <si>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</si>
  <si>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</si>
  <si>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</si>
  <si>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</si>
  <si>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</si>
  <si>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</si>
  <si>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</si>
  <si>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</si>
  <si>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</si>
  <si>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</si>
  <si>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</si>
  <si>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</si>
  <si>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</si>
  <si>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</si>
  <si>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</si>
  <si>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</si>
  <si>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</si>
  <si>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</si>
  <si>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</si>
  <si>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</si>
  <si>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</si>
  <si>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</si>
  <si>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</si>
  <si>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</si>
  <si>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</si>
  <si>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</si>
  <si>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</si>
  <si>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</si>
  <si>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</si>
  <si>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</si>
  <si>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</si>
  <si>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</si>
  <si>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</si>
  <si>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</si>
  <si>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</si>
  <si>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</si>
  <si>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</si>
  <si>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</si>
  <si>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</si>
  <si>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</si>
  <si>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</si>
  <si>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</si>
  <si>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</si>
  <si>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</si>
  <si>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</si>
  <si>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</si>
  <si>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</si>
  <si>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</si>
  <si>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</si>
  <si>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</si>
  <si>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</si>
  <si>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</si>
  <si>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</si>
  <si>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</si>
  <si>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</si>
  <si>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</si>
  <si>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</si>
  <si>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</si>
  <si>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</si>
  <si>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</si>
  <si>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</si>
  <si>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</si>
  <si>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</si>
  <si>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</si>
  <si>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</si>
  <si>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</si>
  <si>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</si>
  <si>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</si>
  <si>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</si>
  <si>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</si>
  <si>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</si>
  <si>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</si>
  <si>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</si>
  <si>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</si>
  <si>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</si>
  <si>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</si>
  <si>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</si>
  <si>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</si>
  <si>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</si>
  <si>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</si>
  <si>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</si>
  <si>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</si>
  <si>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</si>
  <si>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</si>
  <si>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</si>
  <si>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</si>
  <si>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</si>
  <si>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</si>
  <si>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</si>
  <si>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</si>
  <si>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</si>
  <si>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</si>
  <si>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</si>
  <si>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</si>
  <si>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</si>
  <si>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</si>
  <si>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</si>
  <si>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</si>
  <si>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</si>
  <si>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</si>
  <si>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</si>
  <si>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</si>
  <si>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</si>
  <si>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</si>
  <si>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</si>
  <si>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</si>
  <si>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</si>
  <si>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</si>
  <si>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</si>
  <si>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</si>
  <si>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</si>
  <si>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</si>
  <si>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</si>
  <si>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</si>
  <si>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</si>
  <si>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</si>
  <si>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</si>
  <si>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</si>
  <si>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</si>
  <si>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</si>
  <si>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</si>
  <si>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</si>
  <si>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</si>
  <si>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</si>
  <si>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</si>
  <si>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</si>
  <si>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</si>
  <si>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</si>
  <si>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</si>
  <si>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</si>
  <si>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</si>
  <si>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</si>
  <si>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</si>
  <si>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</si>
  <si>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</si>
  <si>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</si>
  <si>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</si>
  <si>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</si>
  <si>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</si>
  <si>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</si>
  <si>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</si>
  <si>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</si>
  <si>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</si>
  <si>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</si>
  <si>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</si>
  <si>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</si>
  <si>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</si>
  <si>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</si>
  <si>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</si>
  <si>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</si>
  <si>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</si>
  <si>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</si>
  <si>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</si>
  <si>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</si>
  <si>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</si>
  <si>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</si>
  <si>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</si>
  <si>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</si>
  <si>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</si>
  <si>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</si>
  <si>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</si>
  <si>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</si>
  <si>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</si>
  <si>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</si>
  <si>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</si>
  <si>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</si>
  <si>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</si>
  <si>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</si>
  <si>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</si>
  <si>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</si>
  <si>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</si>
  <si>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</si>
  <si>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</si>
  <si>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</si>
  <si>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</si>
  <si>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</si>
  <si>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</si>
  <si>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</si>
  <si>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</si>
  <si>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</si>
  <si>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</si>
  <si>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</si>
  <si>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</si>
  <si>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</si>
  <si>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</si>
  <si>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</si>
  <si>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</si>
  <si>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</si>
  <si>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</si>
  <si>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</si>
  <si>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</si>
  <si>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</si>
  <si>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</si>
  <si>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</si>
  <si>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</si>
  <si>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</si>
  <si>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</si>
  <si>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</si>
  <si>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</si>
  <si>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</si>
  <si>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</si>
  <si>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</si>
  <si>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</si>
  <si>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</si>
  <si>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</si>
  <si>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</si>
  <si>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</si>
  <si>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</si>
  <si>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</si>
  <si>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</si>
  <si>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</si>
  <si>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</si>
  <si>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</si>
  <si>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</si>
  <si>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</si>
  <si>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</si>
  <si>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</si>
  <si>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</si>
  <si>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</si>
  <si>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</si>
  <si>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</si>
  <si>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</si>
  <si>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</si>
  <si>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</si>
  <si>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</si>
  <si>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</si>
  <si>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</si>
  <si>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</si>
  <si>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</si>
  <si>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</si>
  <si>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</si>
  <si>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</si>
  <si>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</si>
  <si>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</si>
  <si>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</si>
  <si>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</si>
  <si>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</si>
  <si>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</si>
  <si>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</si>
  <si>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</si>
  <si>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</si>
  <si>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</si>
  <si>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</si>
  <si>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</si>
  <si>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</si>
  <si>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</si>
  <si>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</si>
  <si>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</si>
  <si>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</si>
  <si>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</si>
  <si>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</si>
  <si>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</si>
  <si>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</si>
  <si>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</si>
  <si>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</si>
  <si>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</si>
  <si>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</si>
  <si>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</si>
  <si>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</si>
  <si>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</si>
  <si>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</si>
  <si>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</si>
  <si>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</si>
  <si>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</si>
  <si>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</si>
  <si>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</si>
  <si>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</si>
  <si>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</si>
  <si>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</si>
  <si>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</si>
  <si>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</si>
  <si>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</si>
  <si>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</si>
  <si>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</si>
  <si>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</si>
  <si>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</si>
  <si>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</si>
  <si>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</si>
  <si>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</si>
  <si>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</si>
  <si>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</si>
  <si>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</si>
  <si>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</si>
  <si>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</si>
  <si>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</si>
  <si>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</si>
  <si>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</si>
  <si>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</si>
  <si>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</si>
  <si>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</si>
  <si>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</si>
  <si>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</si>
  <si>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</si>
  <si>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</si>
  <si>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</si>
  <si>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</si>
  <si>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</si>
  <si>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</si>
  <si>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</si>
  <si>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</si>
  <si>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</si>
  <si>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</si>
  <si>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</si>
  <si>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</si>
  <si>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</si>
  <si>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</si>
  <si>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</si>
  <si>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</si>
  <si>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</si>
  <si>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</si>
  <si>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</si>
  <si>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</si>
  <si>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</si>
  <si>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</si>
  <si>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</si>
  <si>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</si>
  <si>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</si>
  <si>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</si>
  <si>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</si>
  <si>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</si>
  <si>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</si>
  <si>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</si>
  <si>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</si>
  <si>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</si>
  <si>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</si>
  <si>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</si>
  <si>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</si>
  <si>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</si>
  <si>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</si>
  <si>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</si>
  <si>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</si>
  <si>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</si>
  <si>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</si>
  <si>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</si>
  <si>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</si>
  <si>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</si>
  <si>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</si>
  <si>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</si>
  <si>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</si>
  <si>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</si>
  <si>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</si>
  <si>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</si>
  <si>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</si>
  <si>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</si>
  <si>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</si>
  <si>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</si>
  <si>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</si>
  <si>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</si>
  <si>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</si>
  <si>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</si>
  <si>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</si>
  <si>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</si>
  <si>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</si>
  <si>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</si>
  <si>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</si>
  <si>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</si>
  <si>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</si>
  <si>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</si>
  <si>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</si>
  <si>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</si>
  <si>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</si>
  <si>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</si>
  <si>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</si>
  <si>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</si>
  <si>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</si>
  <si>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</si>
  <si>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</si>
  <si>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</si>
  <si>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</si>
  <si>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</si>
  <si>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</si>
  <si>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</si>
  <si>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</si>
  <si>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</si>
  <si>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</si>
  <si>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</si>
  <si>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</si>
  <si>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</si>
  <si>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</si>
  <si>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</si>
  <si>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</si>
  <si>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</si>
  <si>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</si>
  <si>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</si>
  <si>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</si>
  <si>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</si>
  <si>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</si>
  <si>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</si>
  <si>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</si>
  <si>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</si>
  <si>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</si>
  <si>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</si>
  <si>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</si>
  <si>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</si>
  <si>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</si>
  <si>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</si>
  <si>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</si>
  <si>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</si>
  <si>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</si>
  <si>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</si>
  <si>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</si>
  <si>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</si>
  <si>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</si>
  <si>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</si>
  <si>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</si>
  <si>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</si>
  <si>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</si>
  <si>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</si>
  <si>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</si>
  <si>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</si>
  <si>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</si>
  <si>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</si>
  <si>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</si>
  <si>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</si>
  <si>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</si>
  <si>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</si>
  <si>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</si>
  <si>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</si>
  <si>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</si>
  <si>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</si>
  <si>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</si>
  <si>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</si>
  <si>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</si>
  <si>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</si>
  <si>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</si>
  <si>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</si>
  <si>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</si>
  <si>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</si>
  <si>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</si>
  <si>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</si>
  <si>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</si>
  <si>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</si>
  <si>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</si>
  <si>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</si>
  <si>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</si>
  <si>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</si>
  <si>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</si>
  <si>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</si>
  <si>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</si>
  <si>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</si>
  <si>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</si>
  <si>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</si>
  <si>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</si>
  <si>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</si>
  <si>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</si>
  <si>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</si>
  <si>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</si>
  <si>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</si>
  <si>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</si>
  <si>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</si>
  <si>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</si>
  <si>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</si>
  <si>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</si>
  <si>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</si>
  <si>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</si>
  <si>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</si>
  <si>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</si>
  <si>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</si>
  <si>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</si>
  <si>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</si>
  <si>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</si>
  <si>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</si>
  <si>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</si>
  <si>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</si>
  <si>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</si>
  <si>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</si>
  <si>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</si>
  <si>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</si>
  <si>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</si>
  <si>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</si>
  <si>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</si>
  <si>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</si>
  <si>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</si>
  <si>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</si>
  <si>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</si>
  <si>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</si>
  <si>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</si>
  <si>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</si>
  <si>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</si>
  <si>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</si>
  <si>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</si>
  <si>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</si>
  <si>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</si>
  <si>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</si>
  <si>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</si>
  <si>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</si>
  <si>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</si>
  <si>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</si>
  <si>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</si>
  <si>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</si>
  <si>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</si>
  <si>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</si>
  <si>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</si>
  <si>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</si>
  <si>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</si>
  <si>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</si>
  <si>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</si>
  <si>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</si>
  <si>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</si>
  <si>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</si>
  <si>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</si>
  <si>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</si>
  <si>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</si>
  <si>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</si>
  <si>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</si>
  <si>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</si>
  <si>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</si>
  <si>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</si>
  <si>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</si>
  <si>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</si>
  <si>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</si>
  <si>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</si>
  <si>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</si>
  <si>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</si>
  <si>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</si>
  <si>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</si>
  <si>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</si>
  <si>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</si>
  <si>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</si>
  <si>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</si>
  <si>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</si>
  <si>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</si>
  <si>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</si>
  <si>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</si>
  <si>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</si>
  <si>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</si>
  <si>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</si>
  <si>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</si>
  <si>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</si>
  <si>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</si>
  <si>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</si>
  <si>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</si>
  <si>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</si>
  <si>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</si>
  <si>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</si>
  <si>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</si>
  <si>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</si>
  <si>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</si>
  <si>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</si>
  <si>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</si>
  <si>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</si>
  <si>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</si>
  <si>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</si>
  <si>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</si>
  <si>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</si>
  <si>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</si>
  <si>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</si>
  <si>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</si>
  <si>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</si>
  <si>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</si>
  <si>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</si>
  <si>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</si>
  <si>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</si>
  <si>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</si>
  <si>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</si>
  <si>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</si>
  <si>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</si>
  <si>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</si>
  <si>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</si>
  <si>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</si>
  <si>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</si>
  <si>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</si>
  <si>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</si>
  <si>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</si>
  <si>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</si>
  <si>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</si>
  <si>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</si>
  <si>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</si>
  <si>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</si>
  <si>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</si>
  <si>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</si>
  <si>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</si>
  <si>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</si>
  <si>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</si>
  <si>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</si>
  <si>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</si>
  <si>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</si>
  <si>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</si>
  <si>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</si>
  <si>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</si>
  <si>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</si>
  <si>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</si>
  <si>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</si>
  <si>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</si>
  <si>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</si>
  <si>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</si>
  <si>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</si>
  <si>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</si>
  <si>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</si>
  <si>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</si>
  <si>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</si>
  <si>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</si>
  <si>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</si>
  <si>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</si>
  <si>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</si>
  <si>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</si>
  <si>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</si>
  <si>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</si>
  <si>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</si>
  <si>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</si>
  <si>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</si>
  <si>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</si>
  <si>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</si>
  <si>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</si>
  <si>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</si>
  <si>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</si>
  <si>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</si>
  <si>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</si>
  <si>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</si>
  <si>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</si>
  <si>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</si>
  <si>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</si>
  <si>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</si>
  <si>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</si>
  <si>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</si>
  <si>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</si>
  <si>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</si>
  <si>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</si>
  <si>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</si>
  <si>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</si>
  <si>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</si>
  <si>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</si>
  <si>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</si>
  <si>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</si>
  <si>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</si>
  <si>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</si>
  <si>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</si>
  <si>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</si>
  <si>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</si>
  <si>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</si>
  <si>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</si>
  <si>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</si>
  <si>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</si>
  <si>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</si>
  <si>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</si>
  <si>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</si>
  <si>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</si>
  <si>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</si>
  <si>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</si>
  <si>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</si>
  <si>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</si>
  <si>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</si>
  <si>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</si>
  <si>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</si>
  <si>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</si>
  <si>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</si>
  <si>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</si>
  <si>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</si>
  <si>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</si>
  <si>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</si>
  <si>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</si>
  <si>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</si>
  <si>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</si>
  <si>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</si>
  <si>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</si>
  <si>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</si>
  <si>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</si>
  <si>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</si>
  <si>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</si>
  <si>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</si>
  <si>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</si>
  <si>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</si>
  <si>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</si>
  <si>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</si>
  <si>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</si>
  <si>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</si>
  <si>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</si>
  <si>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</si>
  <si>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</si>
  <si>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</si>
  <si>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</si>
  <si>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</si>
  <si>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</si>
  <si>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</si>
  <si>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</si>
  <si>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</si>
  <si>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</si>
  <si>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</si>
  <si>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</si>
  <si>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</si>
  <si>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</si>
  <si>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</si>
  <si>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</si>
  <si>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</si>
  <si>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</si>
  <si>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</si>
  <si>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</si>
  <si>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</si>
  <si>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</si>
  <si>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</si>
  <si>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</si>
  <si>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</si>
  <si>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</si>
  <si>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</si>
  <si>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</si>
  <si>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</si>
  <si>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</si>
  <si>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</si>
  <si>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</si>
  <si>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</si>
  <si>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</si>
  <si>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</si>
  <si>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</si>
  <si>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</si>
  <si>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</si>
  <si>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</si>
  <si>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</si>
  <si>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</si>
  <si>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</si>
  <si>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</si>
  <si>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</si>
  <si>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</si>
  <si>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</si>
  <si>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</si>
  <si>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</si>
  <si>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</si>
  <si>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</si>
  <si>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</si>
  <si>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</si>
  <si>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</si>
  <si>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</si>
  <si>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</si>
  <si>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</si>
  <si>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</si>
  <si>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</si>
  <si>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</si>
  <si>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</si>
  <si>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</si>
  <si>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</si>
  <si>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</si>
  <si>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</si>
  <si>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</si>
  <si>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</si>
  <si>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</si>
  <si>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</si>
  <si>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</si>
  <si>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</si>
  <si>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</si>
  <si>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</si>
  <si>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</si>
  <si>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</si>
  <si>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</si>
  <si>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</si>
  <si>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</si>
  <si>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</si>
  <si>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</si>
  <si>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</si>
  <si>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</si>
  <si>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</si>
  <si>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</si>
  <si>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</si>
  <si>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</si>
  <si>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</si>
  <si>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</si>
  <si>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</si>
  <si>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</si>
  <si>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</si>
  <si>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</si>
  <si>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</si>
  <si>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</si>
  <si>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</si>
  <si>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</si>
  <si>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</si>
  <si>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</si>
  <si>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</si>
  <si>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</si>
  <si>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</si>
  <si>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</si>
  <si>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</si>
  <si>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</si>
  <si>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</si>
  <si>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</si>
  <si>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</si>
  <si>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</si>
  <si>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</si>
  <si>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</si>
  <si>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</si>
  <si>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</si>
  <si>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</si>
  <si>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</si>
  <si>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</si>
  <si>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</si>
  <si>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</si>
  <si>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</si>
  <si>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</si>
  <si>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</si>
  <si>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</si>
  <si>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</si>
  <si>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</si>
  <si>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</si>
  <si>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</si>
  <si>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</si>
  <si>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</si>
  <si>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</si>
  <si>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</si>
  <si>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</si>
  <si>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</si>
  <si>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</si>
  <si>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</si>
  <si>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</si>
  <si>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</si>
  <si>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</si>
  <si>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</si>
  <si>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</si>
  <si>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</si>
  <si>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</si>
  <si>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</si>
  <si>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</si>
  <si>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</si>
  <si>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</si>
  <si>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</si>
  <si>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</si>
  <si>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</si>
  <si>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</si>
  <si>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</si>
  <si>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</si>
  <si>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</si>
  <si>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</si>
  <si>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</si>
  <si>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</si>
  <si>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</si>
  <si>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</si>
  <si>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</si>
  <si>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</si>
  <si>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</si>
  <si>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</si>
  <si>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</si>
  <si>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</si>
  <si>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</si>
  <si>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</si>
  <si>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</si>
  <si>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</si>
  <si>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</si>
  <si>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</si>
  <si>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</si>
  <si>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</si>
  <si>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</si>
  <si>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</si>
  <si>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</si>
  <si>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</si>
  <si>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</si>
  <si>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</si>
  <si>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</si>
  <si>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</si>
  <si>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</si>
  <si>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</si>
  <si>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</si>
  <si>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</si>
  <si>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</si>
  <si>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</si>
  <si>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</si>
  <si>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</si>
  <si>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</si>
  <si>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</si>
  <si>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</si>
  <si>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</si>
  <si>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</si>
  <si>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</si>
  <si>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</si>
  <si>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</si>
  <si>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</si>
  <si>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</si>
  <si>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</si>
  <si>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</si>
  <si>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</si>
  <si>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</si>
  <si>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</si>
  <si>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</si>
  <si>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</si>
  <si>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</si>
  <si>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</si>
  <si>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</si>
  <si>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</si>
  <si>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</si>
  <si>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</si>
  <si>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</si>
  <si>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</si>
  <si>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</si>
  <si>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</si>
  <si>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</si>
  <si>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</si>
  <si>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</si>
  <si>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</si>
  <si>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</si>
  <si>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</si>
  <si>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</si>
  <si>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</si>
  <si>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</si>
  <si>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</si>
  <si>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</si>
  <si>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</si>
  <si>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</si>
  <si>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</si>
  <si>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</si>
  <si>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</si>
  <si>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</si>
  <si>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</si>
  <si>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</si>
  <si>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</si>
  <si>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</si>
  <si>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</si>
  <si>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</si>
  <si>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</si>
  <si>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</si>
  <si>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</si>
  <si>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</si>
  <si>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</si>
  <si>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</si>
  <si>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</si>
  <si>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</si>
  <si>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</si>
  <si>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</si>
  <si>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</si>
  <si>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</si>
  <si>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</si>
  <si>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</si>
  <si>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</si>
  <si>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</si>
  <si>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</si>
  <si>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</si>
  <si>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</si>
  <si>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</si>
  <si>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</si>
  <si>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</si>
  <si>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</si>
  <si>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</si>
  <si>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</si>
  <si>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</si>
  <si>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</si>
  <si>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</si>
  <si>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</si>
  <si>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</si>
  <si>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</si>
  <si>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</si>
  <si>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</si>
  <si>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</si>
  <si>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</si>
  <si>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</si>
  <si>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</si>
  <si>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</si>
  <si>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</si>
  <si>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</si>
  <si>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</si>
  <si>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</si>
  <si>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</si>
  <si>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</si>
  <si>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</si>
  <si>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</si>
  <si>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</si>
  <si>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</si>
  <si>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</si>
  <si>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</si>
  <si>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</si>
  <si>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</si>
  <si>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</si>
  <si>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</si>
  <si>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</si>
  <si>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</si>
  <si>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</si>
  <si>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</si>
  <si>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</si>
  <si>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</si>
  <si>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</si>
  <si>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</si>
  <si>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</si>
  <si>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</si>
  <si>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</si>
  <si>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</si>
  <si>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</si>
  <si>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</si>
  <si>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</si>
  <si>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</si>
  <si>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</si>
  <si>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</si>
  <si>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</si>
  <si>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</si>
  <si>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</si>
  <si>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</si>
  <si>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</si>
  <si>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</si>
  <si>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</si>
  <si>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</si>
  <si>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</si>
  <si>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</si>
  <si>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</si>
  <si>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</si>
  <si>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</si>
  <si>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</si>
  <si>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</si>
  <si>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</si>
  <si>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</si>
  <si>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</si>
  <si>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</si>
  <si>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</si>
  <si>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</si>
  <si>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</si>
  <si>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</si>
  <si>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</si>
  <si>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</si>
  <si>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</si>
  <si>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</si>
  <si>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</si>
  <si>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</si>
  <si>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</si>
  <si>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</si>
  <si>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</si>
  <si>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</si>
  <si>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</si>
  <si>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</si>
  <si>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</si>
  <si>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</si>
  <si>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</si>
  <si>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</si>
  <si>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</si>
  <si>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</si>
  <si>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</si>
  <si>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</si>
  <si>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</si>
  <si>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</si>
  <si>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</si>
  <si>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</si>
  <si>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</si>
  <si>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</si>
  <si>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</si>
  <si>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</si>
  <si>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</si>
  <si>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</si>
  <si>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</si>
  <si>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</si>
  <si>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</si>
  <si>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</si>
  <si>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</si>
  <si>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</si>
  <si>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</si>
  <si>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</si>
  <si>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</si>
  <si>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</si>
  <si>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</si>
  <si>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</si>
  <si>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</si>
  <si>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</si>
  <si>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</si>
  <si>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</si>
  <si>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</si>
  <si>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</si>
  <si>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</si>
  <si>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</si>
  <si>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</si>
  <si>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</si>
  <si>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</si>
  <si>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</si>
  <si>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</si>
  <si>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</si>
  <si>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</si>
  <si>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</si>
  <si>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</si>
  <si>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</si>
  <si>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</si>
  <si>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</si>
  <si>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</si>
  <si>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</si>
  <si>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</si>
  <si>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</si>
  <si>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</si>
  <si>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</si>
  <si>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</si>
  <si>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</si>
  <si>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</si>
  <si>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</si>
  <si>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</si>
  <si>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</si>
  <si>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</si>
  <si>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</si>
  <si>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</si>
  <si>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</si>
  <si>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</si>
  <si>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</si>
  <si>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</si>
  <si>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</si>
  <si>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</si>
  <si>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</si>
  <si>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</si>
  <si>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</si>
  <si>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</si>
  <si>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</si>
  <si>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</si>
  <si>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</si>
  <si>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</si>
  <si>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</si>
  <si>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</si>
  <si>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</si>
  <si>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</si>
  <si>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</si>
  <si>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</si>
  <si>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</si>
  <si>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</si>
  <si>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</si>
  <si>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</si>
  <si>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</si>
  <si>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</si>
  <si>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</si>
  <si>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</si>
  <si>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</si>
  <si>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</si>
  <si>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</si>
  <si>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</si>
  <si>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</si>
  <si>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</si>
  <si>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</si>
  <si>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</si>
  <si>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</si>
  <si>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</si>
  <si>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</si>
  <si>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</si>
  <si>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</si>
  <si>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</si>
  <si>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</si>
  <si>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</si>
  <si>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</si>
  <si>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</si>
  <si>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</si>
  <si>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</si>
  <si>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</si>
  <si>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</si>
  <si>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</si>
  <si>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</si>
  <si>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</si>
  <si>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</si>
  <si>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</si>
  <si>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</si>
  <si>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</si>
  <si>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</si>
  <si>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</si>
  <si>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</si>
  <si>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</si>
  <si>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</si>
  <si>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</si>
  <si>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</si>
  <si>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</si>
  <si>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</si>
  <si>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</si>
  <si>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</si>
  <si>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</si>
  <si>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</si>
  <si>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</si>
  <si>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</si>
  <si>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</si>
  <si>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</si>
  <si>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</si>
  <si>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</si>
  <si>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</si>
  <si>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</si>
  <si>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</si>
  <si>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</si>
  <si>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</si>
  <si>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</si>
  <si>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</si>
  <si>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</si>
  <si>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</si>
  <si>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</si>
  <si>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</si>
  <si>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</si>
  <si>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</si>
  <si>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</si>
  <si>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</si>
  <si>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</si>
  <si>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</si>
  <si>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</si>
  <si>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</si>
  <si>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</si>
  <si>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</si>
  <si>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</si>
  <si>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</si>
  <si>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</si>
  <si>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</si>
  <si>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</si>
  <si>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</si>
  <si>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</si>
  <si>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</si>
  <si>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</si>
  <si>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</si>
  <si>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</si>
  <si>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</si>
  <si>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</si>
  <si>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</si>
  <si>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</si>
  <si>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</si>
  <si>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</si>
  <si>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</si>
  <si>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</si>
  <si>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</si>
  <si>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</si>
  <si>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</si>
  <si>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</si>
  <si>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</si>
  <si>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</si>
  <si>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</si>
  <si>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</si>
  <si>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</si>
  <si>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</si>
  <si>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</si>
  <si>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</si>
  <si>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</si>
  <si>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</si>
  <si>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</si>
  <si>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</si>
  <si>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</si>
  <si>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</si>
  <si>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</si>
  <si>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</si>
  <si>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</si>
  <si>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</si>
  <si>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</si>
  <si>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</si>
  <si>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</si>
  <si>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</si>
  <si>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</si>
  <si>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</si>
  <si>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</si>
  <si>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</si>
  <si>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</si>
  <si>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</si>
  <si>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</si>
  <si>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</si>
  <si>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</si>
  <si>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</si>
  <si>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</si>
  <si>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</si>
  <si>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</si>
  <si>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</si>
  <si>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</si>
  <si>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</si>
  <si>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</si>
  <si>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</si>
  <si>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</si>
  <si>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</si>
  <si>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</si>
  <si>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</si>
  <si>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</si>
  <si>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</si>
  <si>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</si>
  <si>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</si>
  <si>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</si>
  <si>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</si>
  <si>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</si>
  <si>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</si>
  <si>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</si>
  <si>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</si>
  <si>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</si>
  <si>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</si>
  <si>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</si>
  <si>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</si>
  <si>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</si>
  <si>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</si>
  <si>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</si>
  <si>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</si>
  <si>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</si>
  <si>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</si>
  <si>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</si>
  <si>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</si>
  <si>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</si>
  <si>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</si>
  <si>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</si>
  <si>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</si>
  <si>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</si>
  <si>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</si>
  <si>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</si>
  <si>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</si>
  <si>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</si>
  <si>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</si>
  <si>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</si>
  <si>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</si>
  <si>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</si>
  <si>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</si>
  <si>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</si>
  <si>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</si>
  <si>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</si>
  <si>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</si>
  <si>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</si>
  <si>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</si>
  <si>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</si>
  <si>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</si>
  <si>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</si>
  <si>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</si>
  <si>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</si>
  <si>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</si>
  <si>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</si>
  <si>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</si>
  <si>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</si>
  <si>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</si>
  <si>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</si>
  <si>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</si>
  <si>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</si>
  <si>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</si>
  <si>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</si>
  <si>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</si>
  <si>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</si>
  <si>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</si>
  <si>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</si>
  <si>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</si>
  <si>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</si>
  <si>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</si>
  <si>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</si>
  <si>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</si>
  <si>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</si>
  <si>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</si>
  <si>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</si>
  <si>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</si>
  <si>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</si>
  <si>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</si>
  <si>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</si>
  <si>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</si>
  <si>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</si>
  <si>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</si>
  <si>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</si>
  <si>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</si>
  <si>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</si>
  <si>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</si>
  <si>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</si>
  <si>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</si>
  <si>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</si>
  <si>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</si>
  <si>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</si>
  <si>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</si>
  <si>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</si>
  <si>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</si>
  <si>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</si>
  <si>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</si>
  <si>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</si>
  <si>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</si>
  <si>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</si>
  <si>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</si>
  <si>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</si>
  <si>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</si>
  <si>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</si>
  <si>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</si>
  <si>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</si>
  <si>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</si>
  <si>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</si>
  <si>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</si>
  <si>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</si>
  <si>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</si>
  <si>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</si>
  <si>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</si>
  <si>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</si>
  <si>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</si>
  <si>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</si>
  <si>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</si>
  <si>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</si>
  <si>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</si>
  <si>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</si>
  <si>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</si>
  <si>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</si>
  <si>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</si>
  <si>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</si>
  <si>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</si>
  <si>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</si>
  <si>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</si>
  <si>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</si>
  <si>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</si>
  <si>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</si>
  <si>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</si>
  <si>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</si>
  <si>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</si>
  <si>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</si>
  <si>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</si>
  <si>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</si>
  <si>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</si>
  <si>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</si>
  <si>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</si>
  <si>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</si>
  <si>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</si>
  <si>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</si>
  <si>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</si>
  <si>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</si>
  <si>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</si>
  <si>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</si>
  <si>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</si>
  <si>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</si>
  <si>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</si>
  <si>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</si>
  <si>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</si>
  <si>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</si>
  <si>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</si>
  <si>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</si>
  <si>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</si>
  <si>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</si>
  <si>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</si>
  <si>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</si>
  <si>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</si>
  <si>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</si>
  <si>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</si>
  <si>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</si>
  <si>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</si>
  <si>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</si>
  <si>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</si>
  <si>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</si>
  <si>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</si>
  <si>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</si>
  <si>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</si>
  <si>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</si>
  <si>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</si>
  <si>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</si>
  <si>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</si>
  <si>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</si>
  <si>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</si>
  <si>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</si>
  <si>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</si>
  <si>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</si>
  <si>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</si>
  <si>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</si>
  <si>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</si>
  <si>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</si>
  <si>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</si>
  <si>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</si>
  <si>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</si>
  <si>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</si>
  <si>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</si>
  <si>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</si>
  <si>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</si>
  <si>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</si>
  <si>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</si>
  <si>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</si>
  <si>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</si>
  <si>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</si>
  <si>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</si>
  <si>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</si>
  <si>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</si>
  <si>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</si>
  <si>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</si>
  <si>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</si>
  <si>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</si>
  <si>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</si>
  <si>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</si>
  <si>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</si>
  <si>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</si>
  <si>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</si>
  <si>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</si>
  <si>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</si>
  <si>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</si>
  <si>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</si>
  <si>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</si>
  <si>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</si>
  <si>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</si>
  <si>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</si>
  <si>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</si>
  <si>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</si>
  <si>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</si>
  <si>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</si>
  <si>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</si>
  <si>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</si>
  <si>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</si>
  <si>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</si>
  <si>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</si>
  <si>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</si>
  <si>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</si>
  <si>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</si>
  <si>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</si>
  <si>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</si>
  <si>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</si>
  <si>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</si>
  <si>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</si>
  <si>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</si>
  <si>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</si>
  <si>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</si>
  <si>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</si>
  <si>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</si>
  <si>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</si>
  <si>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</si>
  <si>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</si>
  <si>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</si>
  <si>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</si>
  <si>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</si>
  <si>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</si>
  <si>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</si>
  <si>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</si>
  <si>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</si>
  <si>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</si>
  <si>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</si>
  <si>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</si>
  <si>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</si>
  <si>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</si>
  <si>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</si>
  <si>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</si>
  <si>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</si>
  <si>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</si>
  <si>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</si>
  <si>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</si>
  <si>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</si>
  <si>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</si>
  <si>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</si>
  <si>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</si>
  <si>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</si>
  <si>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</si>
  <si>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</si>
  <si>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</si>
  <si>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</si>
  <si>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</si>
  <si>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</si>
  <si>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</si>
  <si>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</si>
  <si>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</si>
  <si>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</si>
  <si>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</si>
  <si>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</si>
  <si>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</si>
  <si>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</si>
  <si>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</si>
  <si>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</si>
  <si>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</si>
  <si>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</si>
  <si>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</si>
  <si>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</si>
  <si>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</si>
  <si>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</si>
  <si>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</si>
  <si>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</si>
  <si>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</si>
  <si>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</si>
  <si>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</si>
  <si>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</si>
  <si>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</si>
  <si>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</si>
  <si>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</si>
  <si>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</si>
  <si>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</si>
  <si>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</si>
  <si>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</si>
  <si>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</si>
  <si>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</si>
  <si>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</si>
  <si>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</si>
  <si>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</si>
  <si>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</si>
  <si>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</si>
  <si>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</si>
  <si>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</si>
  <si>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</si>
  <si>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</si>
  <si>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</si>
  <si>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</si>
  <si>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</si>
  <si>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</si>
  <si>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</si>
  <si>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</si>
  <si>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</si>
  <si>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</si>
  <si>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</si>
  <si>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</si>
  <si>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</si>
  <si>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</si>
  <si>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</si>
  <si>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</si>
  <si>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</si>
  <si>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</si>
  <si>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</si>
  <si>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</si>
  <si>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</si>
  <si>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</si>
  <si>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</si>
  <si>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</si>
  <si>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</si>
  <si>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</si>
  <si>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</si>
  <si>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</si>
  <si>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</si>
  <si>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</si>
  <si>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</si>
  <si>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</si>
  <si>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</si>
  <si>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</si>
  <si>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</si>
  <si>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</si>
  <si>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</si>
  <si>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</si>
  <si>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</si>
  <si>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</si>
  <si>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</si>
  <si>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</si>
  <si>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</si>
  <si>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</si>
  <si>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</si>
  <si>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</si>
  <si>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</si>
  <si>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</si>
  <si>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</si>
  <si>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</si>
  <si>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</si>
  <si>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</si>
  <si>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</si>
  <si>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</si>
  <si>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</si>
  <si>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</si>
  <si>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</si>
  <si>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</si>
  <si>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</si>
  <si>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</si>
  <si>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</si>
  <si>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</si>
  <si>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</si>
  <si>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</si>
  <si>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</si>
  <si>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</si>
  <si>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</si>
  <si>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</si>
  <si>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</si>
  <si>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</si>
  <si>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</si>
  <si>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</si>
  <si>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</si>
  <si>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</si>
  <si>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</si>
  <si>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</si>
  <si>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</si>
  <si>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</si>
  <si>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</si>
  <si>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</si>
  <si>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</si>
  <si>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</si>
  <si>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</si>
  <si>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</si>
  <si>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</si>
  <si>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</si>
  <si>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</si>
  <si>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</si>
  <si>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</si>
  <si>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</si>
  <si>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</si>
  <si>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</si>
  <si>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</si>
  <si>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</si>
  <si>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</si>
  <si>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</si>
  <si>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</si>
  <si>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</si>
  <si>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</si>
  <si>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</si>
  <si>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</si>
  <si>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</si>
  <si>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</si>
  <si>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</si>
  <si>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</si>
  <si>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</si>
  <si>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</si>
  <si>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</si>
  <si>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</si>
  <si>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</si>
  <si>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</si>
  <si>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</si>
  <si>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</si>
  <si>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</si>
  <si>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</si>
  <si>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</si>
  <si>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</si>
  <si>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</si>
  <si>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</si>
  <si>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</si>
  <si>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</si>
  <si>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</si>
  <si>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</si>
  <si>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</si>
  <si>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</si>
  <si>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</si>
  <si>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</si>
  <si>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</si>
  <si>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</si>
  <si>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</si>
  <si>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</si>
  <si>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</si>
  <si>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</si>
  <si>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</si>
  <si>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</si>
  <si>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</si>
  <si>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</si>
  <si>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</si>
  <si>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</si>
  <si>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</si>
  <si>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</si>
  <si>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</si>
  <si>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</si>
  <si>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</si>
  <si>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</si>
  <si>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</si>
  <si>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</si>
  <si>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</si>
  <si>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</si>
  <si>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</si>
  <si>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</si>
  <si>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</si>
  <si>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</si>
  <si>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</si>
  <si>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</si>
  <si>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</si>
  <si>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</si>
  <si>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</si>
  <si>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</si>
  <si>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</si>
  <si>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</si>
  <si>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</si>
  <si>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</si>
  <si>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</si>
  <si>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</si>
  <si>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</si>
  <si>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</si>
  <si>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</si>
  <si>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</si>
  <si>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</si>
  <si>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</si>
  <si>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</si>
  <si>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</si>
  <si>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</si>
  <si>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</si>
  <si>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</si>
  <si>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</si>
  <si>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</si>
  <si>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</si>
  <si>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</si>
  <si>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</si>
  <si>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</si>
  <si>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</si>
  <si>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</si>
  <si>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</si>
  <si>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</si>
  <si>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</si>
  <si>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</si>
  <si>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</si>
  <si>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</si>
  <si>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</si>
  <si>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</si>
  <si>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</si>
  <si>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</si>
  <si>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</si>
  <si>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</si>
  <si>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</si>
  <si>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</si>
  <si>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</si>
  <si>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</si>
  <si>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</si>
  <si>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</si>
  <si>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</si>
  <si>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</si>
  <si>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</si>
  <si>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</si>
  <si>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</si>
  <si>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</si>
  <si>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</si>
  <si>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</si>
  <si>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</si>
  <si>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</si>
  <si>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</si>
  <si>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</si>
  <si>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</si>
  <si>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</si>
  <si>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</si>
  <si>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</si>
  <si>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</si>
  <si>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</si>
  <si>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</si>
  <si>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</si>
  <si>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</si>
  <si>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</si>
  <si>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</si>
  <si>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</si>
  <si>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</si>
  <si>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</si>
  <si>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</si>
  <si>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</si>
  <si>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</si>
  <si>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</si>
  <si>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</si>
  <si>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</si>
  <si>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</si>
  <si>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</si>
  <si>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</si>
  <si>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</si>
  <si>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</si>
  <si>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</si>
  <si>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</si>
  <si>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</si>
  <si>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</si>
  <si>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</si>
  <si>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</si>
  <si>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</si>
  <si>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</si>
  <si>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</si>
  <si>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</si>
  <si>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</si>
  <si>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</si>
  <si>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</si>
  <si>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</si>
  <si>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</si>
  <si>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</si>
  <si>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</si>
  <si>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</si>
  <si>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</si>
  <si>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</si>
  <si>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</si>
  <si>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</si>
  <si>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</si>
  <si>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</si>
  <si>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</si>
  <si>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</si>
  <si>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</si>
  <si>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</si>
  <si>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</si>
  <si>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</si>
  <si>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</si>
  <si>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</si>
  <si>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</si>
  <si>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</si>
  <si>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</si>
  <si>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</si>
  <si>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</si>
  <si>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</si>
  <si>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</si>
  <si>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</si>
  <si>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</si>
  <si>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</si>
  <si>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</si>
  <si>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</si>
  <si>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</si>
  <si>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</si>
  <si>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</si>
  <si>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</si>
  <si>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</si>
  <si>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</si>
  <si>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</si>
  <si>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</si>
  <si>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</si>
  <si>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</si>
  <si>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</si>
  <si>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</si>
  <si>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</si>
  <si>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</si>
  <si>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</si>
  <si>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</si>
  <si>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</si>
  <si>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</si>
  <si>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</si>
  <si>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</si>
  <si>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</si>
  <si>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</si>
  <si>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</si>
  <si>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</si>
  <si>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</si>
  <si>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</si>
  <si>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</si>
  <si>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</si>
  <si>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</si>
  <si>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</si>
  <si>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</si>
  <si>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</si>
  <si>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</si>
  <si>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</si>
  <si>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</si>
  <si>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</si>
  <si>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</si>
  <si>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</si>
  <si>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</si>
  <si>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</si>
  <si>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</si>
  <si>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</si>
  <si>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</si>
  <si>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</si>
  <si>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</si>
  <si>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</si>
  <si>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</si>
  <si>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</si>
  <si>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</si>
  <si>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</si>
  <si>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</si>
  <si>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</si>
  <si>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</si>
  <si>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</si>
  <si>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</si>
  <si>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</si>
  <si>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</si>
  <si>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</si>
  <si>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</si>
  <si>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</si>
  <si>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</si>
  <si>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</si>
  <si>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</si>
  <si>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</si>
  <si>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</si>
  <si>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</si>
  <si>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</si>
  <si>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</si>
  <si>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</si>
  <si>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</si>
  <si>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</si>
  <si>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</si>
  <si>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</si>
  <si>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</si>
  <si>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</si>
  <si>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</si>
  <si>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</si>
  <si>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</si>
  <si>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</si>
  <si>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</si>
  <si>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</si>
  <si>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</si>
  <si>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</si>
  <si>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</si>
  <si>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</si>
  <si>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</si>
  <si>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</si>
  <si>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</si>
  <si>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</si>
  <si>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</si>
  <si>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</si>
  <si>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</si>
  <si>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</si>
  <si>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</si>
  <si>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</si>
  <si>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</si>
  <si>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</si>
  <si>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</si>
  <si>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</si>
  <si>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</si>
  <si>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</si>
  <si>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</si>
  <si>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</si>
  <si>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</si>
  <si>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</si>
  <si>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</si>
  <si>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</si>
  <si>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</si>
  <si>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</si>
  <si>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</si>
  <si>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</si>
  <si>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</si>
  <si>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</si>
  <si>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</si>
  <si>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</si>
  <si>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</si>
  <si>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</si>
  <si>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</si>
  <si>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</si>
  <si>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</si>
  <si>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</si>
  <si>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</si>
  <si>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</si>
  <si>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</si>
  <si>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</si>
  <si>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</si>
  <si>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</si>
  <si>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</si>
  <si>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</si>
  <si>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</si>
  <si>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</si>
  <si>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</si>
  <si>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</si>
  <si>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</si>
  <si>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</si>
  <si>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</si>
  <si>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</si>
  <si>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</si>
  <si>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</si>
  <si>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</si>
  <si>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</si>
  <si>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</si>
  <si>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</si>
  <si>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</si>
  <si>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</si>
  <si>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</si>
  <si>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</si>
  <si>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</si>
  <si>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</si>
  <si>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</si>
  <si>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</si>
  <si>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</si>
  <si>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</si>
  <si>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</si>
  <si>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</si>
  <si>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</si>
  <si>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</si>
  <si>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</si>
  <si>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</si>
  <si>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</si>
  <si>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</si>
  <si>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</si>
  <si>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</si>
  <si>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</si>
  <si>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</si>
  <si>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</si>
  <si>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</si>
  <si>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</si>
  <si>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</si>
  <si>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</si>
  <si>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</si>
  <si>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</si>
  <si>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</si>
  <si>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</si>
  <si>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</si>
  <si>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</si>
  <si>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</si>
  <si>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</si>
  <si>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</si>
  <si>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</si>
  <si>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</si>
  <si>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</si>
  <si>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</si>
  <si>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</si>
  <si>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</si>
  <si>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</si>
  <si>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</si>
  <si>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</si>
  <si>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</si>
  <si>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</si>
  <si>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</si>
  <si>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</si>
  <si>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</si>
  <si>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</si>
  <si>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</si>
  <si>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</si>
  <si>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</si>
  <si>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</si>
  <si>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</si>
  <si>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</si>
  <si>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</si>
  <si>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</si>
  <si>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</si>
  <si>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</si>
  <si>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</si>
  <si>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</si>
  <si>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</si>
  <si>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</si>
  <si>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</si>
  <si>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</si>
  <si>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</si>
  <si>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</si>
  <si>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</si>
  <si>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</si>
  <si>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</si>
  <si>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</si>
  <si>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</si>
  <si>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</si>
  <si>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</si>
  <si>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</si>
  <si>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</si>
  <si>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</si>
  <si>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</si>
  <si>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</si>
  <si>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</si>
  <si>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</si>
  <si>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</si>
  <si>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</si>
  <si>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</si>
  <si>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</si>
  <si>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</si>
  <si>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</si>
  <si>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</si>
  <si>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</si>
  <si>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</si>
  <si>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</si>
  <si>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</si>
  <si>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</si>
  <si>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</si>
  <si>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</si>
  <si>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</si>
  <si>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</si>
  <si>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</si>
  <si>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</si>
  <si>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</si>
  <si>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</si>
  <si>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</si>
  <si>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</si>
  <si>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</si>
  <si>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</si>
  <si>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</si>
  <si>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</si>
  <si>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</si>
  <si>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</si>
  <si>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</si>
  <si>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</si>
  <si>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</si>
  <si>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</si>
  <si>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</si>
  <si>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</si>
  <si>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</si>
  <si>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</si>
  <si>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</si>
  <si>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</si>
  <si>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</si>
  <si>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</si>
  <si>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</si>
  <si>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</si>
  <si>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</si>
  <si>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</si>
  <si>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</si>
  <si>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</si>
  <si>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</si>
  <si>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</si>
  <si>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</si>
  <si>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</si>
  <si>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</si>
  <si>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</si>
  <si>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</si>
  <si>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</si>
  <si>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</si>
  <si>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</si>
  <si>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</si>
  <si>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</si>
  <si>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</si>
  <si>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</si>
  <si>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</si>
  <si>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</si>
  <si>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</si>
  <si>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</si>
  <si>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</si>
  <si>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</si>
  <si>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</si>
  <si>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</si>
  <si>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</si>
  <si>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</si>
  <si>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</si>
  <si>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</si>
  <si>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</si>
  <si>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</si>
  <si>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</si>
  <si>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</si>
  <si>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</si>
  <si>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</si>
  <si>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</si>
  <si>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</si>
  <si>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</si>
  <si>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</si>
  <si>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</si>
  <si>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</si>
  <si>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</si>
  <si>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</si>
  <si>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</si>
  <si>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</si>
  <si>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</si>
  <si>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</si>
  <si>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</si>
  <si>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</si>
  <si>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</si>
  <si>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</si>
  <si>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</si>
  <si>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</si>
  <si>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</si>
  <si>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</si>
  <si>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</si>
  <si>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</si>
  <si>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</si>
  <si>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</si>
  <si>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</si>
  <si>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</si>
  <si>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</si>
  <si>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</si>
  <si>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</si>
  <si>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</si>
  <si>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</si>
  <si>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</si>
  <si>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</si>
  <si>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</si>
  <si>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</si>
  <si>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</si>
  <si>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</si>
  <si>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</si>
  <si>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</si>
  <si>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</si>
  <si>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</si>
  <si>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</si>
  <si>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</si>
  <si>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</si>
  <si>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</si>
  <si>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</si>
  <si>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</si>
  <si>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</si>
  <si>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</si>
  <si>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</si>
  <si>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</si>
  <si>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</si>
  <si>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</si>
  <si>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</si>
  <si>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</si>
  <si>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</si>
  <si>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</si>
  <si>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</si>
  <si>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</si>
  <si>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</si>
  <si>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</si>
  <si>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</si>
  <si>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</si>
  <si>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</si>
  <si>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</si>
  <si>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</si>
  <si>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</si>
  <si>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</si>
  <si>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</si>
  <si>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</si>
  <si>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</si>
  <si>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</si>
  <si>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</si>
  <si>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</si>
  <si>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</si>
  <si>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</si>
  <si>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</si>
  <si>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</si>
  <si>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</si>
  <si>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</si>
  <si>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</si>
  <si>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</si>
  <si>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</si>
  <si>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</si>
  <si>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</si>
  <si>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</si>
  <si>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</si>
  <si>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</si>
  <si>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</si>
  <si>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</si>
  <si>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</si>
  <si>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</si>
  <si>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</si>
  <si>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</si>
  <si>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</si>
  <si>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</si>
  <si>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</si>
  <si>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</si>
  <si>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</si>
  <si>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</si>
  <si>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</si>
  <si>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</si>
  <si>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</si>
  <si>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</si>
  <si>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</si>
  <si>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</si>
  <si>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</si>
  <si>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</si>
  <si>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</si>
  <si>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</si>
  <si>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</si>
  <si>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</si>
  <si>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</si>
  <si>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</si>
  <si>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</si>
  <si>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</si>
  <si>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</si>
  <si>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</si>
  <si>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</si>
  <si>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</si>
  <si>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</si>
  <si>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</si>
  <si>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</si>
  <si>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</si>
  <si>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</si>
  <si>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</si>
  <si>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</si>
  <si>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</si>
  <si>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</si>
  <si>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</si>
  <si>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</si>
  <si>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</si>
  <si>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</si>
  <si>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</si>
  <si>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</si>
  <si>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</si>
  <si>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</si>
  <si>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</si>
  <si>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</si>
  <si>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</si>
  <si>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</si>
  <si>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</si>
  <si>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</si>
  <si>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</si>
  <si>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</si>
  <si>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</si>
  <si>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</si>
  <si>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</si>
  <si>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</si>
  <si>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</si>
  <si>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</si>
  <si>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</si>
  <si>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</si>
  <si>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</si>
  <si>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</si>
  <si>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</si>
  <si>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</si>
  <si>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</si>
  <si>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</si>
  <si>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</si>
  <si>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</si>
  <si>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</si>
  <si>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</si>
  <si>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</si>
  <si>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</si>
  <si>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</si>
  <si>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</si>
  <si>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</si>
  <si>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</si>
  <si>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</si>
  <si>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</si>
  <si>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</si>
  <si>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</si>
  <si>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</si>
  <si>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</si>
  <si>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</si>
  <si>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</si>
  <si>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</si>
  <si>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</si>
  <si>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</si>
  <si>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</si>
  <si>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</si>
  <si>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</si>
  <si>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</si>
  <si>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</si>
  <si>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</si>
  <si>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</si>
  <si>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</si>
  <si>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</si>
  <si>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</si>
  <si>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</si>
  <si>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</si>
  <si>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</si>
  <si>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</si>
  <si>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</si>
  <si>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</si>
  <si>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</si>
  <si>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</si>
  <si>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</si>
  <si>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</si>
  <si>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</si>
  <si>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</si>
  <si>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</si>
  <si>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</si>
  <si>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</si>
  <si>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</si>
  <si>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</si>
  <si>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</si>
  <si>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</si>
  <si>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</si>
  <si>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</si>
  <si>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</si>
  <si>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</si>
  <si>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</si>
  <si>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</si>
  <si>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</si>
  <si>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</si>
  <si>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</si>
  <si>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</si>
  <si>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</si>
  <si>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</si>
  <si>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</si>
  <si>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</si>
  <si>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</si>
  <si>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</si>
  <si>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</si>
  <si>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</si>
  <si>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</si>
  <si>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</si>
  <si>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</si>
  <si>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</si>
  <si>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</si>
  <si>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</si>
  <si>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</si>
  <si>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</si>
  <si>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</si>
  <si>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</si>
  <si>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</si>
  <si>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</si>
  <si>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</si>
  <si>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</si>
  <si>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</si>
  <si>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</si>
  <si>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</si>
  <si>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</si>
  <si>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</si>
  <si>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</si>
  <si>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</si>
  <si>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</si>
  <si>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</si>
  <si>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</si>
  <si>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</si>
  <si>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</si>
  <si>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</si>
  <si>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</si>
  <si>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</si>
  <si>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</si>
  <si>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</si>
  <si>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</si>
  <si>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</si>
  <si>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</si>
  <si>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</si>
  <si>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</si>
  <si>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</si>
  <si>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</si>
  <si>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</si>
  <si>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</si>
  <si>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</si>
  <si>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</si>
  <si>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</si>
  <si>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</si>
  <si>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</si>
  <si>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</si>
  <si>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</si>
  <si>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</si>
  <si>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</si>
  <si>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</si>
  <si>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</si>
  <si>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</si>
  <si>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</si>
  <si>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</si>
  <si>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</si>
  <si>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</si>
  <si>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</si>
  <si>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</si>
  <si>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</si>
  <si>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</si>
  <si>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</si>
  <si>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</si>
  <si>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</si>
  <si>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</si>
  <si>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</si>
  <si>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</si>
  <si>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</si>
  <si>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</si>
  <si>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</si>
  <si>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</si>
  <si>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</si>
  <si>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</si>
  <si>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</si>
  <si>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</si>
  <si>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</si>
  <si>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</si>
  <si>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</si>
  <si>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</si>
  <si>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</si>
  <si>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</si>
  <si>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</si>
  <si>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</si>
  <si>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</si>
  <si>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</si>
  <si>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</si>
  <si>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</si>
  <si>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</si>
  <si>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</si>
  <si>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</si>
  <si>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</si>
  <si>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</si>
  <si>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</si>
  <si>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</si>
  <si>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</si>
  <si>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</si>
  <si>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</si>
  <si>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</si>
  <si>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</si>
  <si>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</si>
  <si>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</si>
  <si>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</si>
  <si>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</si>
  <si>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</si>
  <si>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</si>
  <si>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</si>
  <si>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</si>
  <si>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</si>
  <si>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</si>
  <si>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</si>
  <si>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</si>
  <si>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</si>
  <si>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</si>
  <si>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</si>
  <si>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</si>
  <si>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</si>
  <si>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</si>
  <si>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</si>
  <si>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</si>
  <si>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</si>
  <si>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</si>
  <si>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</si>
  <si>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</si>
  <si>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</si>
  <si>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</si>
  <si>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</si>
  <si>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</si>
  <si>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</si>
  <si>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</si>
  <si>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</si>
  <si>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</si>
  <si>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</si>
  <si>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</si>
  <si>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</si>
  <si>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</si>
  <si>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</si>
  <si>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</si>
  <si>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</si>
  <si>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</si>
  <si>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</si>
  <si>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</si>
  <si>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</si>
  <si>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</si>
  <si>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</si>
  <si>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</si>
  <si>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</si>
  <si>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</si>
  <si>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</si>
  <si>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</si>
  <si>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</si>
  <si>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</si>
  <si>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</si>
  <si>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</si>
  <si>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</si>
  <si>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</si>
  <si>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</si>
  <si>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</si>
  <si>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</si>
  <si>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</si>
  <si>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</si>
  <si>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</si>
  <si>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</si>
  <si>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</si>
  <si>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</si>
  <si>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</si>
  <si>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</si>
  <si>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</si>
  <si>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</si>
  <si>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</si>
  <si>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</si>
  <si>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</si>
  <si>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</si>
  <si>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</si>
  <si>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</si>
  <si>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</si>
  <si>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</si>
  <si>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</si>
  <si>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</si>
  <si>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</si>
  <si>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</si>
  <si>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</si>
  <si>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</si>
  <si>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</si>
  <si>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</si>
  <si>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</si>
  <si>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</si>
  <si>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</si>
  <si>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</si>
  <si>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</si>
  <si>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</si>
  <si>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</si>
  <si>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</si>
  <si>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</si>
  <si>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</si>
  <si>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</si>
  <si>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</si>
  <si>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</si>
  <si>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</si>
  <si>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</si>
  <si>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</si>
  <si>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</si>
  <si>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</si>
  <si>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</si>
  <si>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</si>
  <si>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</si>
  <si>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</si>
  <si>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</si>
  <si>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</si>
  <si>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</si>
  <si>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</si>
  <si>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</si>
  <si>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</si>
  <si>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</si>
  <si>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</si>
  <si>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</si>
  <si>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</si>
  <si>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</si>
  <si>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</si>
  <si>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</si>
  <si>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</si>
  <si>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</si>
  <si>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</si>
  <si>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</si>
  <si>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</si>
  <si>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</si>
  <si>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</si>
  <si>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</si>
  <si>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</si>
  <si>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</si>
  <si>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</si>
  <si>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</si>
  <si>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</si>
  <si>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</si>
  <si>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</si>
  <si>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</si>
  <si>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</si>
  <si>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</si>
  <si>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</si>
  <si>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</si>
  <si>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</si>
  <si>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</si>
  <si>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</si>
  <si>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</si>
  <si>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</si>
  <si>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</si>
  <si>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</si>
  <si>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</si>
  <si>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</si>
  <si>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</si>
  <si>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</si>
  <si>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</si>
  <si>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</si>
  <si>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</si>
  <si>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</si>
  <si>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</si>
  <si>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</si>
  <si>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</si>
  <si>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</si>
  <si>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</si>
  <si>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</si>
  <si>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</si>
  <si>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</si>
  <si>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</si>
  <si>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</si>
  <si>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</si>
  <si>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</si>
  <si>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</si>
  <si>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</si>
  <si>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</si>
  <si>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</si>
  <si>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</si>
  <si>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</si>
  <si>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</si>
  <si>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</si>
  <si>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</si>
  <si>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</si>
  <si>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</si>
  <si>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</si>
  <si>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</si>
  <si>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</si>
  <si>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</si>
  <si>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</si>
  <si>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</si>
  <si>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</si>
  <si>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</si>
  <si>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</si>
  <si>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</si>
  <si>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</si>
  <si>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</si>
  <si>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</si>
  <si>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</si>
  <si>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</si>
  <si>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</si>
  <si>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</si>
  <si>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</si>
  <si>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</si>
  <si>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</si>
  <si>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</si>
  <si>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</si>
  <si>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</si>
  <si>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</si>
  <si>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</si>
  <si>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</si>
  <si>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</si>
  <si>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</si>
  <si>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</si>
  <si>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</si>
  <si>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</si>
  <si>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</si>
  <si>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</si>
  <si>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</si>
  <si>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</si>
  <si>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</si>
  <si>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</si>
  <si>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</si>
  <si>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</si>
  <si>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</si>
  <si>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</si>
  <si>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</si>
  <si>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</si>
  <si>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</si>
  <si>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</si>
  <si>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</si>
  <si>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</si>
  <si>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</si>
  <si>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</si>
  <si>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</si>
  <si>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</si>
  <si>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</si>
  <si>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</si>
  <si>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</si>
  <si>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</si>
  <si>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</si>
  <si>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</si>
  <si>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</si>
  <si>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</si>
  <si>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</si>
  <si>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</si>
  <si>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</si>
  <si>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</si>
  <si>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</si>
  <si>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</si>
  <si>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</si>
  <si>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</si>
  <si>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</si>
  <si>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</si>
  <si>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</si>
  <si>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</si>
  <si>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</si>
  <si>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</si>
  <si>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</si>
  <si>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</si>
  <si>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</si>
  <si>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</si>
  <si>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</si>
  <si>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</si>
  <si>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</si>
  <si>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</si>
  <si>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</si>
  <si>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</si>
  <si>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</si>
  <si>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</si>
  <si>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</si>
  <si>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</si>
  <si>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</si>
  <si>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</si>
  <si>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</si>
  <si>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</si>
  <si>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</si>
  <si>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</si>
  <si>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</si>
  <si>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</si>
  <si>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</si>
  <si>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</si>
  <si>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</si>
  <si>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</si>
  <si>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</si>
  <si>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</si>
  <si>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</si>
  <si>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</si>
  <si>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</si>
  <si>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</si>
  <si>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</si>
  <si>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</si>
  <si>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</si>
  <si>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</si>
  <si>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</si>
  <si>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</si>
  <si>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</si>
  <si>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</si>
  <si>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</si>
  <si>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</si>
  <si>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</si>
  <si>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</si>
  <si>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</si>
  <si>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</si>
  <si>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</si>
  <si>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</si>
  <si>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</si>
  <si>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</si>
  <si>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</si>
  <si>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</si>
  <si>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</si>
  <si>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</si>
  <si>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</si>
  <si>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</si>
  <si>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</si>
  <si>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</si>
  <si>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</si>
  <si>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</si>
  <si>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</si>
  <si>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</si>
  <si>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</si>
  <si>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</si>
  <si>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</si>
  <si>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</si>
  <si>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</si>
  <si>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</si>
  <si>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</si>
  <si>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</si>
  <si>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</si>
  <si>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</si>
  <si>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</si>
  <si>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</si>
  <si>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</si>
  <si>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</si>
  <si>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</si>
  <si>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</si>
  <si>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</si>
  <si>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</si>
  <si>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</si>
  <si>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</si>
  <si>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</si>
  <si>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</si>
  <si>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</si>
  <si>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</si>
  <si>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</si>
  <si>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</si>
  <si>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</si>
  <si>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</si>
  <si>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</si>
  <si>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</si>
  <si>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</si>
  <si>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</si>
  <si>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</si>
  <si>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</si>
  <si>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</si>
  <si>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</si>
  <si>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</si>
  <si>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</si>
  <si>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</si>
  <si>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</si>
  <si>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</si>
  <si>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</si>
  <si>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</si>
  <si>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</si>
  <si>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</si>
  <si>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</si>
  <si>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</si>
  <si>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</si>
  <si>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</si>
  <si>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</si>
  <si>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</si>
  <si>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</si>
  <si>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</si>
  <si>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</si>
  <si>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</si>
  <si>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</si>
  <si>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</si>
  <si>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</si>
  <si>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</si>
  <si>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</si>
  <si>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</si>
  <si>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</si>
  <si>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</si>
  <si>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</si>
  <si>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</si>
  <si>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</si>
  <si>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</si>
  <si>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</si>
  <si>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</si>
  <si>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</si>
  <si>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</si>
  <si>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</si>
  <si>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</si>
  <si>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</si>
  <si>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</si>
  <si>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</si>
  <si>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</si>
  <si>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</si>
  <si>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</si>
  <si>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</si>
  <si>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</si>
  <si>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</si>
  <si>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</si>
  <si>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</si>
  <si>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</si>
  <si>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</si>
  <si>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</si>
  <si>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</si>
  <si>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</si>
  <si>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</si>
  <si>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</si>
  <si>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</si>
  <si>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</si>
  <si>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</si>
  <si>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</si>
  <si>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</si>
  <si>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</si>
  <si>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</si>
  <si>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</si>
  <si>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</si>
  <si>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</si>
  <si>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</si>
  <si>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</si>
  <si>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</si>
  <si>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</si>
  <si>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</si>
  <si>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</si>
  <si>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</si>
  <si>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</si>
  <si>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</si>
  <si>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</si>
  <si>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</si>
  <si>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</si>
  <si>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</si>
  <si>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</si>
  <si>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</si>
  <si>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</si>
  <si>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</si>
  <si>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</si>
  <si>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</si>
  <si>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</si>
  <si>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</si>
  <si>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</si>
  <si>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</si>
  <si>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</si>
  <si>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</si>
  <si>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</si>
  <si>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</si>
  <si>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</si>
  <si>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</si>
  <si>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</si>
  <si>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</si>
  <si>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</si>
  <si>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</si>
  <si>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</si>
  <si>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</si>
  <si>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</si>
  <si>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</si>
  <si>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</si>
  <si>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</si>
  <si>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</si>
  <si>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</si>
  <si>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</si>
  <si>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</si>
  <si>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</si>
  <si>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</si>
  <si>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</si>
  <si>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</si>
  <si>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</si>
  <si>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</si>
  <si>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</si>
  <si>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</si>
  <si>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</si>
  <si>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</si>
  <si>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</si>
  <si>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</si>
  <si>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</si>
  <si>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</si>
  <si>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</si>
  <si>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</si>
  <si>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</si>
  <si>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</si>
  <si>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</si>
  <si>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</si>
  <si>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</si>
  <si>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</si>
  <si>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</si>
  <si>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</si>
  <si>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</si>
  <si>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</si>
  <si>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</si>
  <si>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</si>
  <si>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</si>
  <si>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</si>
  <si>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</si>
  <si>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</si>
  <si>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</si>
  <si>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</si>
  <si>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</si>
  <si>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</si>
  <si>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</si>
  <si>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</si>
  <si>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</si>
  <si>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</si>
  <si>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</si>
  <si>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</si>
  <si>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</si>
  <si>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</si>
  <si>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</si>
  <si>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</si>
  <si>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</si>
  <si>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</si>
  <si>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</si>
  <si>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</si>
  <si>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</si>
  <si>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</si>
  <si>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</si>
  <si>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</si>
  <si>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</si>
  <si>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</si>
  <si>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</si>
  <si>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</si>
  <si>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</si>
  <si>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</si>
  <si>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</si>
  <si>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</si>
  <si>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</si>
  <si>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</si>
  <si>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</si>
  <si>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</si>
  <si>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</si>
  <si>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</si>
  <si>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</si>
  <si>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</si>
  <si>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</si>
  <si>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</si>
  <si>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</si>
  <si>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</si>
  <si>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</si>
  <si>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</si>
  <si>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</si>
  <si>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</si>
  <si>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</si>
  <si>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</si>
  <si>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</si>
  <si>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</si>
  <si>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</si>
  <si>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</si>
  <si>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</si>
  <si>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</si>
  <si>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</si>
  <si>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</si>
  <si>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</si>
  <si>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</si>
  <si>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</si>
  <si>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</si>
  <si>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</si>
  <si>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</si>
  <si>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</si>
  <si>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</si>
  <si>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</si>
  <si>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</si>
  <si>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</si>
  <si>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</si>
  <si>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</si>
  <si>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</si>
  <si>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</si>
  <si>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</si>
  <si>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</si>
  <si>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</si>
  <si>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</si>
  <si>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</si>
  <si>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</si>
  <si>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</si>
  <si>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</si>
  <si>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</si>
  <si>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</si>
  <si>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</si>
  <si>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</si>
  <si>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</si>
  <si>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</si>
  <si>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</si>
  <si>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</si>
  <si>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</si>
  <si>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</si>
  <si>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</si>
  <si>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</si>
  <si>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</si>
  <si>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</si>
  <si>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</si>
  <si>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</si>
  <si>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</si>
  <si>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</si>
  <si>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</si>
  <si>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</si>
  <si>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</si>
  <si>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</si>
  <si>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</si>
  <si>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</si>
  <si>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</si>
  <si>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</si>
  <si>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</si>
  <si>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</si>
  <si>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</si>
  <si>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</si>
  <si>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</si>
  <si>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</si>
  <si>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</si>
  <si>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</si>
  <si>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</si>
  <si>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</si>
  <si>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</si>
  <si>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</si>
  <si>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</si>
  <si>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</si>
  <si>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</si>
  <si>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</si>
  <si>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</si>
  <si>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</si>
  <si>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</si>
  <si>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</si>
  <si>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</si>
  <si>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</si>
  <si>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</si>
  <si>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</si>
  <si>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</si>
  <si>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</si>
  <si>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</si>
  <si>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</si>
  <si>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</si>
  <si>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</si>
  <si>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</si>
  <si>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</si>
  <si>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</si>
  <si>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</si>
  <si>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</si>
  <si>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</si>
  <si>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</si>
  <si>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</si>
  <si>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</si>
  <si>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</si>
  <si>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</si>
  <si>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</si>
  <si>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</si>
  <si>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</si>
  <si>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</si>
  <si>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</si>
  <si>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</si>
  <si>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</si>
  <si>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</si>
  <si>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</si>
  <si>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</si>
  <si>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</si>
  <si>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</si>
  <si>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</si>
  <si>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</si>
  <si>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</si>
  <si>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</si>
  <si>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</si>
  <si>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</si>
  <si>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</si>
  <si>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</si>
  <si>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</si>
  <si>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</si>
  <si>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</si>
  <si>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</si>
  <si>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</si>
  <si>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</si>
  <si>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</si>
  <si>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</si>
  <si>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</si>
  <si>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</si>
  <si>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</si>
  <si>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</si>
  <si>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</si>
  <si>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</si>
  <si>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</si>
  <si>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</si>
  <si>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</si>
  <si>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</si>
  <si>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</si>
  <si>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</si>
  <si>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</si>
  <si>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</si>
  <si>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</si>
  <si>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</si>
  <si>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</si>
  <si>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</si>
  <si>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</si>
  <si>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</si>
  <si>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</si>
  <si>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</si>
  <si>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</si>
  <si>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</si>
  <si>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</si>
  <si>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</si>
  <si>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</si>
  <si>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</si>
  <si>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</si>
  <si>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</si>
  <si>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</si>
  <si>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</si>
  <si>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</si>
  <si>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</si>
  <si>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</si>
  <si>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</si>
  <si>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</si>
  <si>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</si>
  <si>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</si>
  <si>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</si>
  <si>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</si>
  <si>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</si>
  <si>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</si>
  <si>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</si>
  <si>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</si>
  <si>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</si>
  <si>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</si>
  <si>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</si>
  <si>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</si>
  <si>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</si>
  <si>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</si>
  <si>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</si>
  <si>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</si>
  <si>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</si>
  <si>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</si>
  <si>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</si>
  <si>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</si>
  <si>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</si>
  <si>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</si>
  <si>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</si>
  <si>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</si>
  <si>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</si>
  <si>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</si>
  <si>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</si>
  <si>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</si>
  <si>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</si>
  <si>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</si>
  <si>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</si>
  <si>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</si>
  <si>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</si>
  <si>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</si>
  <si>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</si>
  <si>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</si>
  <si>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</si>
  <si>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</si>
  <si>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</si>
  <si>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</si>
  <si>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</si>
  <si>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</si>
  <si>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</si>
  <si>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</si>
  <si>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</si>
  <si>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</si>
  <si>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</si>
  <si>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</si>
  <si>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</si>
  <si>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</si>
  <si>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</si>
  <si>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</si>
  <si>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</si>
  <si>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</si>
  <si>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</si>
  <si>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</si>
  <si>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</si>
  <si>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</si>
  <si>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</si>
  <si>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</si>
  <si>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</si>
  <si>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</si>
  <si>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</si>
  <si>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</si>
  <si>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</si>
  <si>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</si>
  <si>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</si>
  <si>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</si>
  <si>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</si>
  <si>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</si>
  <si>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</si>
  <si>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</si>
  <si>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</si>
  <si>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</si>
  <si>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</si>
  <si>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</si>
  <si>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</si>
  <si>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</si>
  <si>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</si>
  <si>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</si>
  <si>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</si>
  <si>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</si>
  <si>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</si>
  <si>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</si>
  <si>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</si>
  <si>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</si>
  <si>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</si>
  <si>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</si>
  <si>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</si>
  <si>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</si>
  <si>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</si>
  <si>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</si>
  <si>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</si>
  <si>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</si>
  <si>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</si>
  <si>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</si>
  <si>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</si>
  <si>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</si>
  <si>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</si>
  <si>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</si>
  <si>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</si>
  <si>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</si>
  <si>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</si>
  <si>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</si>
  <si>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</si>
  <si>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</si>
  <si>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</si>
  <si>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</si>
  <si>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</si>
  <si>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</si>
  <si>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</si>
  <si>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</si>
  <si>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</si>
  <si>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</si>
  <si>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</si>
  <si>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</si>
  <si>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</si>
  <si>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</si>
  <si>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</si>
  <si>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</si>
  <si>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</si>
  <si>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</si>
  <si>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</si>
  <si>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</si>
  <si>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</si>
  <si>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</si>
  <si>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</si>
  <si>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</si>
  <si>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</si>
  <si>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</si>
  <si>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</si>
  <si>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</si>
  <si>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</si>
  <si>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</si>
  <si>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</si>
  <si>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</si>
  <si>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</si>
  <si>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</si>
  <si>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</si>
  <si>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</si>
  <si>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</si>
  <si>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</si>
  <si>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</si>
  <si>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</si>
  <si>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</si>
  <si>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</si>
  <si>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</si>
  <si>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</si>
  <si>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</si>
  <si>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</si>
  <si>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</si>
  <si>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</si>
  <si>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</si>
  <si>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</si>
  <si>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</si>
  <si>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</si>
  <si>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</si>
  <si>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</si>
  <si>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</si>
  <si>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</si>
  <si>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</si>
  <si>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</si>
  <si>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</si>
  <si>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</si>
  <si>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</si>
  <si>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</si>
  <si>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</si>
  <si>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</si>
  <si>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</si>
  <si>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</si>
  <si>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</si>
  <si>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</si>
  <si>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</si>
  <si>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</si>
  <si>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</si>
  <si>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</si>
  <si>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</si>
  <si>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</si>
  <si>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</si>
  <si>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</si>
  <si>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</si>
  <si>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</si>
  <si>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</si>
  <si>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</si>
  <si>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</si>
  <si>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</si>
  <si>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</si>
  <si>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</si>
  <si>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</si>
  <si>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</si>
  <si>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</si>
  <si>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</si>
  <si>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</si>
  <si>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</si>
  <si>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</si>
  <si>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</si>
  <si>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</si>
  <si>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</si>
  <si>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</si>
  <si>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</si>
  <si>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</si>
  <si>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</si>
  <si>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</si>
  <si>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</si>
  <si>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</si>
  <si>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</si>
  <si>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</si>
  <si>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</si>
  <si>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</si>
  <si>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</si>
  <si>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</si>
  <si>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</si>
  <si>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</si>
  <si>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</si>
  <si>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</si>
  <si>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</si>
  <si>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</si>
  <si>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</si>
  <si>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</si>
  <si>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</si>
  <si>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</si>
  <si>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</si>
  <si>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</si>
  <si>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</si>
  <si>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</si>
  <si>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</si>
  <si>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</si>
  <si>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</si>
  <si>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</si>
  <si>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</si>
  <si>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</si>
  <si>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</si>
  <si>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</si>
  <si>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</si>
  <si>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</si>
  <si>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</si>
  <si>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</si>
  <si>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</si>
  <si>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</si>
  <si>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</si>
  <si>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</si>
  <si>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</si>
  <si>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</si>
  <si>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</si>
  <si>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</si>
  <si>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</si>
  <si>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</si>
  <si>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</si>
  <si>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</si>
  <si>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</si>
  <si>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</si>
  <si>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</si>
  <si>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</si>
  <si>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</si>
  <si>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</si>
  <si>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</si>
  <si>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</si>
  <si>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</si>
  <si>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</si>
  <si>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</si>
  <si>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</si>
  <si>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</si>
  <si>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</si>
  <si>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</si>
  <si>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</si>
  <si>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</si>
  <si>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</si>
  <si>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</si>
  <si>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</si>
  <si>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</si>
  <si>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</si>
  <si>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</si>
  <si>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</si>
  <si>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</si>
  <si>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</si>
  <si>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</si>
  <si>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</si>
  <si>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</si>
  <si>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</si>
  <si>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</si>
  <si>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</si>
  <si>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</si>
  <si>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</si>
  <si>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</si>
  <si>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</si>
  <si>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</si>
  <si>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</si>
  <si>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</si>
  <si>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</si>
  <si>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</si>
  <si>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</si>
  <si>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</si>
  <si>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</si>
  <si>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</si>
  <si>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</si>
  <si>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</si>
  <si>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</si>
  <si>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</si>
  <si>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</si>
  <si>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</si>
  <si>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</si>
  <si>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</si>
  <si>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</si>
  <si>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</si>
  <si>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</si>
  <si>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</si>
  <si>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</si>
  <si>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</si>
  <si>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</si>
  <si>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</si>
  <si>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</si>
  <si>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</si>
  <si>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</si>
  <si>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</si>
  <si>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</si>
  <si>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</si>
  <si>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</si>
  <si>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</si>
  <si>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</si>
  <si>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</si>
  <si>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</si>
  <si>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</si>
  <si>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</si>
  <si>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</si>
  <si>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</si>
  <si>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</si>
  <si>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</si>
  <si>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</si>
  <si>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</si>
  <si>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</si>
  <si>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</si>
  <si>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</si>
  <si>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</si>
  <si>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</si>
  <si>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</si>
  <si>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</si>
  <si>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</si>
  <si>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</si>
  <si>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</si>
  <si>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</si>
  <si>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</si>
  <si>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</si>
  <si>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</si>
  <si>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</si>
  <si>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</si>
  <si>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</si>
  <si>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</si>
  <si>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</si>
  <si>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</si>
  <si>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</si>
  <si>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</si>
  <si>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</si>
  <si>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</si>
  <si>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</si>
  <si>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</si>
  <si>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</si>
  <si>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</si>
  <si>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</si>
  <si>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</si>
  <si>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</si>
  <si>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</si>
  <si>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</si>
  <si>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</si>
  <si>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</si>
  <si>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</si>
  <si>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</si>
  <si>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</si>
  <si>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</si>
  <si>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</si>
  <si>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</si>
  <si>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</si>
  <si>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</si>
  <si>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</si>
  <si>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</si>
  <si>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</si>
  <si>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</si>
  <si>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</si>
  <si>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</si>
  <si>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</si>
  <si>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</si>
  <si>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</si>
  <si>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</si>
  <si>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</si>
  <si>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</si>
  <si>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</si>
  <si>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</si>
  <si>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</si>
  <si>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</si>
  <si>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</si>
  <si>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</si>
  <si>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</si>
  <si>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</si>
  <si>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</si>
  <si>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</si>
  <si>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</si>
  <si>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</si>
  <si>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</si>
  <si>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</si>
  <si>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</si>
  <si>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</si>
  <si>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</si>
  <si>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</si>
  <si>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</si>
  <si>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</si>
  <si>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</si>
  <si>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</si>
  <si>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</si>
  <si>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</si>
  <si>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</si>
  <si>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</si>
  <si>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</si>
  <si>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</si>
  <si>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</si>
  <si>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</si>
  <si>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</si>
  <si>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</si>
  <si>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</si>
  <si>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</si>
  <si>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</si>
  <si>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</si>
  <si>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</si>
  <si>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</si>
  <si>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</si>
  <si>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</si>
  <si>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</si>
  <si>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</si>
  <si>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</si>
  <si>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</si>
  <si>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</si>
  <si>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</si>
  <si>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</si>
  <si>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</si>
  <si>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</si>
  <si>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</si>
  <si>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</si>
  <si>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</si>
  <si>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</si>
  <si>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</si>
  <si>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</si>
  <si>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</si>
  <si>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</si>
  <si>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</si>
  <si>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</si>
  <si>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</si>
  <si>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</si>
  <si>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</si>
  <si>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</si>
  <si>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</si>
  <si>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</si>
  <si>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</si>
  <si>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</si>
  <si>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</si>
  <si>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</si>
  <si>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</si>
  <si>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</si>
  <si>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</si>
  <si>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</si>
  <si>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</si>
  <si>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</si>
  <si>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</si>
  <si>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</si>
  <si>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</si>
  <si>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</si>
  <si>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</si>
  <si>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</si>
  <si>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</si>
  <si>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</si>
  <si>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</si>
  <si>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</si>
  <si>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</si>
  <si>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</si>
  <si>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</si>
  <si>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</si>
  <si>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</si>
  <si>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</si>
  <si>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</si>
  <si>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</si>
  <si>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</si>
  <si>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</si>
  <si>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</si>
  <si>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</si>
  <si>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</si>
  <si>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</si>
  <si>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</si>
  <si>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</si>
  <si>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</si>
  <si>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</si>
  <si>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</si>
  <si>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</si>
  <si>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</si>
  <si>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</si>
  <si>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</si>
  <si>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</si>
  <si>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</si>
  <si>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</si>
  <si>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</si>
  <si>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</si>
  <si>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</si>
  <si>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</si>
  <si>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</si>
  <si>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</si>
  <si>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</si>
  <si>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</si>
  <si>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</si>
  <si>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</si>
  <si>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</si>
  <si>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</si>
  <si>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</si>
  <si>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</si>
  <si>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</si>
  <si>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</si>
  <si>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</si>
  <si>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</si>
  <si>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</si>
  <si>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</si>
  <si>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</si>
  <si>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</si>
  <si>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</si>
  <si>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</si>
  <si>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</si>
  <si>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</si>
  <si>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</si>
  <si>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</si>
  <si>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</si>
  <si>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</si>
  <si>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</si>
  <si>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</si>
  <si>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</si>
  <si>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</si>
  <si>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</si>
  <si>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</si>
  <si>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</si>
  <si>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</si>
  <si>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</si>
  <si>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</si>
  <si>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</si>
  <si>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</si>
  <si>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</si>
  <si>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</si>
  <si>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</si>
  <si>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</si>
  <si>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</si>
  <si>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</si>
  <si>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</si>
  <si>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</si>
  <si>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</si>
  <si>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</si>
  <si>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</si>
  <si>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</si>
  <si>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</si>
  <si>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</si>
  <si>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</si>
  <si>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</si>
  <si>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</si>
  <si>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</si>
  <si>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</si>
  <si>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</si>
  <si>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</si>
  <si>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</si>
  <si>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</si>
  <si>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</si>
  <si>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</si>
  <si>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</si>
  <si>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</si>
  <si>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</si>
  <si>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</si>
  <si>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</si>
  <si>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</si>
  <si>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</si>
  <si>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</si>
  <si>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</si>
  <si>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</si>
  <si>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</si>
  <si>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</si>
  <si>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</si>
  <si>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</si>
  <si>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</si>
  <si>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</si>
  <si>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</si>
  <si>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</si>
  <si>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</si>
  <si>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</si>
  <si>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</si>
  <si>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</si>
  <si>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</si>
  <si>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</si>
  <si>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</si>
  <si>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</si>
  <si>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</si>
  <si>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</si>
  <si>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</si>
  <si>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</si>
  <si>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</si>
  <si>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</si>
  <si>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</si>
  <si>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</si>
  <si>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</si>
  <si>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</si>
  <si>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</si>
  <si>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</si>
  <si>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</si>
  <si>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</si>
  <si>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</si>
  <si>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</si>
  <si>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</si>
  <si>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</si>
  <si>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</si>
  <si>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</si>
  <si>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</si>
  <si>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</si>
  <si>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</si>
  <si>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</si>
  <si>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</si>
  <si>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</si>
  <si>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</si>
  <si>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</si>
  <si>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</si>
  <si>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</si>
  <si>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</si>
  <si>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</si>
  <si>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</si>
  <si>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</si>
  <si>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</si>
  <si>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</si>
  <si>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</si>
  <si>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</si>
  <si>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</si>
  <si>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</si>
  <si>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</si>
  <si>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</si>
  <si>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</si>
  <si>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</si>
  <si>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</si>
  <si>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</si>
  <si>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</si>
  <si>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</si>
  <si>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</si>
  <si>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</si>
  <si>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</si>
  <si>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</si>
  <si>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</si>
  <si>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</si>
  <si>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</si>
  <si>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</si>
  <si>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</si>
  <si>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</si>
  <si>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</si>
  <si>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</si>
  <si>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</si>
  <si>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</si>
  <si>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</si>
  <si>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</si>
  <si>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</si>
  <si>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</si>
  <si>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</si>
  <si>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</si>
  <si>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</si>
  <si>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</si>
  <si>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</si>
  <si>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</si>
  <si>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</si>
  <si>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</si>
  <si>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</si>
  <si>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</si>
  <si>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</si>
  <si>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</si>
  <si>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</si>
  <si>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</si>
  <si>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</si>
  <si>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</si>
  <si>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</si>
  <si>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</si>
  <si>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</si>
  <si>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</si>
  <si>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</si>
  <si>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</si>
  <si>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</si>
  <si>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</si>
  <si>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</si>
  <si>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</si>
  <si>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</si>
  <si>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</si>
  <si>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</si>
  <si>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</si>
  <si>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</si>
  <si>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</si>
  <si>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</si>
  <si>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</si>
  <si>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</si>
  <si>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</si>
  <si>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</si>
  <si>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</si>
  <si>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</si>
  <si>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</si>
  <si>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</si>
  <si>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</si>
  <si>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</si>
  <si>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</si>
  <si>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</si>
  <si>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</si>
  <si>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</si>
  <si>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</si>
  <si>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</si>
  <si>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</si>
  <si>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</si>
  <si>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</si>
  <si>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</si>
  <si>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</si>
  <si>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</si>
  <si>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</si>
  <si>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</si>
  <si>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</si>
  <si>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</si>
  <si>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</si>
  <si>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</si>
  <si>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</si>
  <si>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</si>
  <si>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</si>
  <si>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</si>
  <si>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</si>
  <si>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</si>
  <si>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</si>
  <si>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</si>
  <si>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</si>
  <si>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</si>
  <si>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</si>
  <si>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</si>
  <si>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</si>
  <si>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</si>
  <si>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</si>
  <si>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</si>
  <si>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</si>
  <si>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</si>
  <si>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</si>
  <si>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</si>
  <si>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</si>
  <si>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</si>
  <si>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</si>
  <si>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</si>
  <si>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</si>
  <si>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</si>
  <si>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</si>
  <si>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</si>
  <si>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</si>
  <si>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</si>
  <si>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</si>
  <si>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</si>
  <si>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</si>
  <si>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</si>
  <si>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</si>
  <si>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</si>
  <si>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</si>
  <si>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</si>
  <si>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</si>
  <si>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</si>
  <si>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</si>
  <si>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</si>
  <si>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</si>
  <si>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</si>
  <si>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</si>
  <si>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</si>
  <si>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</si>
  <si>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</si>
  <si>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</si>
  <si>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</si>
  <si>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</si>
  <si>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</si>
  <si>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</si>
  <si>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</si>
  <si>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</si>
  <si>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</si>
  <si>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</si>
  <si>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</si>
  <si>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</si>
  <si>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</si>
  <si>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</si>
  <si>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</si>
  <si>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</si>
  <si>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</si>
  <si>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</si>
  <si>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</si>
  <si>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</si>
  <si>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</si>
  <si>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</si>
  <si>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</si>
  <si>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</si>
  <si>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</si>
  <si>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</si>
  <si>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</si>
  <si>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</si>
  <si>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</si>
  <si>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</si>
  <si>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</si>
  <si>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</si>
  <si>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</si>
  <si>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</si>
  <si>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</si>
  <si>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</si>
  <si>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</si>
  <si>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</si>
  <si>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</si>
  <si>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</si>
  <si>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</si>
  <si>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</si>
  <si>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</si>
  <si>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</si>
  <si>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</si>
  <si>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</si>
  <si>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</si>
  <si>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</si>
  <si>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</si>
  <si>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</si>
  <si>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</si>
  <si>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</si>
  <si>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</si>
  <si>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</si>
  <si>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</si>
  <si>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</si>
  <si>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</si>
  <si>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</si>
  <si>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</si>
  <si>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</si>
  <si>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</si>
  <si>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</si>
  <si>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</si>
  <si>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</si>
  <si>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</si>
  <si>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</si>
  <si>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</si>
  <si>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</si>
  <si>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</si>
  <si>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</si>
  <si>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</si>
  <si>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</si>
  <si>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</si>
  <si>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</si>
  <si>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</si>
  <si>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</si>
  <si>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</si>
  <si>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</si>
  <si>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</si>
  <si>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</si>
  <si>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</si>
  <si>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</si>
  <si>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</si>
  <si>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</si>
  <si>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</si>
  <si>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</si>
  <si>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</si>
  <si>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</si>
  <si>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</si>
  <si>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</si>
  <si>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</si>
  <si>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</si>
  <si>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</si>
  <si>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</si>
  <si>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</si>
  <si>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</si>
  <si>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</si>
  <si>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</si>
  <si>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</si>
  <si>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</si>
  <si>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</si>
  <si>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</si>
  <si>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</si>
  <si>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</si>
  <si>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</si>
  <si>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</si>
  <si>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</si>
  <si>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</si>
  <si>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</si>
  <si>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</si>
  <si>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</si>
  <si>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</si>
  <si>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</si>
  <si>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</si>
  <si>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</si>
  <si>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</si>
  <si>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</si>
  <si>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</si>
  <si>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</si>
  <si>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</si>
  <si>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</si>
  <si>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</si>
  <si>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</si>
  <si>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</si>
  <si>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</si>
  <si>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</si>
  <si>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</si>
  <si>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</si>
  <si>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</si>
  <si>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</si>
  <si>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</si>
  <si>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</si>
  <si>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</si>
  <si>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</si>
  <si>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</si>
  <si>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</si>
  <si>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</si>
  <si>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</si>
  <si>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</si>
  <si>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</si>
  <si>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</si>
  <si>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</si>
  <si>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</si>
  <si>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</si>
  <si>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</si>
  <si>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</si>
  <si>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</si>
  <si>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</si>
  <si>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</si>
  <si>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</si>
  <si>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</si>
  <si>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</si>
  <si>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</si>
  <si>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</si>
  <si>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</si>
  <si>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</si>
  <si>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</si>
  <si>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</si>
  <si>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</si>
  <si>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</si>
  <si>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</si>
  <si>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</si>
  <si>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</si>
  <si>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</si>
  <si>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</si>
  <si>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</si>
  <si>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</si>
  <si>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</si>
  <si>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</si>
  <si>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</si>
  <si>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</si>
  <si>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</si>
  <si>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</si>
  <si>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</si>
  <si>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</si>
  <si>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</si>
  <si>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</si>
  <si>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</si>
  <si>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</si>
  <si>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</si>
  <si>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</si>
  <si>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</si>
  <si>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</si>
  <si>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</si>
  <si>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</si>
  <si>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</si>
  <si>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</si>
  <si>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</si>
  <si>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</si>
  <si>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</si>
  <si>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</si>
  <si>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</si>
  <si>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</si>
  <si>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</si>
  <si>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</si>
  <si>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</si>
  <si>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</si>
  <si>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</si>
  <si>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</si>
  <si>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</si>
  <si>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</si>
  <si>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</si>
  <si>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</si>
  <si>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</si>
  <si>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</si>
  <si>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</si>
  <si>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</si>
  <si>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</si>
  <si>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</si>
  <si>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</si>
  <si>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</si>
  <si>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</si>
  <si>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</si>
  <si>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</si>
  <si>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</si>
  <si>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</si>
  <si>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</si>
  <si>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</si>
  <si>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</si>
  <si>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</si>
  <si>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</si>
  <si>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</si>
  <si>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</si>
  <si>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</si>
  <si>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</si>
  <si>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</si>
  <si>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</si>
  <si>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</si>
  <si>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</si>
  <si>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</si>
  <si>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</si>
  <si>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</si>
  <si>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</si>
  <si>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</si>
  <si>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</si>
  <si>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</si>
  <si>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</si>
  <si>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</si>
  <si>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</si>
  <si>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</si>
  <si>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</si>
  <si>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</si>
  <si>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</si>
  <si>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</si>
  <si>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</si>
  <si>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</si>
  <si>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</si>
  <si>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</si>
  <si>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</si>
  <si>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</si>
  <si>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</si>
  <si>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</si>
  <si>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</si>
  <si>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</si>
  <si>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</si>
  <si>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</si>
  <si>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</si>
  <si>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</si>
  <si>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</si>
  <si>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</si>
  <si>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</si>
  <si>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</si>
  <si>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</si>
  <si>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</si>
  <si>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</si>
  <si>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</si>
  <si>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</si>
  <si>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</si>
  <si>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</si>
  <si>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</si>
  <si>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</si>
  <si>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</si>
  <si>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</si>
  <si>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</si>
  <si>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</si>
  <si>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</si>
  <si>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</si>
  <si>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</si>
  <si>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</si>
  <si>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</si>
  <si>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</si>
  <si>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</si>
  <si>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</si>
  <si>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</si>
  <si>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</si>
  <si>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</si>
  <si>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</si>
  <si>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</si>
  <si>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</si>
  <si>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</si>
  <si>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</si>
  <si>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</si>
  <si>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</si>
  <si>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</si>
  <si>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</si>
  <si>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</si>
  <si>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</si>
  <si>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</si>
  <si>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</si>
  <si>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</si>
  <si>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</si>
  <si>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</si>
  <si>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</si>
  <si>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</si>
  <si>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</si>
  <si>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</si>
  <si>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</si>
  <si>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</si>
  <si>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</si>
  <si>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</si>
  <si>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</si>
  <si>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</si>
  <si>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</si>
  <si>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</si>
  <si>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</si>
  <si>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</si>
  <si>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</si>
  <si>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</si>
  <si>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</si>
  <si>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</si>
  <si>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</si>
  <si>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</si>
  <si>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</si>
  <si>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</si>
  <si>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</si>
  <si>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</si>
  <si>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</si>
  <si>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</si>
  <si>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</si>
  <si>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</si>
  <si>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</si>
  <si>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</si>
  <si>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</si>
  <si>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</si>
  <si>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</si>
  <si>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</si>
  <si>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</si>
  <si>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</si>
  <si>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</si>
  <si>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</si>
  <si>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</si>
  <si>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</si>
  <si>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</si>
  <si>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</si>
  <si>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</si>
  <si>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</si>
  <si>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</si>
  <si>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</si>
  <si>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</si>
  <si>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</si>
  <si>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</si>
  <si>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</si>
  <si>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</si>
  <si>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</si>
  <si>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</si>
  <si>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</si>
  <si>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</si>
  <si>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</si>
  <si>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</si>
  <si>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</si>
  <si>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</si>
  <si>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</si>
  <si>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</si>
  <si>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</si>
  <si>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</si>
  <si>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</si>
  <si>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</si>
  <si>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</si>
  <si>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</si>
  <si>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</si>
  <si>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</si>
  <si>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</si>
  <si>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</si>
  <si>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</si>
  <si>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</si>
  <si>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</si>
  <si>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</si>
  <si>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</si>
  <si>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</si>
  <si>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</si>
  <si>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</si>
  <si>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</si>
  <si>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</si>
  <si>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</si>
  <si>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</si>
  <si>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</si>
  <si>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</si>
  <si>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</si>
  <si>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</si>
  <si>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</si>
  <si>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</si>
  <si>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</si>
  <si>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</si>
  <si>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</si>
  <si>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</si>
  <si>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</si>
  <si>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</si>
  <si>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</si>
  <si>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</si>
  <si>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</si>
  <si>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</si>
  <si>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</si>
  <si>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</si>
  <si>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</si>
  <si>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</si>
  <si>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</si>
  <si>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</si>
  <si>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</si>
  <si>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</si>
  <si>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</si>
  <si>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</si>
  <si>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</si>
  <si>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</si>
  <si>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</si>
  <si>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</si>
  <si>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</si>
  <si>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</si>
  <si>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</si>
  <si>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</si>
  <si>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</si>
  <si>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</si>
  <si>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</si>
  <si>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</si>
  <si>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</si>
  <si>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</si>
  <si>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</si>
  <si>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</si>
  <si>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</si>
  <si>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</si>
  <si>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</si>
  <si>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</si>
  <si>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</si>
  <si>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</si>
  <si>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</si>
  <si>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</si>
  <si>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</si>
  <si>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</si>
  <si>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</si>
  <si>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</si>
  <si>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</si>
  <si>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</si>
  <si>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</si>
  <si>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</si>
  <si>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</si>
  <si>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</si>
  <si>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</si>
  <si>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</si>
  <si>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</si>
  <si>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</si>
  <si>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</si>
  <si>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</si>
  <si>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</si>
  <si>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</si>
  <si>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</si>
  <si>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</si>
  <si>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</si>
  <si>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</si>
  <si>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</si>
  <si>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</si>
  <si>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</si>
  <si>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</si>
  <si>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</si>
  <si>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</si>
  <si>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</si>
  <si>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</si>
  <si>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</si>
  <si>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</si>
  <si>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</si>
  <si>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</si>
  <si>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</si>
  <si>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</si>
  <si>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</si>
  <si>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</si>
  <si>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</si>
  <si>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</si>
  <si>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</si>
  <si>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</si>
  <si>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</si>
  <si>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</si>
  <si>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</si>
  <si>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</si>
  <si>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</si>
  <si>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</si>
  <si>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</si>
  <si>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</si>
  <si>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</si>
  <si>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</si>
  <si>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</si>
  <si>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</si>
  <si>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</si>
  <si>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</si>
  <si>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</si>
  <si>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</si>
  <si>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</si>
  <si>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</si>
  <si>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</si>
  <si>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</si>
  <si>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</si>
  <si>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</si>
  <si>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</si>
  <si>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</si>
  <si>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</si>
  <si>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</si>
  <si>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</si>
  <si>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</si>
  <si>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</si>
  <si>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</si>
  <si>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</si>
  <si>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</si>
  <si>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</si>
  <si>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</si>
  <si>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</si>
  <si>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</si>
  <si>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</si>
  <si>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</si>
  <si>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</si>
  <si>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</si>
  <si>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</si>
  <si>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</si>
  <si>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</si>
  <si>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</si>
  <si>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</si>
  <si>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</si>
  <si>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</si>
  <si>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</si>
  <si>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</si>
  <si>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</si>
  <si>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</si>
  <si>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</si>
  <si>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</si>
  <si>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</si>
  <si>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</si>
  <si>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</si>
  <si>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</si>
  <si>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</si>
  <si>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</si>
  <si>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</si>
  <si>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</si>
  <si>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</si>
  <si>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</si>
  <si>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</si>
  <si>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</si>
  <si>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</si>
  <si>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</si>
  <si>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</si>
  <si>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</si>
  <si>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</si>
  <si>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</si>
  <si>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</si>
  <si>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</si>
  <si>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</si>
  <si>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</si>
  <si>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</si>
  <si>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</si>
  <si>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</si>
  <si>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</si>
  <si>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</si>
  <si>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</si>
  <si>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</si>
  <si>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</si>
  <si>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</si>
  <si>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</si>
  <si>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</si>
  <si>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</si>
  <si>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</si>
  <si>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</si>
  <si>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</si>
  <si>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</si>
  <si>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</si>
  <si>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</si>
  <si>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</si>
  <si>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</si>
  <si>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</si>
  <si>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</si>
  <si>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</si>
  <si>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</si>
  <si>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</si>
  <si>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</si>
  <si>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</si>
  <si>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</si>
  <si>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</si>
  <si>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</si>
  <si>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</si>
  <si>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</si>
  <si>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</si>
  <si>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</si>
  <si>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</si>
  <si>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</si>
  <si>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</si>
  <si>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</si>
  <si>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</si>
  <si>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</si>
  <si>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</si>
  <si>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</si>
  <si>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</si>
  <si>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</si>
  <si>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</si>
  <si>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</si>
  <si>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</si>
  <si>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</si>
  <si>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</si>
  <si>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</si>
  <si>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</si>
  <si>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</si>
  <si>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</si>
  <si>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</si>
  <si>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</si>
  <si>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</si>
  <si>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</si>
  <si>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</si>
  <si>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</si>
  <si>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</si>
  <si>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</si>
  <si>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</si>
  <si>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</si>
  <si>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</si>
  <si>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</si>
  <si>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</si>
  <si>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</si>
  <si>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</si>
  <si>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</si>
  <si>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</si>
  <si>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</si>
  <si>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</si>
  <si>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</si>
  <si>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</si>
  <si>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</si>
  <si>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</si>
  <si>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</si>
  <si>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</si>
  <si>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</si>
  <si>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</si>
  <si>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</si>
  <si>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</si>
  <si>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</si>
  <si>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</si>
  <si>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</si>
  <si>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</si>
  <si>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</si>
  <si>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</si>
  <si>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</si>
  <si>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</si>
  <si>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</si>
  <si>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</si>
  <si>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</si>
  <si>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</si>
  <si>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</si>
  <si>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</si>
  <si>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</si>
  <si>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</si>
  <si>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</si>
  <si>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</si>
  <si>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</si>
  <si>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</si>
  <si>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</si>
  <si>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</si>
  <si>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</si>
  <si>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</si>
  <si>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</si>
  <si>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</si>
  <si>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</si>
  <si>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</si>
  <si>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</si>
  <si>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</si>
  <si>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</si>
  <si>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</si>
  <si>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</si>
  <si>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</si>
  <si>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</si>
  <si>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</si>
  <si>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</si>
  <si>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</si>
  <si>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</si>
  <si>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</si>
  <si>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</si>
  <si>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</si>
  <si>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</si>
  <si>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</si>
  <si>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</si>
  <si>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</si>
  <si>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</si>
  <si>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</si>
  <si>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</si>
  <si>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</si>
  <si>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</si>
  <si>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</si>
  <si>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</si>
  <si>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</si>
  <si>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</si>
  <si>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</si>
  <si>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</si>
  <si>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</si>
  <si>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</si>
  <si>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</si>
  <si>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</si>
  <si>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</si>
  <si>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</si>
  <si>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</si>
  <si>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</si>
  <si>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</si>
  <si>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</si>
  <si>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</si>
  <si>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</si>
  <si>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</si>
  <si>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</si>
  <si>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</si>
  <si>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</si>
  <si>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</si>
  <si>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</si>
  <si>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</si>
  <si>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</si>
  <si>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</si>
  <si>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</si>
  <si>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</si>
  <si>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</si>
  <si>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</si>
  <si>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</si>
  <si>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</si>
  <si>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</si>
  <si>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</si>
  <si>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</si>
  <si>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</si>
  <si>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</si>
  <si>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</si>
  <si>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</si>
  <si>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</si>
  <si>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</si>
  <si>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</si>
  <si>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</si>
  <si>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</si>
  <si>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</si>
  <si>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</si>
  <si>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</si>
  <si>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</si>
  <si>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</si>
  <si>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</si>
  <si>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</si>
  <si>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</si>
  <si>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</si>
  <si>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</si>
  <si>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</si>
  <si>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</si>
  <si>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</si>
  <si>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</si>
  <si>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</si>
  <si>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</si>
  <si>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</si>
  <si>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</si>
  <si>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</si>
  <si>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</si>
  <si>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</si>
  <si>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</si>
  <si>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</si>
  <si>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</si>
  <si>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</si>
  <si>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</si>
  <si>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</si>
  <si>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</si>
  <si>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</si>
  <si>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</si>
  <si>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</si>
  <si>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</si>
  <si>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</si>
  <si>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</si>
  <si>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</si>
  <si>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</si>
  <si>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</si>
  <si>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</si>
  <si>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</si>
  <si>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</si>
  <si>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</si>
  <si>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</si>
  <si>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</si>
  <si>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</si>
  <si>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</si>
  <si>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</si>
  <si>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</si>
  <si>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</si>
  <si>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</si>
  <si>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</si>
  <si>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</si>
  <si>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</si>
  <si>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</si>
  <si>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</si>
  <si>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</si>
  <si>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</si>
  <si>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</si>
  <si>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</si>
  <si>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</si>
  <si>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</si>
  <si>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</si>
  <si>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</si>
  <si>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</si>
  <si>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</si>
  <si>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</si>
  <si>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</si>
  <si>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</si>
  <si>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</si>
  <si>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</si>
  <si>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</si>
  <si>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</si>
  <si>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</si>
  <si>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</si>
  <si>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</si>
  <si>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</si>
  <si>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</si>
  <si>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</si>
  <si>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</si>
  <si>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</si>
  <si>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</si>
  <si>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</si>
  <si>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</si>
  <si>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</si>
  <si>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</si>
  <si>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</si>
  <si>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</si>
  <si>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</si>
  <si>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</si>
  <si>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</si>
  <si>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</si>
  <si>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</si>
  <si>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</si>
  <si>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</si>
  <si>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</si>
  <si>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</si>
  <si>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</si>
  <si>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</si>
  <si>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</si>
  <si>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</si>
  <si>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</si>
  <si>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</si>
  <si>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</si>
  <si>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</si>
  <si>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</si>
  <si>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</si>
  <si>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</si>
  <si>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</si>
  <si>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</si>
  <si>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</si>
  <si>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</si>
  <si>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</si>
  <si>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</si>
  <si>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</si>
  <si>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</si>
  <si>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</si>
  <si>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</si>
  <si>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</si>
  <si>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</si>
  <si>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</si>
  <si>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</si>
  <si>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</si>
  <si>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</si>
  <si>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</si>
  <si>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</si>
  <si>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</si>
  <si>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</si>
  <si>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</si>
  <si>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</si>
  <si>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</si>
  <si>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</si>
  <si>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</si>
  <si>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</si>
  <si>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</si>
  <si>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</si>
  <si>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</si>
  <si>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</si>
  <si>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</si>
  <si>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</si>
  <si>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</si>
  <si>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</si>
  <si>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</si>
  <si>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</si>
  <si>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</si>
  <si>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</si>
  <si>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</si>
  <si>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</si>
  <si>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</si>
  <si>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</si>
  <si>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</si>
  <si>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</si>
  <si>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</si>
  <si>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</si>
  <si>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</si>
  <si>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</si>
  <si>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</si>
  <si>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</si>
  <si>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</si>
  <si>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</si>
  <si>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</si>
  <si>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</si>
  <si>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</si>
  <si>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</si>
  <si>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</si>
  <si>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</si>
  <si>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</si>
  <si>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</si>
  <si>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</si>
  <si>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</si>
  <si>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</si>
  <si>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</si>
  <si>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</si>
  <si>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</si>
  <si>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</si>
  <si>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</si>
  <si>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</si>
  <si>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</si>
  <si>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</si>
  <si>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</si>
  <si>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</si>
  <si>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</si>
  <si>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</si>
  <si>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</si>
  <si>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</si>
  <si>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</si>
  <si>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</si>
  <si>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</si>
  <si>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</si>
  <si>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</si>
  <si>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</si>
  <si>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</si>
  <si>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</si>
  <si>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</si>
  <si>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</si>
  <si>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</si>
  <si>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</si>
  <si>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</si>
  <si>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</si>
  <si>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</si>
  <si>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</si>
  <si>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</si>
  <si>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</si>
  <si>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</si>
  <si>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</si>
  <si>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</si>
  <si>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</si>
  <si>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</si>
  <si>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</si>
  <si>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</si>
  <si>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</si>
  <si>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</si>
  <si>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</si>
  <si>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</si>
  <si>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</si>
  <si>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</si>
  <si>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</si>
  <si>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</si>
  <si>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</si>
  <si>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</si>
  <si>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</si>
  <si>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</si>
  <si>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</si>
  <si>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</si>
  <si>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</si>
  <si>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</si>
  <si>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</si>
  <si>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</si>
  <si>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</si>
  <si>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</si>
  <si>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</si>
  <si>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</si>
  <si>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</si>
  <si>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</si>
  <si>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</si>
  <si>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</si>
  <si>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</si>
  <si>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</si>
  <si>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</si>
  <si>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</si>
  <si>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</si>
  <si>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</si>
  <si>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</si>
  <si>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</si>
  <si>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</si>
  <si>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</si>
  <si>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</si>
  <si>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</si>
  <si>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</si>
  <si>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</si>
  <si>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</si>
  <si>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</si>
  <si>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</si>
  <si>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</si>
  <si>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</si>
  <si>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</si>
  <si>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</si>
  <si>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</si>
  <si>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</si>
  <si>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</si>
  <si>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</si>
  <si>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</si>
  <si>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</si>
  <si>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</si>
  <si>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</si>
  <si>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</si>
  <si>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</si>
  <si>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</si>
  <si>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</si>
  <si>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</si>
  <si>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</si>
  <si>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</si>
  <si>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</si>
  <si>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</si>
  <si>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</si>
  <si>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</si>
  <si>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</si>
  <si>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</si>
  <si>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</si>
  <si>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</si>
  <si>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</si>
  <si>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</si>
  <si>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</si>
  <si>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</si>
  <si>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</si>
  <si>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</si>
  <si>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</si>
  <si>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</si>
  <si>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</si>
  <si>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</si>
  <si>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</si>
  <si>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</si>
  <si>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</si>
  <si>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</si>
  <si>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</si>
  <si>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</si>
  <si>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</si>
  <si>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</si>
  <si>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</si>
  <si>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</si>
  <si>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</si>
  <si>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</si>
  <si>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</si>
  <si>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</si>
  <si>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</si>
  <si>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</si>
  <si>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</si>
  <si>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</si>
  <si>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</si>
  <si>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</si>
  <si>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</si>
  <si>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</si>
  <si>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</si>
  <si>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</si>
  <si>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</si>
  <si>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</si>
  <si>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</si>
  <si>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</si>
  <si>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</si>
  <si>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</si>
  <si>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</si>
  <si>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</si>
  <si>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</si>
  <si>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</si>
  <si>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</si>
  <si>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</si>
  <si>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</si>
  <si>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</si>
  <si>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</si>
  <si>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</si>
  <si>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</si>
  <si>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</si>
  <si>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</si>
  <si>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</si>
  <si>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</si>
  <si>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</si>
  <si>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</si>
  <si>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</si>
  <si>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</si>
  <si>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</si>
  <si>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</si>
  <si>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</si>
  <si>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</si>
  <si>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</si>
  <si>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</si>
  <si>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</si>
  <si>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</si>
  <si>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</si>
  <si>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</si>
  <si>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</si>
  <si>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</si>
  <si>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</si>
  <si>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</si>
  <si>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</si>
  <si>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</si>
  <si>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</si>
  <si>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</si>
  <si>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</si>
  <si>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</si>
  <si>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</si>
  <si>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</si>
  <si>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</si>
  <si>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</si>
  <si>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</si>
  <si>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</si>
  <si>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</si>
  <si>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</si>
  <si>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</si>
  <si>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</si>
  <si>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</si>
  <si>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</si>
  <si>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</si>
  <si>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</si>
  <si>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</si>
  <si>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</si>
  <si>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</si>
  <si>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</si>
  <si>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</si>
  <si>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</si>
  <si>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</si>
  <si>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</si>
  <si>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</si>
  <si>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</si>
  <si>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</si>
  <si>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</si>
  <si>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</si>
  <si>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</si>
  <si>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</si>
  <si>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</si>
  <si>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</si>
  <si>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</si>
  <si>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</si>
  <si>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</si>
  <si>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</si>
  <si>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</si>
  <si>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</si>
  <si>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</si>
  <si>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</si>
  <si>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</si>
  <si>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</si>
  <si>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</si>
  <si>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</si>
  <si>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</si>
  <si>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</si>
  <si>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</si>
  <si>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</si>
  <si>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</si>
  <si>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</si>
  <si>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</si>
  <si>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</si>
  <si>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</si>
  <si>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</si>
  <si>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</si>
  <si>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</si>
  <si>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</si>
  <si>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</si>
  <si>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</si>
  <si>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</si>
  <si>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</si>
  <si>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</si>
  <si>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</si>
  <si>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</si>
  <si>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</si>
  <si>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</si>
  <si>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</si>
  <si>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</si>
  <si>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</si>
  <si>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</si>
  <si>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</si>
  <si>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</si>
  <si>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</si>
  <si>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</si>
  <si>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</si>
  <si>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</si>
  <si>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</si>
  <si>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</si>
  <si>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</si>
  <si>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</si>
  <si>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</si>
  <si>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</si>
  <si>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</si>
  <si>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</si>
  <si>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</si>
  <si>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</si>
  <si>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</si>
  <si>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</si>
  <si>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</si>
  <si>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</si>
  <si>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</si>
  <si>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</si>
  <si>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</si>
  <si>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</si>
  <si>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</si>
  <si>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</si>
  <si>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</si>
  <si>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</si>
  <si>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</si>
  <si>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</si>
  <si>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</si>
  <si>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</si>
  <si>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</si>
  <si>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</si>
  <si>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</si>
  <si>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</si>
  <si>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</si>
  <si>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</si>
  <si>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</si>
  <si>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</si>
  <si>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</si>
  <si>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</si>
  <si>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</si>
  <si>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</si>
  <si>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</si>
  <si>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</si>
  <si>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</si>
  <si>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</si>
  <si>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</si>
  <si>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</si>
  <si>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</si>
  <si>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</si>
  <si>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</si>
  <si>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</si>
  <si>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</si>
  <si>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</si>
  <si>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</si>
  <si>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</si>
  <si>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</si>
  <si>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</si>
  <si>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</si>
  <si>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</si>
  <si>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</si>
  <si>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</si>
  <si>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</si>
  <si>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</si>
  <si>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</si>
  <si>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</si>
  <si>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</si>
  <si>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</si>
  <si>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</si>
  <si>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</si>
  <si>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</si>
  <si>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</si>
  <si>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</si>
  <si>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</si>
  <si>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</si>
  <si>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</si>
  <si>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</si>
  <si>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</si>
  <si>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</si>
  <si>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</si>
  <si>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</si>
  <si>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</si>
  <si>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</si>
  <si>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</si>
  <si>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</si>
  <si>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</si>
  <si>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</si>
  <si>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</si>
  <si>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</si>
  <si>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</si>
  <si>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</si>
  <si>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</si>
  <si>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</si>
  <si>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</si>
  <si>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</si>
  <si>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</si>
  <si>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</si>
  <si>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</si>
  <si>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</si>
  <si>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</si>
  <si>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</si>
  <si>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</si>
  <si>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</si>
  <si>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</si>
  <si>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</si>
  <si>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</si>
  <si>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</si>
  <si>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</si>
  <si>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</si>
  <si>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</si>
  <si>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</si>
  <si>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</si>
  <si>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</si>
  <si>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</si>
  <si>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</si>
  <si>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</si>
  <si>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</si>
  <si>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</si>
  <si>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</si>
  <si>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</si>
  <si>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</si>
  <si>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</si>
  <si>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</si>
  <si>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</si>
  <si>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</si>
  <si>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</si>
  <si>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</si>
  <si>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</si>
  <si>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</si>
  <si>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</si>
  <si>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</si>
  <si>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</si>
  <si>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</si>
  <si>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</si>
  <si>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</si>
  <si>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</si>
  <si>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</si>
  <si>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</si>
  <si>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</si>
  <si>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</si>
  <si>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</si>
  <si>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</si>
  <si>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</si>
  <si>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</si>
  <si>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</si>
  <si>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</si>
  <si>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</si>
  <si>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</si>
  <si>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</si>
  <si>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</si>
  <si>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</si>
  <si>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</si>
  <si>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</si>
  <si>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</si>
  <si>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</si>
  <si>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</si>
  <si>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</si>
  <si>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</si>
  <si>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</si>
  <si>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</si>
  <si>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</si>
  <si>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</si>
  <si>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</si>
  <si>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</si>
  <si>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</si>
  <si>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</si>
  <si>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</si>
  <si>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</si>
  <si>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</si>
  <si>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</si>
  <si>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</si>
  <si>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</si>
  <si>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</si>
  <si>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</si>
  <si>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</si>
  <si>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</si>
  <si>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</si>
  <si>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</si>
  <si>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</si>
  <si>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</si>
  <si>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</si>
  <si>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</si>
  <si>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</si>
  <si>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</si>
  <si>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</si>
  <si>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</si>
  <si>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</si>
  <si>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</si>
  <si>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</si>
  <si>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</si>
  <si>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</si>
  <si>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</si>
  <si>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</si>
  <si>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</si>
  <si>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</si>
  <si>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</si>
  <si>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</si>
  <si>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</si>
  <si>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</si>
  <si>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</si>
  <si>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</si>
  <si>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</si>
  <si>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</si>
  <si>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</si>
  <si>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</si>
  <si>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</si>
  <si>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</si>
  <si>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</si>
  <si>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</si>
  <si>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</si>
  <si>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</si>
  <si>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</si>
  <si>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</si>
  <si>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</si>
  <si>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</si>
  <si>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</si>
  <si>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</si>
  <si>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</si>
  <si>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</si>
  <si>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</si>
  <si>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</si>
  <si>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</si>
  <si>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</si>
  <si>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</si>
  <si>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</si>
  <si>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</si>
  <si>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</si>
  <si>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</si>
  <si>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</si>
  <si>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</si>
  <si>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</si>
  <si>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</si>
  <si>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</si>
  <si>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</si>
  <si>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</si>
  <si>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</si>
  <si>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</si>
  <si>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</si>
  <si>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</si>
  <si>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</si>
  <si>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</si>
  <si>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</si>
  <si>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</si>
  <si>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</si>
  <si>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</si>
  <si>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</si>
  <si>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</si>
  <si>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</si>
  <si>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</si>
  <si>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</si>
  <si>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</si>
  <si>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</si>
  <si>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</si>
  <si>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</si>
  <si>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</si>
  <si>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</si>
  <si>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</si>
  <si>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</si>
  <si>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</si>
  <si>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</si>
  <si>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</si>
  <si>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</si>
  <si>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</si>
  <si>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</si>
  <si>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</si>
  <si>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</si>
  <si>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</si>
  <si>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</si>
  <si>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</si>
  <si>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</si>
  <si>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</si>
  <si>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</si>
  <si>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</si>
  <si>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</si>
  <si>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</si>
  <si>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</si>
  <si>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</si>
  <si>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</si>
  <si>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</si>
  <si>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</si>
  <si>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</si>
  <si>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</si>
  <si>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</si>
  <si>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</si>
  <si>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</si>
  <si>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</si>
  <si>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</si>
  <si>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</si>
  <si>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</si>
  <si>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</si>
  <si>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</si>
  <si>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</si>
  <si>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</si>
  <si>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</si>
  <si>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</si>
  <si>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</si>
  <si>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</si>
  <si>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</si>
  <si>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</si>
  <si>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</si>
  <si>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</si>
  <si>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</si>
  <si>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</si>
  <si>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</si>
  <si>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</si>
  <si>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</si>
  <si>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</si>
  <si>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</si>
  <si>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</si>
  <si>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</si>
  <si>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</si>
  <si>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</si>
  <si>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</si>
  <si>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</si>
  <si>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</si>
  <si>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</si>
  <si>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</si>
  <si>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</si>
  <si>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</si>
  <si>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</si>
  <si>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</si>
  <si>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</si>
  <si>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</si>
  <si>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</si>
  <si>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</si>
  <si>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</si>
  <si>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</si>
  <si>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</si>
  <si>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</si>
  <si>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</si>
  <si>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</si>
  <si>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</si>
  <si>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</si>
  <si>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</si>
  <si>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</si>
  <si>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</si>
  <si>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</si>
  <si>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</si>
  <si>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</si>
  <si>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</si>
  <si>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</si>
  <si>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</si>
  <si>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</si>
  <si>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</si>
  <si>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</si>
  <si>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</si>
  <si>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</si>
  <si>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</si>
  <si>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</si>
  <si>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</si>
  <si>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</si>
  <si>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</si>
  <si>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</si>
  <si>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</si>
  <si>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</si>
  <si>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</si>
  <si>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</si>
  <si>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</si>
  <si>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</si>
  <si>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</si>
  <si>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</si>
  <si>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</si>
  <si>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</si>
  <si>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</si>
  <si>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</si>
  <si>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</si>
  <si>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</si>
  <si>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</si>
  <si>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</si>
  <si>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</si>
  <si>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</si>
  <si>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</si>
  <si>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</si>
  <si>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</si>
  <si>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</si>
  <si>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</si>
  <si>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</si>
  <si>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</si>
  <si>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</si>
  <si>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</si>
  <si>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</si>
  <si>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</si>
  <si>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</si>
  <si>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</si>
  <si>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</si>
  <si>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</si>
  <si>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</si>
  <si>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</si>
  <si>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</si>
  <si>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</si>
  <si>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</si>
  <si>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</si>
  <si>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</si>
  <si>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</si>
  <si>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</si>
  <si>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</si>
  <si>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</si>
  <si>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</si>
  <si>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</si>
  <si>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</si>
  <si>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</si>
  <si>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</si>
  <si>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</si>
  <si>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</si>
  <si>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</si>
  <si>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</si>
  <si>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</si>
  <si>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</si>
  <si>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</si>
  <si>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</si>
  <si>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</si>
  <si>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</si>
  <si>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</si>
  <si>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</si>
  <si>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</si>
  <si>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</si>
  <si>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</si>
  <si>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</si>
  <si>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</si>
  <si>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</si>
  <si>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</si>
  <si>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</si>
  <si>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</si>
  <si>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</si>
  <si>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</si>
  <si>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</si>
  <si>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</si>
  <si>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</si>
  <si>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</si>
  <si>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</si>
  <si>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</si>
  <si>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</si>
  <si>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</si>
  <si>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</si>
  <si>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</si>
  <si>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</si>
  <si>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</si>
  <si>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</si>
  <si>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</si>
  <si>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</si>
  <si>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</si>
  <si>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</si>
  <si>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</si>
  <si>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</si>
  <si>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</si>
  <si>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</si>
  <si>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</si>
  <si>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</si>
  <si>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</si>
  <si>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</si>
  <si>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</si>
  <si>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</si>
  <si>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</si>
  <si>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</si>
  <si>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</si>
  <si>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</si>
  <si>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</si>
  <si>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</si>
  <si>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</si>
  <si>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</si>
  <si>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</si>
  <si>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</si>
  <si>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</si>
  <si>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</si>
  <si>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</si>
  <si>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</si>
  <si>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</si>
  <si>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</si>
  <si>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</si>
  <si>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</si>
  <si>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</si>
  <si>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</si>
  <si>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</si>
  <si>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</si>
  <si>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</si>
  <si>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</si>
  <si>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</si>
  <si>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</si>
  <si>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</si>
  <si>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</si>
  <si>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</si>
  <si>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</si>
  <si>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</si>
  <si>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</si>
  <si>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</si>
  <si>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</si>
  <si>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</si>
  <si>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</si>
  <si>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</si>
  <si>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</si>
  <si>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</si>
  <si>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</si>
  <si>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</si>
  <si>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</si>
  <si>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</si>
  <si>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</si>
  <si>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</si>
  <si>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</si>
  <si>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</si>
  <si>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</si>
  <si>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</si>
  <si>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</si>
  <si>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</si>
  <si>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</si>
  <si>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</si>
  <si>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</si>
  <si>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</si>
  <si>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</si>
  <si>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</si>
  <si>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</si>
  <si>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</si>
  <si>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</si>
  <si>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</si>
  <si>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</si>
  <si>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</si>
  <si>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</si>
  <si>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</si>
  <si>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</si>
  <si>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</si>
  <si>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</si>
  <si>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</si>
  <si>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</si>
  <si>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</si>
  <si>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</si>
  <si>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</si>
  <si>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</si>
  <si>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</si>
  <si>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</si>
  <si>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</si>
  <si>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</si>
  <si>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</si>
  <si>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</si>
  <si>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</si>
  <si>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</si>
  <si>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</si>
  <si>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</si>
  <si>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</si>
  <si>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</si>
  <si>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</si>
  <si>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</si>
  <si>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</si>
  <si>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</si>
  <si>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</si>
  <si>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</si>
  <si>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</si>
  <si>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</si>
  <si>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</si>
  <si>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</si>
  <si>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</si>
  <si>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</si>
  <si>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</si>
  <si>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</si>
  <si>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</si>
  <si>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</si>
  <si>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</si>
  <si>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</si>
  <si>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</si>
  <si>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</si>
  <si>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</si>
  <si>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</si>
  <si>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</si>
  <si>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</si>
  <si>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</si>
  <si>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</si>
  <si>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</si>
  <si>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</si>
  <si>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</si>
  <si>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</si>
  <si>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</si>
  <si>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</si>
  <si>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</si>
  <si>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</si>
  <si>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</si>
  <si>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</si>
  <si>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</si>
  <si>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</si>
  <si>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</si>
  <si>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</si>
  <si>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</si>
  <si>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</si>
  <si>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</si>
  <si>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</si>
  <si>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</si>
  <si>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</si>
  <si>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</si>
  <si>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</si>
  <si>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</si>
  <si>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</si>
  <si>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</si>
  <si>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</si>
  <si>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</si>
  <si>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</si>
  <si>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</si>
  <si>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</si>
  <si>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</si>
  <si>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</si>
  <si>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</si>
  <si>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</si>
  <si>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</si>
  <si>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</si>
  <si>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</si>
  <si>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</si>
  <si>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</si>
  <si>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</si>
  <si>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</si>
  <si>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</si>
  <si>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</si>
  <si>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</si>
  <si>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</si>
  <si>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</si>
  <si>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</si>
  <si>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</si>
  <si>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</si>
  <si>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</si>
  <si>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</si>
  <si>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</si>
  <si>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</si>
  <si>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</si>
  <si>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</si>
  <si>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</si>
  <si>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</si>
  <si>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</si>
  <si>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</si>
  <si>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</si>
  <si>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</si>
  <si>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</si>
  <si>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</si>
  <si>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</si>
  <si>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</si>
  <si>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</si>
  <si>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</si>
  <si>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</si>
  <si>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</si>
  <si>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</si>
  <si>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</si>
  <si>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</si>
  <si>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</si>
  <si>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</si>
  <si>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</si>
  <si>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</si>
  <si>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</si>
  <si>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</si>
  <si>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</si>
  <si>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</si>
  <si>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</si>
  <si>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</si>
  <si>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</si>
  <si>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</si>
  <si>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</si>
  <si>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</si>
  <si>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</si>
  <si>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</si>
  <si>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</si>
  <si>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</si>
  <si>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</si>
  <si>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</si>
  <si>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</si>
  <si>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</si>
  <si>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</si>
  <si>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</si>
  <si>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</si>
  <si>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</si>
  <si>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</si>
  <si>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</si>
  <si>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</si>
  <si>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</si>
  <si>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</si>
  <si>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</si>
  <si>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</si>
  <si>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</si>
  <si>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</si>
  <si>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</si>
  <si>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</si>
  <si>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</si>
  <si>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</si>
  <si>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</si>
  <si>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</si>
  <si>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</si>
  <si>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</si>
  <si>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</si>
  <si>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</si>
  <si>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</si>
  <si>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</si>
  <si>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</si>
  <si>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</si>
  <si>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</si>
  <si>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</si>
  <si>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</si>
  <si>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</si>
  <si>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</si>
  <si>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</si>
  <si>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</si>
  <si>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</si>
  <si>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</si>
  <si>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</si>
  <si>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</si>
  <si>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</si>
  <si>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</si>
  <si>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</si>
  <si>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</si>
  <si>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</si>
  <si>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</si>
  <si>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</si>
  <si>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</si>
  <si>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</si>
  <si>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</si>
  <si>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</si>
  <si>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</si>
  <si>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</si>
  <si>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</si>
  <si>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</si>
  <si>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</si>
  <si>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</si>
  <si>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</si>
  <si>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</si>
  <si>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</si>
  <si>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</si>
  <si>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</si>
  <si>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</si>
  <si>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</si>
  <si>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</si>
  <si>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</si>
  <si>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</si>
  <si>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</si>
  <si>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</si>
  <si>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</si>
  <si>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</si>
  <si>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</si>
  <si>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</si>
  <si>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</si>
  <si>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</si>
  <si>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</si>
  <si>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</si>
  <si>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</si>
  <si>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</si>
  <si>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</si>
  <si>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</si>
  <si>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</si>
  <si>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</si>
  <si>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</si>
  <si>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</si>
  <si>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</si>
  <si>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</si>
  <si>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</si>
  <si>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</si>
  <si>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</si>
  <si>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</si>
  <si>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</si>
  <si>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</si>
  <si>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</si>
  <si>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</si>
  <si>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</si>
  <si>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</si>
  <si>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</si>
  <si>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</si>
  <si>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</si>
  <si>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</si>
  <si>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</si>
  <si>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</si>
  <si>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</si>
  <si>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</si>
  <si>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</si>
  <si>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</si>
  <si>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</si>
  <si>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</si>
  <si>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</si>
  <si>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</si>
  <si>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</si>
  <si>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</si>
  <si>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</si>
  <si>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</si>
  <si>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</si>
  <si>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</si>
  <si>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</si>
  <si>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</si>
  <si>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</si>
  <si>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</si>
  <si>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</si>
  <si>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</si>
  <si>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</si>
  <si>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</si>
  <si>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</si>
  <si>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</si>
  <si>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</si>
  <si>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</si>
  <si>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</si>
  <si>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</si>
  <si>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</si>
  <si>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</si>
  <si>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</si>
  <si>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</si>
  <si>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</si>
  <si>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</si>
  <si>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</si>
  <si>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</si>
  <si>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</si>
  <si>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</si>
  <si>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</si>
  <si>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</si>
  <si>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</si>
  <si>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</si>
  <si>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</si>
  <si>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</si>
  <si>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</si>
  <si>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</si>
  <si>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</si>
  <si>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</si>
  <si>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</si>
  <si>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</si>
  <si>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</si>
  <si>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</si>
  <si>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</si>
  <si>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</si>
  <si>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</si>
  <si>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</si>
  <si>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</si>
  <si>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</si>
  <si>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</si>
  <si>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</si>
  <si>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</si>
  <si>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</si>
  <si>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</si>
  <si>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</si>
  <si>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</si>
  <si>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</si>
  <si>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</si>
  <si>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</si>
  <si>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</si>
  <si>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</si>
  <si>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</si>
  <si>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</si>
  <si>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</si>
  <si>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</si>
  <si>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</si>
  <si>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</si>
  <si>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</si>
  <si>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</si>
  <si>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</si>
  <si>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</si>
  <si>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</si>
  <si>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</si>
  <si>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</si>
  <si>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2022</t>
  </si>
  <si>
    <t>Aug</t>
  </si>
  <si>
    <t>Sep</t>
  </si>
  <si>
    <t>Oct</t>
  </si>
  <si>
    <t>Nov</t>
  </si>
  <si>
    <t>Dec</t>
  </si>
  <si>
    <t>Years (Order Date)</t>
  </si>
  <si>
    <t>Months (Order Date)</t>
  </si>
  <si>
    <t>Sum of Sales</t>
  </si>
  <si>
    <t>(Multiple Items)</t>
  </si>
  <si>
    <t>VLOOKUP</t>
  </si>
  <si>
    <t>Customers no longer in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</si>
</sst>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 &quot;Kg&quot;"/>
    <numFmt numFmtId="167" formatCode="&quot;$&quot;#,##0"/>
  </numFmts>
  <fonts count="5" x14ac:knownFonts="1">
    <font>
      <sz val="11"/>
      <color theme="1"/>
      <name val="Calibri"/>
      <family val="2"/>
      <scheme val="minor"/>
    </font>
    <font>
      <sz val="11"/>
      <color indexed="8"/>
      <name val="Calibri"/>
      <family val="2"/>
    </font>
    <font>
      <sz val="11"/>
      <color theme="1"/>
      <name val="Calibri"/>
      <family val="2"/>
      <scheme val="minor"/>
    </font>
    <font>
      <sz val="11"/>
      <color rgb="FF00B05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style="thin">
        <color theme="9"/>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0" fontId="3" fillId="0" borderId="0" xfId="0" applyFont="1"/>
    <xf numFmtId="167" fontId="0" fillId="0" borderId="0" xfId="0" applyNumberFormat="1"/>
    <xf numFmtId="0" fontId="0" fillId="0" borderId="0" xfId="0" applyNumberFormat="1"/>
    <xf numFmtId="0" fontId="1" fillId="0" borderId="1" xfId="0" applyFont="1" applyBorder="1" applyAlignment="1">
      <alignment vertical="center"/>
    </xf>
    <xf numFmtId="0" fontId="4" fillId="0" borderId="0" xfId="0" applyFon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90E68C"/>
      <color rgb="FFA7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Analysis Project.xlsx]Total Sales!TotalSales</c:name>
    <c:fmtId val="10"/>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b="1">
                <a:solidFill>
                  <a:schemeClr val="bg1">
                    <a:lumMod val="95000"/>
                  </a:schemeClr>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a:outerShdw blurRad="50800" dist="50800" dir="5400000" algn="ctr" rotWithShape="0">
              <a:schemeClr val="accent5">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a:outerShdw blurRad="50800" dist="50800" dir="5400000" algn="ctr" rotWithShape="0">
              <a:schemeClr val="accent3">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a:outerShdw blurRad="50800" dist="50800" dir="5400000" algn="ctr" rotWithShape="0">
              <a:schemeClr val="accent6">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pivotFmt>
      <c:pivotFmt>
        <c:idx val="5"/>
        <c:spPr>
          <a:solidFill>
            <a:schemeClr val="accent1"/>
          </a:solidFill>
          <a:ln w="28575" cap="rnd">
            <a:solidFill>
              <a:schemeClr val="accent2"/>
            </a:solidFill>
            <a:round/>
          </a:ln>
          <a:effectLst>
            <a:outerShdw blurRad="50800" dist="50800" dir="5400000" algn="ctr" rotWithShape="0">
              <a:schemeClr val="accent6">
                <a:lumMod val="50000"/>
              </a:schemeClr>
            </a:outerShdw>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a:outerShdw blurRad="50800" dist="50800" dir="5400000" algn="ctr" rotWithShape="0">
              <a:schemeClr val="accent5">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solidFill>
            <a:round/>
          </a:ln>
          <a:effectLst>
            <a:outerShdw blurRad="50800" dist="50800" dir="5400000" algn="ctr" rotWithShape="0">
              <a:schemeClr val="accent3">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a:outerShdw blurRad="50800" dist="50800" dir="5400000" algn="ctr" rotWithShape="0">
              <a:schemeClr val="accent6">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a:outerShdw blurRad="50800" dist="50800" dir="5400000" algn="ctr" rotWithShape="0">
              <a:schemeClr val="accent5">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a:outerShdw blurRad="50800" dist="50800" dir="5400000" algn="ctr" rotWithShape="0">
              <a:schemeClr val="accent3">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a:outerShdw blurRad="50800" dist="50800" dir="5400000" algn="ctr" rotWithShape="0">
              <a:schemeClr val="accent6">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41592061266316E-2"/>
          <c:y val="0.12461839530332681"/>
          <c:w val="0.79044035163412796"/>
          <c:h val="0.73880025270813754"/>
        </c:manualLayout>
      </c:layout>
      <c:lineChart>
        <c:grouping val="standard"/>
        <c:varyColors val="0"/>
        <c:ser>
          <c:idx val="0"/>
          <c:order val="0"/>
          <c:tx>
            <c:strRef>
              <c:f>'Total Sales'!$C$3:$C$4</c:f>
              <c:strCache>
                <c:ptCount val="1"/>
                <c:pt idx="0">
                  <c:v>Ara</c:v>
                </c:pt>
              </c:strCache>
            </c:strRef>
          </c:tx>
          <c:spPr>
            <a:ln w="28575" cap="rnd">
              <a:solidFill>
                <a:srgbClr val="FFFF00"/>
              </a:solidFill>
              <a:round/>
            </a:ln>
            <a:effectLst>
              <a:outerShdw blurRad="50800" dist="50800" dir="5400000" algn="ctr" rotWithShape="0">
                <a:schemeClr val="accent5">
                  <a:lumMod val="50000"/>
                </a:schemeClr>
              </a:outerShdw>
            </a:effectLst>
          </c:spPr>
          <c:marker>
            <c:symbol val="none"/>
          </c:marker>
          <c:cat>
            <c:multiLvlStrRef>
              <c:f>'Total Sales'!$A$5:$B$10</c:f>
              <c:multiLvlStrCache>
                <c:ptCount val="6"/>
                <c:lvl>
                  <c:pt idx="0">
                    <c:v>Aug</c:v>
                  </c:pt>
                  <c:pt idx="1">
                    <c:v>Sep</c:v>
                  </c:pt>
                  <c:pt idx="2">
                    <c:v>Oct</c:v>
                  </c:pt>
                  <c:pt idx="3">
                    <c:v>Nov</c:v>
                  </c:pt>
                  <c:pt idx="4">
                    <c:v>Dec</c:v>
                  </c:pt>
                </c:lvl>
                <c:lvl>
                  <c:pt idx="0">
                    <c:v>2021</c:v>
                  </c:pt>
                  <c:pt idx="5">
                    <c:v>2022</c:v>
                  </c:pt>
                </c:lvl>
              </c:multiLvlStrCache>
            </c:multiLvlStrRef>
          </c:cat>
          <c:val>
            <c:numRef>
              <c:f>'Total Sales'!$C$5:$C$10</c:f>
              <c:numCache>
                <c:formatCode>0</c:formatCode>
                <c:ptCount val="6"/>
                <c:pt idx="0">
                  <c:v>287.52499999999998</c:v>
                </c:pt>
                <c:pt idx="1">
                  <c:v>840.93</c:v>
                </c:pt>
                <c:pt idx="2">
                  <c:v>299.07</c:v>
                </c:pt>
                <c:pt idx="3">
                  <c:v>323.32499999999999</c:v>
                </c:pt>
                <c:pt idx="4">
                  <c:v>399.48499999999996</c:v>
                </c:pt>
                <c:pt idx="5">
                  <c:v>1439.8199999999997</c:v>
                </c:pt>
              </c:numCache>
            </c:numRef>
          </c:val>
          <c:smooth val="0"/>
          <c:extLst>
            <c:ext xmlns:c16="http://schemas.microsoft.com/office/drawing/2014/chart" uri="{C3380CC4-5D6E-409C-BE32-E72D297353CC}">
              <c16:uniqueId val="{00000000-E1C2-2648-832F-70DD9B371B39}"/>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Sales'!$A$5:$B$10</c:f>
              <c:multiLvlStrCache>
                <c:ptCount val="6"/>
                <c:lvl>
                  <c:pt idx="0">
                    <c:v>Aug</c:v>
                  </c:pt>
                  <c:pt idx="1">
                    <c:v>Sep</c:v>
                  </c:pt>
                  <c:pt idx="2">
                    <c:v>Oct</c:v>
                  </c:pt>
                  <c:pt idx="3">
                    <c:v>Nov</c:v>
                  </c:pt>
                  <c:pt idx="4">
                    <c:v>Dec</c:v>
                  </c:pt>
                </c:lvl>
                <c:lvl>
                  <c:pt idx="0">
                    <c:v>2021</c:v>
                  </c:pt>
                  <c:pt idx="5">
                    <c:v>2022</c:v>
                  </c:pt>
                </c:lvl>
              </c:multiLvlStrCache>
            </c:multiLvlStrRef>
          </c:cat>
          <c:val>
            <c:numRef>
              <c:f>'Total Sales'!$D$5:$D$10</c:f>
              <c:numCache>
                <c:formatCode>0</c:formatCode>
                <c:ptCount val="6"/>
                <c:pt idx="0">
                  <c:v>288.66999999999996</c:v>
                </c:pt>
                <c:pt idx="1">
                  <c:v>409.875</c:v>
                </c:pt>
                <c:pt idx="2">
                  <c:v>260.32499999999999</c:v>
                </c:pt>
                <c:pt idx="3">
                  <c:v>565.56999999999994</c:v>
                </c:pt>
                <c:pt idx="4">
                  <c:v>148.20000000000002</c:v>
                </c:pt>
                <c:pt idx="5">
                  <c:v>1691.9299999999996</c:v>
                </c:pt>
              </c:numCache>
            </c:numRef>
          </c:val>
          <c:smooth val="0"/>
          <c:extLst>
            <c:ext xmlns:c16="http://schemas.microsoft.com/office/drawing/2014/chart" uri="{C3380CC4-5D6E-409C-BE32-E72D297353CC}">
              <c16:uniqueId val="{00000001-E1C2-2648-832F-70DD9B371B39}"/>
            </c:ext>
          </c:extLst>
        </c:ser>
        <c:ser>
          <c:idx val="2"/>
          <c:order val="2"/>
          <c:tx>
            <c:strRef>
              <c:f>'Total Sales'!$E$3:$E$4</c:f>
              <c:strCache>
                <c:ptCount val="1"/>
                <c:pt idx="0">
                  <c:v>Lib</c:v>
                </c:pt>
              </c:strCache>
            </c:strRef>
          </c:tx>
          <c:spPr>
            <a:ln w="28575" cap="rnd">
              <a:solidFill>
                <a:schemeClr val="accent6"/>
              </a:solidFill>
              <a:round/>
            </a:ln>
            <a:effectLst>
              <a:outerShdw blurRad="50800" dist="50800" dir="5400000" algn="ctr" rotWithShape="0">
                <a:schemeClr val="accent3">
                  <a:lumMod val="50000"/>
                </a:schemeClr>
              </a:outerShdw>
            </a:effectLst>
          </c:spPr>
          <c:marker>
            <c:symbol val="none"/>
          </c:marker>
          <c:cat>
            <c:multiLvlStrRef>
              <c:f>'Total Sales'!$A$5:$B$10</c:f>
              <c:multiLvlStrCache>
                <c:ptCount val="6"/>
                <c:lvl>
                  <c:pt idx="0">
                    <c:v>Aug</c:v>
                  </c:pt>
                  <c:pt idx="1">
                    <c:v>Sep</c:v>
                  </c:pt>
                  <c:pt idx="2">
                    <c:v>Oct</c:v>
                  </c:pt>
                  <c:pt idx="3">
                    <c:v>Nov</c:v>
                  </c:pt>
                  <c:pt idx="4">
                    <c:v>Dec</c:v>
                  </c:pt>
                </c:lvl>
                <c:lvl>
                  <c:pt idx="0">
                    <c:v>2021</c:v>
                  </c:pt>
                  <c:pt idx="5">
                    <c:v>2022</c:v>
                  </c:pt>
                </c:lvl>
              </c:multiLvlStrCache>
            </c:multiLvlStrRef>
          </c:cat>
          <c:val>
            <c:numRef>
              <c:f>'Total Sales'!$E$5:$E$10</c:f>
              <c:numCache>
                <c:formatCode>0</c:formatCode>
                <c:ptCount val="6"/>
                <c:pt idx="0">
                  <c:v>125.58</c:v>
                </c:pt>
                <c:pt idx="1">
                  <c:v>171.33</c:v>
                </c:pt>
                <c:pt idx="2">
                  <c:v>584.63999999999987</c:v>
                </c:pt>
                <c:pt idx="3">
                  <c:v>537.80999999999995</c:v>
                </c:pt>
                <c:pt idx="4">
                  <c:v>388.21999999999991</c:v>
                </c:pt>
                <c:pt idx="5">
                  <c:v>2234.92</c:v>
                </c:pt>
              </c:numCache>
            </c:numRef>
          </c:val>
          <c:smooth val="0"/>
          <c:extLst>
            <c:ext xmlns:c16="http://schemas.microsoft.com/office/drawing/2014/chart" uri="{C3380CC4-5D6E-409C-BE32-E72D297353CC}">
              <c16:uniqueId val="{00000002-E1C2-2648-832F-70DD9B371B39}"/>
            </c:ext>
          </c:extLst>
        </c:ser>
        <c:ser>
          <c:idx val="3"/>
          <c:order val="3"/>
          <c:tx>
            <c:strRef>
              <c:f>'Total Sales'!$F$3:$F$4</c:f>
              <c:strCache>
                <c:ptCount val="1"/>
                <c:pt idx="0">
                  <c:v>Rob</c:v>
                </c:pt>
              </c:strCache>
            </c:strRef>
          </c:tx>
          <c:spPr>
            <a:ln w="28575" cap="rnd">
              <a:solidFill>
                <a:schemeClr val="accent2"/>
              </a:solidFill>
              <a:round/>
            </a:ln>
            <a:effectLst>
              <a:outerShdw blurRad="50800" dist="50800" dir="5400000" algn="ctr" rotWithShape="0">
                <a:schemeClr val="accent6">
                  <a:lumMod val="50000"/>
                </a:schemeClr>
              </a:outerShdw>
            </a:effectLst>
          </c:spPr>
          <c:marker>
            <c:symbol val="none"/>
          </c:marker>
          <c:cat>
            <c:multiLvlStrRef>
              <c:f>'Total Sales'!$A$5:$B$10</c:f>
              <c:multiLvlStrCache>
                <c:ptCount val="6"/>
                <c:lvl>
                  <c:pt idx="0">
                    <c:v>Aug</c:v>
                  </c:pt>
                  <c:pt idx="1">
                    <c:v>Sep</c:v>
                  </c:pt>
                  <c:pt idx="2">
                    <c:v>Oct</c:v>
                  </c:pt>
                  <c:pt idx="3">
                    <c:v>Nov</c:v>
                  </c:pt>
                  <c:pt idx="4">
                    <c:v>Dec</c:v>
                  </c:pt>
                </c:lvl>
                <c:lvl>
                  <c:pt idx="0">
                    <c:v>2021</c:v>
                  </c:pt>
                  <c:pt idx="5">
                    <c:v>2022</c:v>
                  </c:pt>
                </c:lvl>
              </c:multiLvlStrCache>
            </c:multiLvlStrRef>
          </c:cat>
          <c:val>
            <c:numRef>
              <c:f>'Total Sales'!$F$5:$F$10</c:f>
              <c:numCache>
                <c:formatCode>0</c:formatCode>
                <c:ptCount val="6"/>
                <c:pt idx="0">
                  <c:v>374.13499999999993</c:v>
                </c:pt>
                <c:pt idx="1">
                  <c:v>221.43999999999994</c:v>
                </c:pt>
                <c:pt idx="2">
                  <c:v>256.36500000000001</c:v>
                </c:pt>
                <c:pt idx="3">
                  <c:v>189.47499999999999</c:v>
                </c:pt>
                <c:pt idx="4">
                  <c:v>212.07499999999999</c:v>
                </c:pt>
                <c:pt idx="5">
                  <c:v>1696.7649999999999</c:v>
                </c:pt>
              </c:numCache>
            </c:numRef>
          </c:val>
          <c:smooth val="0"/>
          <c:extLst>
            <c:ext xmlns:c16="http://schemas.microsoft.com/office/drawing/2014/chart" uri="{C3380CC4-5D6E-409C-BE32-E72D297353CC}">
              <c16:uniqueId val="{00000001-0A0B-954E-ADCB-B20FD95ECFF5}"/>
            </c:ext>
          </c:extLst>
        </c:ser>
        <c:dLbls>
          <c:showLegendKey val="0"/>
          <c:showVal val="0"/>
          <c:showCatName val="0"/>
          <c:showSerName val="0"/>
          <c:showPercent val="0"/>
          <c:showBubbleSize val="0"/>
        </c:dLbls>
        <c:smooth val="0"/>
        <c:axId val="1598609743"/>
        <c:axId val="1634130015"/>
      </c:lineChart>
      <c:catAx>
        <c:axId val="1598609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634130015"/>
        <c:crosses val="autoZero"/>
        <c:auto val="1"/>
        <c:lblAlgn val="ctr"/>
        <c:lblOffset val="100"/>
        <c:noMultiLvlLbl val="0"/>
      </c:catAx>
      <c:valAx>
        <c:axId val="1634130015"/>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6">
                        <a:lumMod val="75000"/>
                      </a:schemeClr>
                    </a:solidFill>
                    <a:latin typeface="+mn-lt"/>
                    <a:ea typeface="+mn-ea"/>
                    <a:cs typeface="+mn-cs"/>
                  </a:defRPr>
                </a:pPr>
                <a:r>
                  <a:rPr lang="en-US" b="1">
                    <a:solidFill>
                      <a:schemeClr val="accent6">
                        <a:lumMod val="75000"/>
                      </a:schemeClr>
                    </a:solidFill>
                  </a:rPr>
                  <a:t>USD</a:t>
                </a:r>
              </a:p>
            </c:rich>
          </c:tx>
          <c:layout>
            <c:manualLayout>
              <c:xMode val="edge"/>
              <c:yMode val="edge"/>
              <c:x val="2.4386028669493236E-2"/>
              <c:y val="0.4115908199952957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lumMod val="7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598609743"/>
        <c:crosses val="autoZero"/>
        <c:crossBetween val="between"/>
      </c:valAx>
      <c:spPr>
        <a:solidFill>
          <a:schemeClr val="bg1"/>
        </a:solidFill>
        <a:ln>
          <a:noFill/>
        </a:ln>
        <a:effectLst>
          <a:outerShdw blurRad="50800" dist="50800" dir="5400000" algn="ctr" rotWithShape="0">
            <a:srgbClr val="92D050"/>
          </a:outerShdw>
        </a:effectLst>
      </c:spPr>
    </c:plotArea>
    <c:legend>
      <c:legendPos val="r"/>
      <c:layout>
        <c:manualLayout>
          <c:xMode val="edge"/>
          <c:yMode val="edge"/>
          <c:x val="0.89848609975359817"/>
          <c:y val="0.44150003627308476"/>
          <c:w val="4.4330553417529818E-2"/>
          <c:h val="0.16671606581466764"/>
        </c:manualLayout>
      </c:layout>
      <c:overlay val="0"/>
      <c:spPr>
        <a:solidFill>
          <a:schemeClr val="bg1"/>
        </a:solidFill>
        <a:ln>
          <a:noFill/>
        </a:ln>
        <a:effectLst/>
      </c:spPr>
      <c:txPr>
        <a:bodyPr rot="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Analysis Project.xlsx]Country By Sales!PivotTable4</c:name>
    <c:fmtId val="24"/>
  </c:pivotSource>
  <c:chart>
    <c:title>
      <c:tx>
        <c:rich>
          <a:bodyPr rot="0" spcFirstLastPara="1" vertOverflow="ellipsis" vert="horz" wrap="square" anchor="ctr" anchorCtr="1"/>
          <a:lstStyle/>
          <a:p>
            <a:pPr>
              <a:defRPr sz="1400" b="1" i="0" u="none" strike="noStrike" kern="1200" cap="none" spc="20" baseline="0">
                <a:solidFill>
                  <a:schemeClr val="bg1">
                    <a:lumMod val="95000"/>
                  </a:schemeClr>
                </a:solidFill>
                <a:latin typeface="+mn-lt"/>
                <a:ea typeface="+mn-ea"/>
                <a:cs typeface="+mn-cs"/>
              </a:defRPr>
            </a:pPr>
            <a:r>
              <a:rPr lang="en-US" b="1">
                <a:solidFill>
                  <a:schemeClr val="bg1">
                    <a:lumMod val="95000"/>
                  </a:schemeClr>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lumMod val="95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w="9525" cap="flat" cmpd="sng" algn="ctr">
            <a:solidFill>
              <a:schemeClr val="accent6">
                <a:shade val="95000"/>
              </a:schemeClr>
            </a:solidFill>
            <a:round/>
          </a:ln>
          <a:effectLst/>
        </c:spPr>
      </c:pivotFmt>
      <c:pivotFmt>
        <c:idx val="4"/>
        <c:spPr>
          <a:solidFill>
            <a:schemeClr val="accent5"/>
          </a:solidFill>
          <a:ln w="9525" cap="flat" cmpd="sng" algn="ctr">
            <a:solidFill>
              <a:schemeClr val="accent6">
                <a:shade val="95000"/>
              </a:schemeClr>
            </a:solidFill>
            <a:round/>
          </a:ln>
          <a:effectLst/>
        </c:spPr>
      </c:pivotFmt>
      <c:pivotFmt>
        <c:idx val="5"/>
        <c:spPr>
          <a:solidFill>
            <a:schemeClr val="accent6"/>
          </a:solidFill>
          <a:ln w="9525" cap="flat" cmpd="sng" algn="ctr">
            <a:solidFill>
              <a:schemeClr val="accent6">
                <a:shade val="95000"/>
              </a:schemeClr>
            </a:solidFill>
            <a:round/>
          </a:ln>
          <a:effectLst/>
        </c:spPr>
      </c:pivotFmt>
    </c:pivotFmts>
    <c:plotArea>
      <c:layout/>
      <c:barChart>
        <c:barDir val="bar"/>
        <c:grouping val="clustered"/>
        <c:varyColors val="0"/>
        <c:ser>
          <c:idx val="0"/>
          <c:order val="0"/>
          <c:tx>
            <c:strRef>
              <c:f>'Country By Sales'!$B$1</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Pt>
            <c:idx val="0"/>
            <c:invertIfNegative val="0"/>
            <c:bubble3D val="0"/>
            <c:spPr>
              <a:solidFill>
                <a:schemeClr val="accent6"/>
              </a:solidFill>
              <a:ln w="9525" cap="flat" cmpd="sng" algn="ctr">
                <a:solidFill>
                  <a:schemeClr val="accent6">
                    <a:shade val="95000"/>
                  </a:schemeClr>
                </a:solidFill>
                <a:round/>
              </a:ln>
              <a:effectLst/>
            </c:spPr>
            <c:extLst>
              <c:ext xmlns:c16="http://schemas.microsoft.com/office/drawing/2014/chart" uri="{C3380CC4-5D6E-409C-BE32-E72D297353CC}">
                <c16:uniqueId val="{00000003-B120-464B-B2F7-CC6804DCBCAE}"/>
              </c:ext>
            </c:extLst>
          </c:dPt>
          <c:dPt>
            <c:idx val="1"/>
            <c:invertIfNegative val="0"/>
            <c:bubble3D val="0"/>
            <c:spPr>
              <a:solidFill>
                <a:schemeClr val="accent5"/>
              </a:solidFill>
              <a:ln w="9525" cap="flat" cmpd="sng" algn="ctr">
                <a:solidFill>
                  <a:schemeClr val="accent6">
                    <a:shade val="95000"/>
                  </a:schemeClr>
                </a:solidFill>
                <a:round/>
              </a:ln>
              <a:effectLst/>
            </c:spPr>
            <c:extLst>
              <c:ext xmlns:c16="http://schemas.microsoft.com/office/drawing/2014/chart" uri="{C3380CC4-5D6E-409C-BE32-E72D297353CC}">
                <c16:uniqueId val="{00000002-B120-464B-B2F7-CC6804DCBCAE}"/>
              </c:ext>
            </c:extLst>
          </c:dPt>
          <c:dPt>
            <c:idx val="2"/>
            <c:invertIfNegative val="0"/>
            <c:bubble3D val="0"/>
            <c:spPr>
              <a:solidFill>
                <a:srgbClr val="C00000"/>
              </a:solidFill>
              <a:ln w="9525" cap="flat" cmpd="sng" algn="ctr">
                <a:solidFill>
                  <a:schemeClr val="accent6">
                    <a:shade val="95000"/>
                  </a:schemeClr>
                </a:solidFill>
                <a:round/>
              </a:ln>
              <a:effectLst/>
            </c:spPr>
            <c:extLst>
              <c:ext xmlns:c16="http://schemas.microsoft.com/office/drawing/2014/chart" uri="{C3380CC4-5D6E-409C-BE32-E72D297353CC}">
                <c16:uniqueId val="{00000001-B120-464B-B2F7-CC6804DCBCAE}"/>
              </c:ext>
            </c:extLst>
          </c:dPt>
          <c:cat>
            <c:strRef>
              <c:f>'Country By Sales'!$A$2:$A$4</c:f>
              <c:strCache>
                <c:ptCount val="3"/>
                <c:pt idx="0">
                  <c:v>United Kingdom</c:v>
                </c:pt>
                <c:pt idx="1">
                  <c:v>Ireland</c:v>
                </c:pt>
                <c:pt idx="2">
                  <c:v>United States</c:v>
                </c:pt>
              </c:strCache>
            </c:strRef>
          </c:cat>
          <c:val>
            <c:numRef>
              <c:f>'Country By Sales'!$B$2:$B$4</c:f>
              <c:numCache>
                <c:formatCode>"$"#,##0</c:formatCode>
                <c:ptCount val="3"/>
                <c:pt idx="0">
                  <c:v>542.46499999999992</c:v>
                </c:pt>
                <c:pt idx="1">
                  <c:v>1772.0300000000002</c:v>
                </c:pt>
                <c:pt idx="2">
                  <c:v>11061.690000000006</c:v>
                </c:pt>
              </c:numCache>
            </c:numRef>
          </c:val>
          <c:extLst>
            <c:ext xmlns:c16="http://schemas.microsoft.com/office/drawing/2014/chart" uri="{C3380CC4-5D6E-409C-BE32-E72D297353CC}">
              <c16:uniqueId val="{00000000-B120-464B-B2F7-CC6804DCBCAE}"/>
            </c:ext>
          </c:extLst>
        </c:ser>
        <c:dLbls>
          <c:showLegendKey val="0"/>
          <c:showVal val="0"/>
          <c:showCatName val="0"/>
          <c:showSerName val="0"/>
          <c:showPercent val="0"/>
          <c:showBubbleSize val="0"/>
        </c:dLbls>
        <c:gapWidth val="100"/>
        <c:axId val="1404143375"/>
        <c:axId val="1065820655"/>
      </c:barChart>
      <c:catAx>
        <c:axId val="140414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065820655"/>
        <c:crosses val="autoZero"/>
        <c:auto val="1"/>
        <c:lblAlgn val="ctr"/>
        <c:lblOffset val="100"/>
        <c:noMultiLvlLbl val="0"/>
      </c:catAx>
      <c:valAx>
        <c:axId val="10658206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404143375"/>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Analysis Project.xlsx]Top 5 Customers!PivotTable4</c:name>
    <c:fmtId val="26"/>
  </c:pivotSource>
  <c:chart>
    <c:title>
      <c:tx>
        <c:rich>
          <a:bodyPr rot="0" spcFirstLastPara="1" vertOverflow="ellipsis" vert="horz" wrap="square" anchor="ctr" anchorCtr="1"/>
          <a:lstStyle/>
          <a:p>
            <a:pPr>
              <a:defRPr sz="1400" b="1" i="0" u="none" strike="noStrike" kern="1200" cap="none" spc="20" baseline="0">
                <a:solidFill>
                  <a:schemeClr val="bg1">
                    <a:lumMod val="95000"/>
                  </a:schemeClr>
                </a:solidFill>
                <a:latin typeface="+mn-lt"/>
                <a:ea typeface="+mn-ea"/>
                <a:cs typeface="+mn-cs"/>
              </a:defRPr>
            </a:pPr>
            <a:r>
              <a:rPr lang="en-US" b="1">
                <a:solidFill>
                  <a:schemeClr val="bg1">
                    <a:lumMod val="95000"/>
                  </a:schemeClr>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lumMod val="95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w="9525" cap="flat" cmpd="sng" algn="ctr">
            <a:solidFill>
              <a:schemeClr val="accent6">
                <a:shade val="95000"/>
              </a:schemeClr>
            </a:solidFill>
            <a:round/>
          </a:ln>
          <a:effectLst/>
        </c:spPr>
      </c:pivotFmt>
      <c:pivotFmt>
        <c:idx val="8"/>
        <c:spPr>
          <a:solidFill>
            <a:srgbClr val="FF0000"/>
          </a:solidFill>
          <a:ln w="9525" cap="flat" cmpd="sng" algn="ctr">
            <a:solidFill>
              <a:schemeClr val="accent6">
                <a:shade val="95000"/>
              </a:schemeClr>
            </a:solidFill>
            <a:round/>
          </a:ln>
          <a:effectLst/>
        </c:spPr>
      </c:pivotFmt>
      <c:pivotFmt>
        <c:idx val="9"/>
        <c:spPr>
          <a:solidFill>
            <a:srgbClr val="92D050"/>
          </a:solidFill>
          <a:ln w="9525" cap="flat" cmpd="sng" algn="ctr">
            <a:solidFill>
              <a:schemeClr val="accent6">
                <a:shade val="95000"/>
              </a:schemeClr>
            </a:solidFill>
            <a:round/>
          </a:ln>
          <a:effectLst/>
        </c:spPr>
      </c:pivotFmt>
      <c:pivotFmt>
        <c:idx val="10"/>
        <c:spPr>
          <a:solidFill>
            <a:srgbClr val="00B050"/>
          </a:solidFill>
          <a:ln w="9525" cap="flat" cmpd="sng" algn="ctr">
            <a:solidFill>
              <a:schemeClr val="accent6">
                <a:shade val="95000"/>
              </a:schemeClr>
            </a:solidFill>
            <a:round/>
          </a:ln>
          <a:effectLst/>
        </c:spPr>
      </c:pivotFmt>
      <c:pivotFmt>
        <c:idx val="11"/>
        <c:spPr>
          <a:solidFill>
            <a:srgbClr val="00B0F0"/>
          </a:solidFill>
          <a:ln w="9525" cap="flat" cmpd="sng" algn="ctr">
            <a:solidFill>
              <a:schemeClr val="accent6">
                <a:shade val="95000"/>
              </a:schemeClr>
            </a:solidFill>
            <a:round/>
          </a:ln>
          <a:effectLst/>
        </c:spPr>
      </c:pivotFmt>
      <c:pivotFmt>
        <c:idx val="12"/>
        <c:spPr>
          <a:solidFill>
            <a:srgbClr val="FF0000"/>
          </a:solidFill>
          <a:ln w="9525" cap="flat" cmpd="sng" algn="ctr">
            <a:solidFill>
              <a:schemeClr val="accent6">
                <a:shade val="95000"/>
              </a:schemeClr>
            </a:solidFill>
            <a:round/>
          </a:ln>
          <a:effectLst/>
        </c:spPr>
      </c:pivotFmt>
      <c:pivotFmt>
        <c:idx val="13"/>
        <c:spPr>
          <a:solidFill>
            <a:srgbClr val="FFC000"/>
          </a:solidFill>
          <a:ln w="9525" cap="flat" cmpd="sng" algn="ctr">
            <a:solidFill>
              <a:schemeClr val="accent6">
                <a:shade val="95000"/>
              </a:schemeClr>
            </a:solidFill>
            <a:round/>
          </a:ln>
          <a:effectLst/>
        </c:spPr>
      </c:pivotFmt>
      <c:pivotFmt>
        <c:idx val="14"/>
        <c:spPr>
          <a:solidFill>
            <a:srgbClr val="00B050"/>
          </a:solidFill>
          <a:ln w="9525" cap="flat" cmpd="sng" algn="ctr">
            <a:solidFill>
              <a:schemeClr val="accent6">
                <a:shade val="95000"/>
              </a:schemeClr>
            </a:solidFill>
            <a:round/>
          </a:ln>
          <a:effectLst/>
        </c:spPr>
      </c:pivotFmt>
      <c:pivotFmt>
        <c:idx val="15"/>
        <c:spPr>
          <a:solidFill>
            <a:srgbClr val="7030A0"/>
          </a:solidFill>
          <a:ln w="9525" cap="flat" cmpd="sng" algn="ctr">
            <a:solidFill>
              <a:schemeClr val="accent6">
                <a:shade val="95000"/>
              </a:schemeClr>
            </a:solidFill>
            <a:round/>
          </a:ln>
          <a:effectLst/>
        </c:spPr>
      </c:pivotFmt>
      <c:pivotFmt>
        <c:idx val="16"/>
        <c:spPr>
          <a:solidFill>
            <a:srgbClr val="00B0F0"/>
          </a:solidFill>
          <a:ln w="9525" cap="flat" cmpd="sng" algn="ctr">
            <a:solidFill>
              <a:schemeClr val="accent6">
                <a:shade val="95000"/>
              </a:schemeClr>
            </a:solidFill>
            <a:round/>
          </a:ln>
          <a:effectLst/>
        </c:spPr>
      </c:pivotFmt>
      <c:pivotFmt>
        <c:idx val="17"/>
        <c:spPr>
          <a:solidFill>
            <a:srgbClr val="00B0F0"/>
          </a:solidFill>
          <a:ln w="9525" cap="flat" cmpd="sng" algn="ctr">
            <a:solidFill>
              <a:schemeClr val="accent6">
                <a:shade val="95000"/>
              </a:schemeClr>
            </a:solidFill>
            <a:round/>
          </a:ln>
          <a:effectLst/>
        </c:spPr>
      </c:pivotFmt>
      <c:pivotFmt>
        <c:idx val="18"/>
        <c:spPr>
          <a:solidFill>
            <a:srgbClr val="7030A0"/>
          </a:solidFill>
          <a:ln w="9525" cap="flat" cmpd="sng" algn="ctr">
            <a:solidFill>
              <a:schemeClr val="accent6">
                <a:shade val="95000"/>
              </a:schemeClr>
            </a:solidFill>
            <a:round/>
          </a:ln>
          <a:effectLst/>
        </c:spPr>
      </c:pivotFmt>
      <c:pivotFmt>
        <c:idx val="19"/>
        <c:spPr>
          <a:solidFill>
            <a:srgbClr val="7030A0"/>
          </a:solidFill>
          <a:ln w="9525" cap="flat" cmpd="sng" algn="ctr">
            <a:solidFill>
              <a:schemeClr val="accent6">
                <a:shade val="95000"/>
              </a:schemeClr>
            </a:solidFill>
            <a:round/>
          </a:ln>
          <a:effectLst/>
        </c:spPr>
      </c:pivotFmt>
      <c:pivotFmt>
        <c:idx val="20"/>
        <c:spPr>
          <a:solidFill>
            <a:srgbClr val="C00000"/>
          </a:solidFill>
          <a:ln w="9525" cap="flat" cmpd="sng" algn="ctr">
            <a:solidFill>
              <a:schemeClr val="accent6">
                <a:shade val="95000"/>
              </a:schemeClr>
            </a:solidFill>
            <a:round/>
          </a:ln>
          <a:effectLst/>
        </c:spPr>
      </c:pivotFmt>
      <c:pivotFmt>
        <c:idx val="21"/>
        <c:spPr>
          <a:solidFill>
            <a:srgbClr val="C00000"/>
          </a:solidFill>
          <a:ln w="9525" cap="flat" cmpd="sng" algn="ctr">
            <a:solidFill>
              <a:schemeClr val="accent6">
                <a:shade val="95000"/>
              </a:schemeClr>
            </a:solidFill>
            <a:round/>
          </a:ln>
          <a:effectLst/>
        </c:spPr>
      </c:pivotFmt>
      <c:pivotFmt>
        <c:idx val="22"/>
        <c:spPr>
          <a:solidFill>
            <a:srgbClr val="0070C0"/>
          </a:solidFill>
          <a:ln w="9525" cap="flat" cmpd="sng" algn="ctr">
            <a:solidFill>
              <a:schemeClr val="accent6">
                <a:shade val="95000"/>
              </a:schemeClr>
            </a:solidFill>
            <a:round/>
          </a:ln>
          <a:effectLst/>
        </c:spPr>
      </c:pivotFmt>
      <c:pivotFmt>
        <c:idx val="23"/>
        <c:spPr>
          <a:solidFill>
            <a:srgbClr val="002060"/>
          </a:solidFill>
          <a:ln w="9525" cap="flat" cmpd="sng" algn="ctr">
            <a:solidFill>
              <a:schemeClr val="accent6">
                <a:shade val="95000"/>
              </a:schemeClr>
            </a:solidFill>
            <a:round/>
          </a:ln>
          <a:effectLst/>
        </c:spPr>
      </c:pivotFmt>
      <c:pivotFmt>
        <c:idx val="24"/>
        <c:spPr>
          <a:solidFill>
            <a:schemeClr val="accent6"/>
          </a:solidFill>
          <a:ln w="9525" cap="flat" cmpd="sng" algn="ctr">
            <a:solidFill>
              <a:schemeClr val="accent6">
                <a:shade val="95000"/>
              </a:schemeClr>
            </a:solidFill>
            <a:round/>
          </a:ln>
          <a:effectLst/>
        </c:spPr>
      </c:pivotFmt>
      <c:pivotFmt>
        <c:idx val="25"/>
        <c:spPr>
          <a:solidFill>
            <a:srgbClr val="00B0F0"/>
          </a:solidFill>
          <a:ln w="9525" cap="flat" cmpd="sng" algn="ctr">
            <a:solidFill>
              <a:schemeClr val="accent6">
                <a:shade val="95000"/>
              </a:schemeClr>
            </a:solidFill>
            <a:round/>
          </a:ln>
          <a:effectLst/>
        </c:spPr>
      </c:pivotFmt>
      <c:pivotFmt>
        <c:idx val="26"/>
        <c:spPr>
          <a:solidFill>
            <a:srgbClr val="00B050"/>
          </a:solidFill>
          <a:ln w="9525" cap="flat" cmpd="sng" algn="ctr">
            <a:solidFill>
              <a:schemeClr val="accent6">
                <a:shade val="95000"/>
              </a:schemeClr>
            </a:solidFill>
            <a:round/>
          </a:ln>
          <a:effectLst/>
        </c:spPr>
      </c:pivotFmt>
      <c:pivotFmt>
        <c:idx val="27"/>
        <c:spPr>
          <a:solidFill>
            <a:srgbClr val="92D050"/>
          </a:solidFill>
          <a:ln w="9525" cap="flat" cmpd="sng" algn="ctr">
            <a:solidFill>
              <a:schemeClr val="accent6">
                <a:shade val="95000"/>
              </a:schemeClr>
            </a:solidFill>
            <a:round/>
          </a:ln>
          <a:effectLst/>
        </c:spPr>
      </c:pivotFmt>
      <c:pivotFmt>
        <c:idx val="28"/>
        <c:spPr>
          <a:solidFill>
            <a:srgbClr val="FFC000"/>
          </a:solidFill>
          <a:ln w="9525" cap="flat" cmpd="sng" algn="ctr">
            <a:solidFill>
              <a:schemeClr val="accent6">
                <a:shade val="95000"/>
              </a:schemeClr>
            </a:solidFill>
            <a:round/>
          </a:ln>
          <a:effectLst/>
        </c:spPr>
      </c:pivotFmt>
      <c:pivotFmt>
        <c:idx val="29"/>
        <c:spPr>
          <a:solidFill>
            <a:srgbClr val="00B0F0"/>
          </a:solidFill>
          <a:ln w="9525" cap="flat" cmpd="sng" algn="ctr">
            <a:solidFill>
              <a:schemeClr val="accent6">
                <a:shade val="95000"/>
              </a:schemeClr>
            </a:solidFill>
            <a:round/>
          </a:ln>
          <a:effectLst/>
        </c:spPr>
      </c:pivotFmt>
      <c:pivotFmt>
        <c:idx val="30"/>
        <c:spPr>
          <a:solidFill>
            <a:srgbClr val="FF0000"/>
          </a:solidFill>
          <a:ln w="9525" cap="flat" cmpd="sng" algn="ctr">
            <a:solidFill>
              <a:schemeClr val="accent6">
                <a:shade val="95000"/>
              </a:schemeClr>
            </a:solidFill>
            <a:round/>
          </a:ln>
          <a:effectLst/>
        </c:spPr>
      </c:pivotFmt>
      <c:pivotFmt>
        <c:idx val="31"/>
        <c:spPr>
          <a:solidFill>
            <a:schemeClr val="accent2"/>
          </a:solidFill>
          <a:ln w="9525" cap="flat" cmpd="sng" algn="ctr">
            <a:solidFill>
              <a:schemeClr val="accent6">
                <a:shade val="95000"/>
              </a:schemeClr>
            </a:solidFill>
            <a:round/>
          </a:ln>
          <a:effectLst/>
        </c:spPr>
      </c:pivotFmt>
      <c:pivotFmt>
        <c:idx val="32"/>
        <c:spPr>
          <a:solidFill>
            <a:schemeClr val="accent1"/>
          </a:solidFill>
          <a:ln w="9525" cap="flat" cmpd="sng" algn="ctr">
            <a:solidFill>
              <a:schemeClr val="accent6">
                <a:shade val="95000"/>
              </a:schemeClr>
            </a:solidFill>
            <a:round/>
          </a:ln>
          <a:effectLst/>
        </c:spPr>
      </c:pivotFmt>
    </c:pivotFmts>
    <c:plotArea>
      <c:layout>
        <c:manualLayout>
          <c:layoutTarget val="inner"/>
          <c:xMode val="edge"/>
          <c:yMode val="edge"/>
          <c:x val="0.2279562554680665"/>
          <c:y val="0.19486111111111112"/>
          <c:w val="0.73637707786526685"/>
          <c:h val="0.72088764946048411"/>
        </c:manualLayout>
      </c:layout>
      <c:barChart>
        <c:barDir val="bar"/>
        <c:grouping val="clustered"/>
        <c:varyColors val="0"/>
        <c:ser>
          <c:idx val="0"/>
          <c:order val="0"/>
          <c:tx>
            <c:strRef>
              <c:f>'Top 5 Customers'!$B$3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Pt>
            <c:idx val="0"/>
            <c:invertIfNegative val="0"/>
            <c:bubble3D val="0"/>
            <c:spPr>
              <a:solidFill>
                <a:schemeClr val="accent1"/>
              </a:solidFill>
              <a:ln w="9525" cap="flat" cmpd="sng" algn="ctr">
                <a:solidFill>
                  <a:schemeClr val="accent6">
                    <a:shade val="95000"/>
                  </a:schemeClr>
                </a:solidFill>
                <a:round/>
              </a:ln>
              <a:effectLst/>
            </c:spPr>
            <c:extLst>
              <c:ext xmlns:c16="http://schemas.microsoft.com/office/drawing/2014/chart" uri="{C3380CC4-5D6E-409C-BE32-E72D297353CC}">
                <c16:uniqueId val="{00000005-B353-BA45-84D9-F621F0F1160E}"/>
              </c:ext>
            </c:extLst>
          </c:dPt>
          <c:dPt>
            <c:idx val="1"/>
            <c:invertIfNegative val="0"/>
            <c:bubble3D val="0"/>
            <c:spPr>
              <a:solidFill>
                <a:schemeClr val="accent2"/>
              </a:solidFill>
              <a:ln w="9525" cap="flat" cmpd="sng" algn="ctr">
                <a:solidFill>
                  <a:schemeClr val="accent6">
                    <a:shade val="95000"/>
                  </a:schemeClr>
                </a:solidFill>
                <a:round/>
              </a:ln>
              <a:effectLst/>
            </c:spPr>
            <c:extLst>
              <c:ext xmlns:c16="http://schemas.microsoft.com/office/drawing/2014/chart" uri="{C3380CC4-5D6E-409C-BE32-E72D297353CC}">
                <c16:uniqueId val="{00000004-B353-BA45-84D9-F621F0F1160E}"/>
              </c:ext>
            </c:extLst>
          </c:dPt>
          <c:dPt>
            <c:idx val="2"/>
            <c:invertIfNegative val="0"/>
            <c:bubble3D val="0"/>
            <c:spPr>
              <a:solidFill>
                <a:srgbClr val="FF0000"/>
              </a:solidFill>
              <a:ln w="9525" cap="flat" cmpd="sng" algn="ctr">
                <a:solidFill>
                  <a:schemeClr val="accent6">
                    <a:shade val="95000"/>
                  </a:schemeClr>
                </a:solidFill>
                <a:round/>
              </a:ln>
              <a:effectLst/>
            </c:spPr>
            <c:extLst>
              <c:ext xmlns:c16="http://schemas.microsoft.com/office/drawing/2014/chart" uri="{C3380CC4-5D6E-409C-BE32-E72D297353CC}">
                <c16:uniqueId val="{00000003-B353-BA45-84D9-F621F0F1160E}"/>
              </c:ext>
            </c:extLst>
          </c:dPt>
          <c:dPt>
            <c:idx val="3"/>
            <c:invertIfNegative val="0"/>
            <c:bubble3D val="0"/>
            <c:spPr>
              <a:solidFill>
                <a:srgbClr val="00B0F0"/>
              </a:solidFill>
              <a:ln w="9525" cap="flat" cmpd="sng" algn="ctr">
                <a:solidFill>
                  <a:schemeClr val="accent6">
                    <a:shade val="95000"/>
                  </a:schemeClr>
                </a:solidFill>
                <a:round/>
              </a:ln>
              <a:effectLst/>
            </c:spPr>
            <c:extLst>
              <c:ext xmlns:c16="http://schemas.microsoft.com/office/drawing/2014/chart" uri="{C3380CC4-5D6E-409C-BE32-E72D297353CC}">
                <c16:uniqueId val="{00000002-B353-BA45-84D9-F621F0F1160E}"/>
              </c:ext>
            </c:extLst>
          </c:dPt>
          <c:dPt>
            <c:idx val="4"/>
            <c:invertIfNegative val="0"/>
            <c:bubble3D val="0"/>
            <c:extLst>
              <c:ext xmlns:c16="http://schemas.microsoft.com/office/drawing/2014/chart" uri="{C3380CC4-5D6E-409C-BE32-E72D297353CC}">
                <c16:uniqueId val="{00000001-B353-BA45-84D9-F621F0F1160E}"/>
              </c:ext>
            </c:extLst>
          </c:dPt>
          <c:dPt>
            <c:idx val="5"/>
            <c:invertIfNegative val="0"/>
            <c:bubble3D val="0"/>
            <c:spPr>
              <a:solidFill>
                <a:srgbClr val="7030A0"/>
              </a:solidFill>
              <a:ln w="9525" cap="flat" cmpd="sng" algn="ctr">
                <a:solidFill>
                  <a:schemeClr val="accent6">
                    <a:shade val="95000"/>
                  </a:schemeClr>
                </a:solidFill>
                <a:round/>
              </a:ln>
              <a:effectLst/>
            </c:spPr>
          </c:dPt>
          <c:cat>
            <c:strRef>
              <c:f>'Top 5 Customers'!$A$4:$A$9</c:f>
              <c:strCache>
                <c:ptCount val="6"/>
                <c:pt idx="0">
                  <c:v>Francesco Dressel</c:v>
                </c:pt>
                <c:pt idx="1">
                  <c:v>Hermann Larvor</c:v>
                </c:pt>
                <c:pt idx="2">
                  <c:v>Tallie felip</c:v>
                </c:pt>
                <c:pt idx="3">
                  <c:v>Petey Kingsbury</c:v>
                </c:pt>
                <c:pt idx="4">
                  <c:v>Teddi Crowthe</c:v>
                </c:pt>
                <c:pt idx="5">
                  <c:v>Lemuel Rignold</c:v>
                </c:pt>
              </c:strCache>
            </c:strRef>
          </c:cat>
          <c:val>
            <c:numRef>
              <c:f>'Top 5 Customers'!$B$4:$B$9</c:f>
              <c:numCache>
                <c:formatCode>General</c:formatCode>
                <c:ptCount val="6"/>
                <c:pt idx="0">
                  <c:v>178.70999999999998</c:v>
                </c:pt>
                <c:pt idx="1">
                  <c:v>178.70999999999998</c:v>
                </c:pt>
                <c:pt idx="2">
                  <c:v>178.70999999999998</c:v>
                </c:pt>
                <c:pt idx="3">
                  <c:v>178.70999999999998</c:v>
                </c:pt>
                <c:pt idx="4">
                  <c:v>200.78999999999996</c:v>
                </c:pt>
                <c:pt idx="5">
                  <c:v>204.92999999999995</c:v>
                </c:pt>
              </c:numCache>
            </c:numRef>
          </c:val>
          <c:extLst>
            <c:ext xmlns:c16="http://schemas.microsoft.com/office/drawing/2014/chart" uri="{C3380CC4-5D6E-409C-BE32-E72D297353CC}">
              <c16:uniqueId val="{00000000-B353-BA45-84D9-F621F0F1160E}"/>
            </c:ext>
          </c:extLst>
        </c:ser>
        <c:dLbls>
          <c:showLegendKey val="0"/>
          <c:showVal val="0"/>
          <c:showCatName val="0"/>
          <c:showSerName val="0"/>
          <c:showPercent val="0"/>
          <c:showBubbleSize val="0"/>
        </c:dLbls>
        <c:gapWidth val="100"/>
        <c:axId val="1404143375"/>
        <c:axId val="1065820655"/>
      </c:barChart>
      <c:catAx>
        <c:axId val="140414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065820655"/>
        <c:crosses val="autoZero"/>
        <c:auto val="1"/>
        <c:lblAlgn val="ctr"/>
        <c:lblOffset val="100"/>
        <c:noMultiLvlLbl val="0"/>
      </c:catAx>
      <c:valAx>
        <c:axId val="1065820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404143375"/>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38099</xdr:rowOff>
    </xdr:from>
    <xdr:to>
      <xdr:col>25</xdr:col>
      <xdr:colOff>829732</xdr:colOff>
      <xdr:row>4</xdr:row>
      <xdr:rowOff>186266</xdr:rowOff>
    </xdr:to>
    <xdr:sp macro="" textlink="">
      <xdr:nvSpPr>
        <xdr:cNvPr id="3" name="Round Diagonal Corner Rectangle 2">
          <a:extLst>
            <a:ext uri="{FF2B5EF4-FFF2-40B4-BE49-F238E27FC236}">
              <a16:creationId xmlns:a16="http://schemas.microsoft.com/office/drawing/2014/main" id="{5076E8A8-1060-FDD6-89A3-ED3CC1E26FDB}"/>
            </a:ext>
          </a:extLst>
        </xdr:cNvPr>
        <xdr:cNvSpPr/>
      </xdr:nvSpPr>
      <xdr:spPr>
        <a:xfrm>
          <a:off x="135466" y="105832"/>
          <a:ext cx="20743333" cy="706967"/>
        </a:xfrm>
        <a:prstGeom prst="round2Diag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3600" b="1">
              <a:solidFill>
                <a:schemeClr val="bg1">
                  <a:lumMod val="95000"/>
                </a:schemeClr>
              </a:solidFill>
              <a:latin typeface="Cambria" panose="02040503050406030204" pitchFamily="18" charset="0"/>
            </a:rPr>
            <a:t>COFFEE SALES DASHBOARD</a:t>
          </a:r>
        </a:p>
      </xdr:txBody>
    </xdr:sp>
    <xdr:clientData/>
  </xdr:twoCellAnchor>
  <xdr:twoCellAnchor editAs="oneCell">
    <xdr:from>
      <xdr:col>22</xdr:col>
      <xdr:colOff>423332</xdr:colOff>
      <xdr:row>5</xdr:row>
      <xdr:rowOff>0</xdr:rowOff>
    </xdr:from>
    <xdr:to>
      <xdr:col>26</xdr:col>
      <xdr:colOff>0</xdr:colOff>
      <xdr:row>12</xdr:row>
      <xdr:rowOff>70057</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B1352C98-8B94-7841-B92A-B23B1D5F27A1}"/>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7873462" y="857662"/>
              <a:ext cx="2875369" cy="1455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283633</xdr:colOff>
      <xdr:row>4</xdr:row>
      <xdr:rowOff>186266</xdr:rowOff>
    </xdr:from>
    <xdr:to>
      <xdr:col>22</xdr:col>
      <xdr:colOff>423332</xdr:colOff>
      <xdr:row>12</xdr:row>
      <xdr:rowOff>70056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93A5703-A55A-2B41-B258-28B8BF6EE7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259737" y="846006"/>
              <a:ext cx="2613725" cy="1467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50800</xdr:colOff>
      <xdr:row>5</xdr:row>
      <xdr:rowOff>11597</xdr:rowOff>
    </xdr:from>
    <xdr:to>
      <xdr:col>19</xdr:col>
      <xdr:colOff>283633</xdr:colOff>
      <xdr:row>12</xdr:row>
      <xdr:rowOff>70056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B6EFD156-59BF-6F4D-BD78-CD79B8769E9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77553" y="869259"/>
              <a:ext cx="1882184" cy="1443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31819</xdr:colOff>
      <xdr:row>5</xdr:row>
      <xdr:rowOff>12700</xdr:rowOff>
    </xdr:from>
    <xdr:to>
      <xdr:col>17</xdr:col>
      <xdr:colOff>0</xdr:colOff>
      <xdr:row>12</xdr:row>
      <xdr:rowOff>70056</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F4CE5791-76DC-DD47-B93D-71B6A50DE9E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3767" y="870362"/>
              <a:ext cx="13162986" cy="14428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12</xdr:row>
      <xdr:rowOff>70056</xdr:rowOff>
    </xdr:from>
    <xdr:to>
      <xdr:col>17</xdr:col>
      <xdr:colOff>50800</xdr:colOff>
      <xdr:row>38</xdr:row>
      <xdr:rowOff>123227</xdr:rowOff>
    </xdr:to>
    <xdr:graphicFrame macro="">
      <xdr:nvGraphicFramePr>
        <xdr:cNvPr id="8" name="Chart 7">
          <a:extLst>
            <a:ext uri="{FF2B5EF4-FFF2-40B4-BE49-F238E27FC236}">
              <a16:creationId xmlns:a16="http://schemas.microsoft.com/office/drawing/2014/main" id="{F394D54D-26E6-CC4C-B993-2576874F0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59005</xdr:colOff>
      <xdr:row>12</xdr:row>
      <xdr:rowOff>113848</xdr:rowOff>
    </xdr:from>
    <xdr:to>
      <xdr:col>25</xdr:col>
      <xdr:colOff>788276</xdr:colOff>
      <xdr:row>22</xdr:row>
      <xdr:rowOff>50049</xdr:rowOff>
    </xdr:to>
    <xdr:graphicFrame macro="">
      <xdr:nvGraphicFramePr>
        <xdr:cNvPr id="9" name="SalesByCountry">
          <a:extLst>
            <a:ext uri="{FF2B5EF4-FFF2-40B4-BE49-F238E27FC236}">
              <a16:creationId xmlns:a16="http://schemas.microsoft.com/office/drawing/2014/main" id="{916196BE-BE7F-7A46-ABFD-72DF90ABD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59005</xdr:colOff>
      <xdr:row>22</xdr:row>
      <xdr:rowOff>50049</xdr:rowOff>
    </xdr:from>
    <xdr:to>
      <xdr:col>25</xdr:col>
      <xdr:colOff>788276</xdr:colOff>
      <xdr:row>38</xdr:row>
      <xdr:rowOff>131372</xdr:rowOff>
    </xdr:to>
    <xdr:graphicFrame macro="">
      <xdr:nvGraphicFramePr>
        <xdr:cNvPr id="10" name="SalesByCountry">
          <a:extLst>
            <a:ext uri="{FF2B5EF4-FFF2-40B4-BE49-F238E27FC236}">
              <a16:creationId xmlns:a16="http://schemas.microsoft.com/office/drawing/2014/main" id="{03A37D69-BD6D-9C4B-A8E6-B60B5EC28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ARSHAN" refreshedDate="45358.728607754631" createdVersion="8" refreshedVersion="8" minRefreshableVersion="3" recordCount="1000" xr:uid="{612667A9-63A8-1045-BC1B-EFB2D5604FB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0-04-30T00:00:00"/>
        <d v="2020-01-07T00:00:00"/>
        <d v="2021-01-11T00:00:00"/>
        <d v="2021-11-15T00:00:00"/>
        <d v="2019-06-03T00:00:00"/>
        <d v="2020-12-17T00:00:00"/>
        <d v="2021-02-07T00:00:00"/>
        <d v="2021-03-15T00:00:00"/>
        <d v="2022-08-04T00:00:00"/>
        <d v="2019-01-19T00:00:00"/>
        <d v="2022-03-23T00:00:00"/>
        <d v="2021-10-07T00:00:00"/>
        <d v="2022-06-08T00:00:00"/>
        <d v="2021-07-24T00:00:00"/>
        <d v="2021-04-10T00:00:00"/>
        <d v="2020-03-10T00:00:00"/>
        <d v="2020-10-16T00:00:00"/>
        <d v="2019-12-31T00:00:00"/>
        <d v="2020-03-20T00:00:00"/>
        <d v="2021-11-12T00:00:00"/>
        <d v="2021-07-20T00:00:00"/>
        <d v="2019-01-18T00:00:00"/>
        <d v="2019-08-07T00:00:00"/>
        <d v="2022-05-17T00:00:00"/>
        <d v="2019-12-14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2-06-13T00:00:00"/>
        <d v="2021-08-29T00:00:00"/>
        <d v="2019-12-27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06-25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4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1-04-30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Claudetta Rushe"/>
        <s v="Kari Swede"/>
        <s v="Leontine Rubrow"/>
        <s v="Dottie Tift"/>
        <s v="Gerardo Schonfeld"/>
        <s v="Claiborne Feye"/>
        <s v="Mina Elstone"/>
        <s v="Sherman Mewrcik"/>
        <s v="Tamarah Fero"/>
        <s v="Stanislaus Valsler"/>
        <s v="Felita Dauney"/>
        <s v="Serena Earley"/>
        <s v="Minny Chamberlayne"/>
        <s v="Bartholemy Flaherty"/>
        <s v="Oran Colbeck"/>
        <s v="Hatty Dovydenas"/>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Lemuel Rignold"/>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Elysee Sketch"/>
        <s v="Arel De Lasci"/>
        <s v="Trescha Jedrachowicz"/>
        <s v="Perkin Stonner"/>
        <s v="Darrin Tingly"/>
        <s v="Benn Checci"/>
        <s v="Janifer Bagot"/>
        <s v="Ermin Beeble"/>
        <s v="Cos Fluin"/>
        <s v="Eveleen Bletsor"/>
        <s v="Paola Brydell"/>
        <s v="Teddi Crowthe"/>
        <s v="Natka Leethem"/>
        <s v="Ailene Nesfield"/>
        <s v="Stacy Pickworth"/>
        <s v="Melli Brockway"/>
        <s v="Lacee Tanti"/>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Nanny Lush"/>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Shelli Keyn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Daniel Heinonen"/>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Alexa Sizey"/>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276898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s v="Medium"/>
    <x v="0"/>
  </r>
  <r>
    <s v="QEV-37451-860"/>
    <x v="0"/>
    <s v="17670-51384-MA"/>
    <s v="E-M-0.5"/>
    <n v="5"/>
    <x v="0"/>
    <s v="aallner0@lulu.com"/>
    <x v="0"/>
    <x v="1"/>
    <x v="0"/>
    <x v="1"/>
    <n v="8.25"/>
    <n v="41.25"/>
    <s v="Excelsa"/>
    <s v="Medium"/>
    <x v="0"/>
  </r>
  <r>
    <s v="FAA-43335-268"/>
    <x v="1"/>
    <s v="21125-22134-PX"/>
    <s v="A-L-1"/>
    <n v="1"/>
    <x v="1"/>
    <s v="jredholes2@tmall.com"/>
    <x v="0"/>
    <x v="2"/>
    <x v="1"/>
    <x v="0"/>
    <n v="12.95"/>
    <n v="12.95"/>
    <s v="Arabica"/>
    <s v="Light"/>
    <x v="0"/>
  </r>
  <r>
    <s v="KAC-83089-793"/>
    <x v="2"/>
    <s v="23806-46781-OU"/>
    <s v="E-M-1"/>
    <n v="2"/>
    <x v="2"/>
    <s v=""/>
    <x v="1"/>
    <x v="1"/>
    <x v="0"/>
    <x v="0"/>
    <n v="13.75"/>
    <n v="27.5"/>
    <s v="Excelsa"/>
    <s v="Medium"/>
    <x v="1"/>
  </r>
  <r>
    <s v="KAC-83089-793"/>
    <x v="2"/>
    <s v="23806-46781-OU"/>
    <s v="R-L-2.5"/>
    <n v="2"/>
    <x v="2"/>
    <s v=""/>
    <x v="1"/>
    <x v="0"/>
    <x v="1"/>
    <x v="2"/>
    <n v="27.484999999999996"/>
    <n v="54.969999999999992"/>
    <s v="Robusta"/>
    <s v="Light"/>
    <x v="1"/>
  </r>
  <r>
    <s v="CVP-18956-553"/>
    <x v="3"/>
    <s v="86561-91660-RB"/>
    <s v="L-D-1"/>
    <n v="3"/>
    <x v="3"/>
    <s v=""/>
    <x v="0"/>
    <x v="3"/>
    <x v="2"/>
    <x v="0"/>
    <n v="12.95"/>
    <n v="38.849999999999994"/>
    <s v="Liberica"/>
    <s v="Dark"/>
    <x v="1"/>
  </r>
  <r>
    <s v="IPP-31994-879"/>
    <x v="4"/>
    <s v="65223-29612-CB"/>
    <s v="E-D-0.5"/>
    <n v="3"/>
    <x v="4"/>
    <s v="slobe6@nifty.com"/>
    <x v="0"/>
    <x v="1"/>
    <x v="2"/>
    <x v="1"/>
    <n v="7.29"/>
    <n v="21.87"/>
    <s v="Excelsa"/>
    <s v="Dark"/>
    <x v="0"/>
  </r>
  <r>
    <s v="SNZ-65340-705"/>
    <x v="5"/>
    <s v="21134-81676-FR"/>
    <s v="L-L-0.2"/>
    <n v="1"/>
    <x v="5"/>
    <s v=""/>
    <x v="1"/>
    <x v="3"/>
    <x v="1"/>
    <x v="3"/>
    <n v="4.7549999999999999"/>
    <n v="4.7549999999999999"/>
    <s v="Liberica"/>
    <s v="Light"/>
    <x v="0"/>
  </r>
  <r>
    <s v="EZT-46571-659"/>
    <x v="6"/>
    <s v="03396-68805-ZC"/>
    <s v="R-M-0.5"/>
    <n v="3"/>
    <x v="6"/>
    <s v="gpetracci8@livejournal.com"/>
    <x v="0"/>
    <x v="0"/>
    <x v="0"/>
    <x v="1"/>
    <n v="5.97"/>
    <n v="17.91"/>
    <s v="Robusta"/>
    <s v="Medium"/>
    <x v="1"/>
  </r>
  <r>
    <s v="NWQ-70061-912"/>
    <x v="0"/>
    <s v="61021-27840-ZN"/>
    <s v="R-M-0.5"/>
    <n v="1"/>
    <x v="7"/>
    <s v="rraven9@ed.gov"/>
    <x v="0"/>
    <x v="0"/>
    <x v="0"/>
    <x v="1"/>
    <n v="5.97"/>
    <n v="5.97"/>
    <s v="Robusta"/>
    <s v="Medium"/>
    <x v="1"/>
  </r>
  <r>
    <s v="BKK-47233-845"/>
    <x v="7"/>
    <s v="76239-90137-UQ"/>
    <s v="A-D-1"/>
    <n v="4"/>
    <x v="8"/>
    <s v="fferbera@businesswire.com"/>
    <x v="0"/>
    <x v="2"/>
    <x v="2"/>
    <x v="0"/>
    <n v="9.9499999999999993"/>
    <n v="39.799999999999997"/>
    <s v="Arabica"/>
    <s v="Dark"/>
    <x v="1"/>
  </r>
  <r>
    <s v="VQR-01002-970"/>
    <x v="8"/>
    <s v="49315-21985-BB"/>
    <s v="E-L-2.5"/>
    <n v="5"/>
    <x v="9"/>
    <s v="dphizackerlyb@utexas.edu"/>
    <x v="0"/>
    <x v="1"/>
    <x v="1"/>
    <x v="2"/>
    <n v="34.154999999999994"/>
    <n v="170.77499999999998"/>
    <s v="Excelsa"/>
    <s v="Light"/>
    <x v="0"/>
  </r>
  <r>
    <s v="SZW-48378-399"/>
    <x v="9"/>
    <s v="34136-36674-OM"/>
    <s v="R-M-1"/>
    <n v="5"/>
    <x v="10"/>
    <s v="rscholarc@nyu.edu"/>
    <x v="0"/>
    <x v="0"/>
    <x v="0"/>
    <x v="0"/>
    <n v="9.9499999999999993"/>
    <n v="49.75"/>
    <s v="Robusta"/>
    <s v="Medium"/>
    <x v="1"/>
  </r>
  <r>
    <s v="ITA-87418-783"/>
    <x v="10"/>
    <s v="39396-12890-PE"/>
    <s v="R-D-2.5"/>
    <n v="2"/>
    <x v="11"/>
    <s v="tvanyutind@wix.com"/>
    <x v="0"/>
    <x v="0"/>
    <x v="2"/>
    <x v="2"/>
    <n v="20.584999999999997"/>
    <n v="41.169999999999995"/>
    <s v="Robusta"/>
    <s v="Dark"/>
    <x v="1"/>
  </r>
  <r>
    <s v="GNZ-46006-527"/>
    <x v="11"/>
    <s v="95875-73336-RG"/>
    <s v="L-D-0.2"/>
    <n v="3"/>
    <x v="12"/>
    <s v="ptrobee@wunderground.com"/>
    <x v="0"/>
    <x v="3"/>
    <x v="2"/>
    <x v="3"/>
    <n v="3.8849999999999998"/>
    <n v="11.654999999999999"/>
    <s v="Liberica"/>
    <s v="Dark"/>
    <x v="0"/>
  </r>
  <r>
    <s v="FYQ-78248-319"/>
    <x v="12"/>
    <s v="25473-43727-BY"/>
    <s v="R-M-2.5"/>
    <n v="5"/>
    <x v="13"/>
    <s v="loscroftf@ebay.co.uk"/>
    <x v="0"/>
    <x v="0"/>
    <x v="0"/>
    <x v="2"/>
    <n v="22.884999999999998"/>
    <n v="114.42499999999998"/>
    <s v="Robusta"/>
    <s v="Medium"/>
    <x v="1"/>
  </r>
  <r>
    <s v="VAU-44387-624"/>
    <x v="13"/>
    <s v="99643-51048-IQ"/>
    <s v="A-M-0.2"/>
    <n v="6"/>
    <x v="14"/>
    <s v="malabasterg@hexun.com"/>
    <x v="0"/>
    <x v="2"/>
    <x v="0"/>
    <x v="3"/>
    <n v="3.375"/>
    <n v="20.25"/>
    <s v="Arabica"/>
    <s v="Medium"/>
    <x v="1"/>
  </r>
  <r>
    <s v="RDW-33155-159"/>
    <x v="14"/>
    <s v="62173-15287-CU"/>
    <s v="A-L-1"/>
    <n v="6"/>
    <x v="15"/>
    <s v="rbroxuph@jimdo.com"/>
    <x v="0"/>
    <x v="2"/>
    <x v="1"/>
    <x v="0"/>
    <n v="12.95"/>
    <n v="77.699999999999989"/>
    <s v="Arabica"/>
    <s v="Light"/>
    <x v="1"/>
  </r>
  <r>
    <s v="TDZ-59011-211"/>
    <x v="15"/>
    <s v="57611-05522-ST"/>
    <s v="R-D-2.5"/>
    <n v="4"/>
    <x v="16"/>
    <s v="predfordi@ow.ly"/>
    <x v="1"/>
    <x v="0"/>
    <x v="2"/>
    <x v="2"/>
    <n v="20.584999999999997"/>
    <n v="82.339999999999989"/>
    <s v="Robusta"/>
    <s v="Dark"/>
    <x v="0"/>
  </r>
  <r>
    <s v="IDU-25793-399"/>
    <x v="16"/>
    <s v="76664-37050-DT"/>
    <s v="A-M-0.2"/>
    <n v="5"/>
    <x v="17"/>
    <s v="acorradinoj@harvard.edu"/>
    <x v="0"/>
    <x v="2"/>
    <x v="0"/>
    <x v="3"/>
    <n v="3.375"/>
    <n v="16.875"/>
    <s v="Arabica"/>
    <s v="Medium"/>
    <x v="0"/>
  </r>
  <r>
    <s v="IDU-25793-399"/>
    <x v="16"/>
    <s v="76664-37050-DT"/>
    <s v="E-D-0.2"/>
    <n v="4"/>
    <x v="17"/>
    <s v="acorradinoj@harvard.edu"/>
    <x v="0"/>
    <x v="1"/>
    <x v="2"/>
    <x v="3"/>
    <n v="3.645"/>
    <n v="14.58"/>
    <s v="Excelsa"/>
    <s v="Dark"/>
    <x v="0"/>
  </r>
  <r>
    <s v="NUO-20013-488"/>
    <x v="16"/>
    <s v="03090-88267-BQ"/>
    <s v="A-D-0.2"/>
    <n v="6"/>
    <x v="18"/>
    <s v="adavidowskyl@netvibes.com"/>
    <x v="0"/>
    <x v="2"/>
    <x v="2"/>
    <x v="3"/>
    <n v="2.9849999999999999"/>
    <n v="17.91"/>
    <s v="Arabica"/>
    <s v="Dark"/>
    <x v="1"/>
  </r>
  <r>
    <s v="UQU-65630-479"/>
    <x v="17"/>
    <s v="37651-47492-NC"/>
    <s v="R-M-2.5"/>
    <n v="4"/>
    <x v="19"/>
    <s v="aantukm@kickstarter.com"/>
    <x v="0"/>
    <x v="0"/>
    <x v="0"/>
    <x v="2"/>
    <n v="22.884999999999998"/>
    <n v="91.539999999999992"/>
    <s v="Robusta"/>
    <s v="Medium"/>
    <x v="0"/>
  </r>
  <r>
    <s v="FEO-11834-332"/>
    <x v="18"/>
    <s v="95399-57205-HI"/>
    <s v="A-D-0.2"/>
    <n v="4"/>
    <x v="20"/>
    <s v="ikleinertn@timesonline.co.uk"/>
    <x v="0"/>
    <x v="2"/>
    <x v="2"/>
    <x v="3"/>
    <n v="2.9849999999999999"/>
    <n v="11.94"/>
    <s v="Arabica"/>
    <s v="Dark"/>
    <x v="0"/>
  </r>
  <r>
    <s v="TKY-71558-096"/>
    <x v="19"/>
    <s v="24010-66714-HW"/>
    <s v="A-M-1"/>
    <n v="1"/>
    <x v="21"/>
    <s v="cblofeldo@amazon.co.uk"/>
    <x v="0"/>
    <x v="2"/>
    <x v="0"/>
    <x v="0"/>
    <n v="11.25"/>
    <n v="11.25"/>
    <s v="Arabica"/>
    <s v="Medium"/>
    <x v="1"/>
  </r>
  <r>
    <s v="OXY-65322-253"/>
    <x v="20"/>
    <s v="07591-92789-UA"/>
    <s v="E-M-0.2"/>
    <n v="3"/>
    <x v="22"/>
    <s v=""/>
    <x v="0"/>
    <x v="1"/>
    <x v="0"/>
    <x v="3"/>
    <n v="4.125"/>
    <n v="12.375"/>
    <s v="Excelsa"/>
    <s v="Medium"/>
    <x v="0"/>
  </r>
  <r>
    <s v="EVP-43500-491"/>
    <x v="21"/>
    <s v="49231-44455-IC"/>
    <s v="A-M-0.5"/>
    <n v="4"/>
    <x v="23"/>
    <s v="sshalesq@umich.edu"/>
    <x v="0"/>
    <x v="2"/>
    <x v="0"/>
    <x v="1"/>
    <n v="6.75"/>
    <n v="27"/>
    <s v="Arabica"/>
    <s v="Medium"/>
    <x v="0"/>
  </r>
  <r>
    <s v="WAG-26945-689"/>
    <x v="22"/>
    <s v="50124-88608-EO"/>
    <s v="A-M-0.2"/>
    <n v="5"/>
    <x v="24"/>
    <s v="vdanneilr@mtv.com"/>
    <x v="1"/>
    <x v="2"/>
    <x v="0"/>
    <x v="3"/>
    <n v="3.375"/>
    <n v="16.875"/>
    <s v="Arabica"/>
    <s v="Medium"/>
    <x v="1"/>
  </r>
  <r>
    <s v="CHE-78995-767"/>
    <x v="23"/>
    <s v="00888-74814-UZ"/>
    <s v="A-D-0.5"/>
    <n v="3"/>
    <x v="25"/>
    <s v="tnewburys@usda.gov"/>
    <x v="1"/>
    <x v="2"/>
    <x v="2"/>
    <x v="1"/>
    <n v="5.97"/>
    <n v="17.91"/>
    <s v="Arabica"/>
    <s v="Dark"/>
    <x v="1"/>
  </r>
  <r>
    <s v="RYZ-14633-602"/>
    <x v="21"/>
    <s v="14158-30713-OB"/>
    <s v="A-D-1"/>
    <n v="4"/>
    <x v="26"/>
    <s v="mcalcuttt@baidu.com"/>
    <x v="1"/>
    <x v="2"/>
    <x v="2"/>
    <x v="0"/>
    <n v="9.9499999999999993"/>
    <n v="39.799999999999997"/>
    <s v="Arabica"/>
    <s v="Dark"/>
    <x v="0"/>
  </r>
  <r>
    <s v="WOQ-36015-429"/>
    <x v="24"/>
    <s v="51427-89175-QJ"/>
    <s v="L-M-0.2"/>
    <n v="5"/>
    <x v="27"/>
    <s v=""/>
    <x v="0"/>
    <x v="3"/>
    <x v="0"/>
    <x v="3"/>
    <n v="4.3650000000000002"/>
    <n v="21.825000000000003"/>
    <s v="Liberica"/>
    <s v="Medium"/>
    <x v="1"/>
  </r>
  <r>
    <s v="WOQ-36015-429"/>
    <x v="24"/>
    <s v="51427-89175-QJ"/>
    <s v="A-D-0.5"/>
    <n v="6"/>
    <x v="27"/>
    <s v=""/>
    <x v="0"/>
    <x v="2"/>
    <x v="2"/>
    <x v="1"/>
    <n v="5.97"/>
    <n v="35.82"/>
    <s v="Arabica"/>
    <s v="Dark"/>
    <x v="1"/>
  </r>
  <r>
    <s v="WOQ-36015-429"/>
    <x v="24"/>
    <s v="51427-89175-QJ"/>
    <s v="L-M-0.5"/>
    <n v="6"/>
    <x v="28"/>
    <e v="#N/A"/>
    <x v="2"/>
    <x v="3"/>
    <x v="0"/>
    <x v="1"/>
    <n v="8.73"/>
    <n v="52.38"/>
    <s v="Liberica"/>
    <s v="Medium"/>
    <x v="1"/>
  </r>
  <r>
    <s v="SCT-60553-454"/>
    <x v="25"/>
    <s v="39123-12846-YJ"/>
    <s v="L-L-0.2"/>
    <n v="5"/>
    <x v="29"/>
    <s v="ggatheralx@123-reg.co.uk"/>
    <x v="0"/>
    <x v="3"/>
    <x v="1"/>
    <x v="3"/>
    <n v="4.7549999999999999"/>
    <n v="23.774999999999999"/>
    <s v="Liberica"/>
    <s v="Light"/>
    <x v="1"/>
  </r>
  <r>
    <s v="GFK-52063-244"/>
    <x v="26"/>
    <s v="44981-99666-XB"/>
    <s v="L-L-0.5"/>
    <n v="6"/>
    <x v="30"/>
    <s v="uwelberryy@ebay.co.uk"/>
    <x v="3"/>
    <x v="3"/>
    <x v="1"/>
    <x v="1"/>
    <n v="9.51"/>
    <n v="57.06"/>
    <s v="Liberica"/>
    <s v="Light"/>
    <x v="0"/>
  </r>
  <r>
    <s v="AMM-79521-378"/>
    <x v="27"/>
    <s v="24825-51803-CQ"/>
    <s v="A-D-0.5"/>
    <n v="6"/>
    <x v="31"/>
    <s v="feilhartz@who.int"/>
    <x v="0"/>
    <x v="2"/>
    <x v="2"/>
    <x v="1"/>
    <n v="5.97"/>
    <n v="35.82"/>
    <s v="Arabica"/>
    <s v="Dark"/>
    <x v="1"/>
  </r>
  <r>
    <s v="QUQ-90580-772"/>
    <x v="28"/>
    <s v="77634-13918-GJ"/>
    <s v="L-M-0.2"/>
    <n v="2"/>
    <x v="32"/>
    <s v="zponting10@altervista.org"/>
    <x v="0"/>
    <x v="3"/>
    <x v="0"/>
    <x v="3"/>
    <n v="4.3650000000000002"/>
    <n v="8.73"/>
    <s v="Liberica"/>
    <s v="Medium"/>
    <x v="1"/>
  </r>
  <r>
    <s v="LGD-24408-274"/>
    <x v="29"/>
    <s v="13694-25001-LX"/>
    <s v="L-L-0.5"/>
    <n v="3"/>
    <x v="33"/>
    <s v="sstrase11@booking.com"/>
    <x v="0"/>
    <x v="3"/>
    <x v="1"/>
    <x v="1"/>
    <n v="9.51"/>
    <n v="28.53"/>
    <s v="Liberica"/>
    <s v="Light"/>
    <x v="1"/>
  </r>
  <r>
    <s v="HCT-95608-959"/>
    <x v="30"/>
    <s v="08523-01791-TI"/>
    <s v="R-M-2.5"/>
    <n v="5"/>
    <x v="34"/>
    <s v="dde12@unesco.org"/>
    <x v="0"/>
    <x v="0"/>
    <x v="0"/>
    <x v="2"/>
    <n v="22.884999999999998"/>
    <n v="114.42499999999998"/>
    <s v="Robusta"/>
    <s v="Medium"/>
    <x v="1"/>
  </r>
  <r>
    <s v="OFX-99147-470"/>
    <x v="31"/>
    <s v="49860-68865-AB"/>
    <s v="R-M-1"/>
    <n v="6"/>
    <x v="35"/>
    <s v=""/>
    <x v="0"/>
    <x v="0"/>
    <x v="0"/>
    <x v="0"/>
    <n v="9.9499999999999993"/>
    <n v="59.699999999999996"/>
    <s v="Robusta"/>
    <s v="Medium"/>
    <x v="0"/>
  </r>
  <r>
    <s v="LUO-37559-016"/>
    <x v="32"/>
    <s v="21240-83132-SP"/>
    <s v="L-M-1"/>
    <n v="3"/>
    <x v="36"/>
    <s v=""/>
    <x v="0"/>
    <x v="3"/>
    <x v="0"/>
    <x v="0"/>
    <n v="14.55"/>
    <n v="43.650000000000006"/>
    <s v="Liberica"/>
    <s v="Medium"/>
    <x v="1"/>
  </r>
  <r>
    <s v="XWC-20610-167"/>
    <x v="33"/>
    <s v="08350-81623-TF"/>
    <s v="E-D-0.2"/>
    <n v="2"/>
    <x v="37"/>
    <s v="lyeoland15@pbs.org"/>
    <x v="0"/>
    <x v="1"/>
    <x v="2"/>
    <x v="3"/>
    <n v="3.645"/>
    <n v="7.29"/>
    <s v="Excelsa"/>
    <s v="Dark"/>
    <x v="0"/>
  </r>
  <r>
    <s v="GPU-79113-136"/>
    <x v="34"/>
    <s v="73284-01385-SJ"/>
    <s v="R-D-0.2"/>
    <n v="3"/>
    <x v="38"/>
    <s v="atolworthy16@toplist.cz"/>
    <x v="0"/>
    <x v="0"/>
    <x v="2"/>
    <x v="3"/>
    <n v="2.6849999999999996"/>
    <n v="8.0549999999999997"/>
    <s v="Robusta"/>
    <s v="Dark"/>
    <x v="0"/>
  </r>
  <r>
    <s v="ULR-52653-960"/>
    <x v="35"/>
    <s v="04152-34436-IE"/>
    <s v="L-L-2.5"/>
    <n v="2"/>
    <x v="39"/>
    <s v=""/>
    <x v="0"/>
    <x v="3"/>
    <x v="1"/>
    <x v="2"/>
    <n v="36.454999999999998"/>
    <n v="72.91"/>
    <s v="Liberica"/>
    <s v="Light"/>
    <x v="1"/>
  </r>
  <r>
    <s v="HPI-42308-142"/>
    <x v="36"/>
    <s v="06631-86965-XP"/>
    <s v="E-M-0.5"/>
    <n v="2"/>
    <x v="40"/>
    <s v="obaudassi18@seesaa.net"/>
    <x v="0"/>
    <x v="1"/>
    <x v="0"/>
    <x v="1"/>
    <n v="8.25"/>
    <n v="16.5"/>
    <s v="Excelsa"/>
    <s v="Medium"/>
    <x v="0"/>
  </r>
  <r>
    <s v="XHI-30227-581"/>
    <x v="37"/>
    <s v="54619-08558-ZU"/>
    <s v="L-D-2.5"/>
    <n v="6"/>
    <x v="41"/>
    <s v="pkingsbury19@comcast.net"/>
    <x v="0"/>
    <x v="3"/>
    <x v="2"/>
    <x v="2"/>
    <n v="29.784999999999997"/>
    <n v="178.70999999999998"/>
    <s v="Liberica"/>
    <s v="Dark"/>
    <x v="1"/>
  </r>
  <r>
    <s v="DJH-05202-380"/>
    <x v="38"/>
    <s v="85589-17020-CX"/>
    <s v="E-M-2.5"/>
    <n v="2"/>
    <x v="42"/>
    <s v=""/>
    <x v="0"/>
    <x v="1"/>
    <x v="0"/>
    <x v="2"/>
    <n v="31.624999999999996"/>
    <n v="63.249999999999993"/>
    <s v="Excelsa"/>
    <s v="Medium"/>
    <x v="0"/>
  </r>
  <r>
    <s v="VMW-26889-781"/>
    <x v="39"/>
    <s v="36078-91009-WU"/>
    <s v="A-L-0.2"/>
    <n v="2"/>
    <x v="43"/>
    <s v="acurley1b@hao123.com"/>
    <x v="0"/>
    <x v="2"/>
    <x v="1"/>
    <x v="3"/>
    <n v="3.8849999999999998"/>
    <n v="7.77"/>
    <s v="Arabica"/>
    <s v="Light"/>
    <x v="0"/>
  </r>
  <r>
    <s v="DBU-81099-586"/>
    <x v="40"/>
    <s v="15770-27099-GX"/>
    <s v="A-D-2.5"/>
    <n v="4"/>
    <x v="44"/>
    <s v="rmcgilvary1c@tamu.edu"/>
    <x v="0"/>
    <x v="2"/>
    <x v="2"/>
    <x v="2"/>
    <n v="22.884999999999998"/>
    <n v="91.539999999999992"/>
    <s v="Arabica"/>
    <s v="Dark"/>
    <x v="1"/>
  </r>
  <r>
    <s v="PQA-54820-810"/>
    <x v="41"/>
    <s v="91460-04823-BX"/>
    <s v="A-L-1"/>
    <n v="3"/>
    <x v="45"/>
    <s v="ipikett1d@xinhuanet.com"/>
    <x v="0"/>
    <x v="2"/>
    <x v="1"/>
    <x v="0"/>
    <n v="12.95"/>
    <n v="38.849999999999994"/>
    <s v="Arabica"/>
    <s v="Light"/>
    <x v="1"/>
  </r>
  <r>
    <s v="XKB-41924-202"/>
    <x v="42"/>
    <s v="45089-52817-WN"/>
    <s v="L-D-0.5"/>
    <n v="2"/>
    <x v="46"/>
    <s v="ibouldon1e@gizmodo.com"/>
    <x v="0"/>
    <x v="3"/>
    <x v="2"/>
    <x v="1"/>
    <n v="7.77"/>
    <n v="15.54"/>
    <s v="Liberica"/>
    <s v="Dark"/>
    <x v="1"/>
  </r>
  <r>
    <s v="DWZ-69106-473"/>
    <x v="43"/>
    <s v="76447-50326-IC"/>
    <s v="L-L-2.5"/>
    <n v="4"/>
    <x v="47"/>
    <s v="kflanders1f@over-blog.com"/>
    <x v="1"/>
    <x v="3"/>
    <x v="1"/>
    <x v="2"/>
    <n v="36.454999999999998"/>
    <n v="145.82"/>
    <s v="Liberica"/>
    <s v="Light"/>
    <x v="0"/>
  </r>
  <r>
    <s v="YHV-68700-050"/>
    <x v="44"/>
    <s v="26333-67911-OL"/>
    <s v="R-M-0.5"/>
    <n v="5"/>
    <x v="48"/>
    <s v="hmattioli1g@webmd.com"/>
    <x v="3"/>
    <x v="0"/>
    <x v="0"/>
    <x v="1"/>
    <n v="5.97"/>
    <n v="29.849999999999998"/>
    <s v="Robusta"/>
    <s v="Medium"/>
    <x v="1"/>
  </r>
  <r>
    <s v="YHV-68700-050"/>
    <x v="44"/>
    <s v="26333-67911-OL"/>
    <s v="L-L-2.5"/>
    <n v="2"/>
    <x v="48"/>
    <s v="hmattioli1g@webmd.com"/>
    <x v="3"/>
    <x v="3"/>
    <x v="1"/>
    <x v="2"/>
    <n v="36.454999999999998"/>
    <n v="72.91"/>
    <s v="Liberica"/>
    <s v="Light"/>
    <x v="1"/>
  </r>
  <r>
    <s v="KRB-88066-642"/>
    <x v="45"/>
    <s v="22107-86640-SB"/>
    <s v="L-M-1"/>
    <n v="5"/>
    <x v="49"/>
    <s v="agillard1i@issuu.com"/>
    <x v="0"/>
    <x v="3"/>
    <x v="0"/>
    <x v="0"/>
    <n v="14.55"/>
    <n v="72.75"/>
    <s v="Liberica"/>
    <s v="Medium"/>
    <x v="1"/>
  </r>
  <r>
    <s v="LQU-08404-173"/>
    <x v="46"/>
    <s v="09960-34242-LZ"/>
    <s v="L-L-1"/>
    <n v="3"/>
    <x v="50"/>
    <s v=""/>
    <x v="0"/>
    <x v="3"/>
    <x v="1"/>
    <x v="0"/>
    <n v="15.85"/>
    <n v="47.55"/>
    <s v="Liberica"/>
    <s v="Light"/>
    <x v="1"/>
  </r>
  <r>
    <s v="CWK-60159-881"/>
    <x v="47"/>
    <s v="04671-85591-RT"/>
    <s v="E-D-0.2"/>
    <n v="3"/>
    <x v="51"/>
    <s v="tgrizard1k@odnoklassniki.ru"/>
    <x v="0"/>
    <x v="1"/>
    <x v="2"/>
    <x v="3"/>
    <n v="3.645"/>
    <n v="10.935"/>
    <s v="Excelsa"/>
    <s v="Dark"/>
    <x v="0"/>
  </r>
  <r>
    <s v="EEG-74197-843"/>
    <x v="48"/>
    <s v="25729-68859-UA"/>
    <s v="E-L-1"/>
    <n v="4"/>
    <x v="52"/>
    <s v="rrelton1l@stanford.edu"/>
    <x v="0"/>
    <x v="1"/>
    <x v="1"/>
    <x v="0"/>
    <n v="14.85"/>
    <n v="59.4"/>
    <s v="Excelsa"/>
    <s v="Light"/>
    <x v="1"/>
  </r>
  <r>
    <s v="UCZ-59708-525"/>
    <x v="49"/>
    <s v="05501-86351-NX"/>
    <s v="L-D-2.5"/>
    <n v="3"/>
    <x v="53"/>
    <s v=""/>
    <x v="0"/>
    <x v="3"/>
    <x v="2"/>
    <x v="2"/>
    <n v="29.784999999999997"/>
    <n v="89.35499999999999"/>
    <s v="Liberica"/>
    <s v="Dark"/>
    <x v="0"/>
  </r>
  <r>
    <s v="HUB-47311-849"/>
    <x v="50"/>
    <s v="04521-04300-OK"/>
    <s v="L-M-0.5"/>
    <n v="3"/>
    <x v="54"/>
    <s v="sgilroy1n@eepurl.com"/>
    <x v="0"/>
    <x v="3"/>
    <x v="0"/>
    <x v="1"/>
    <n v="8.73"/>
    <n v="26.19"/>
    <s v="Liberica"/>
    <s v="Medium"/>
    <x v="0"/>
  </r>
  <r>
    <s v="WYM-17686-694"/>
    <x v="51"/>
    <s v="58689-55264-VK"/>
    <s v="A-D-2.5"/>
    <n v="5"/>
    <x v="55"/>
    <s v="ccottingham1o@wikipedia.org"/>
    <x v="0"/>
    <x v="2"/>
    <x v="2"/>
    <x v="2"/>
    <n v="22.884999999999998"/>
    <n v="114.42499999999998"/>
    <s v="Arabica"/>
    <s v="Dark"/>
    <x v="1"/>
  </r>
  <r>
    <s v="ZYQ-15797-695"/>
    <x v="52"/>
    <s v="79436-73011-MM"/>
    <s v="R-D-0.5"/>
    <n v="5"/>
    <x v="56"/>
    <s v=""/>
    <x v="3"/>
    <x v="0"/>
    <x v="2"/>
    <x v="1"/>
    <n v="5.3699999999999992"/>
    <n v="26.849999999999994"/>
    <s v="Robusta"/>
    <s v="Dark"/>
    <x v="0"/>
  </r>
  <r>
    <s v="EEJ-16185-108"/>
    <x v="53"/>
    <s v="65552-60476-KY"/>
    <s v="L-L-0.2"/>
    <n v="5"/>
    <x v="57"/>
    <s v=""/>
    <x v="0"/>
    <x v="3"/>
    <x v="1"/>
    <x v="3"/>
    <n v="4.7549999999999999"/>
    <n v="23.774999999999999"/>
    <s v="Liberica"/>
    <s v="Light"/>
    <x v="0"/>
  </r>
  <r>
    <s v="RWR-77888-800"/>
    <x v="54"/>
    <s v="69904-02729-YS"/>
    <s v="A-M-0.5"/>
    <n v="1"/>
    <x v="58"/>
    <s v="adykes1r@eventbrite.com"/>
    <x v="0"/>
    <x v="2"/>
    <x v="0"/>
    <x v="1"/>
    <n v="6.75"/>
    <n v="6.75"/>
    <s v="Arabica"/>
    <s v="Medium"/>
    <x v="1"/>
  </r>
  <r>
    <s v="LHN-75209-742"/>
    <x v="55"/>
    <s v="01433-04270-AX"/>
    <s v="R-M-0.5"/>
    <n v="6"/>
    <x v="59"/>
    <s v=""/>
    <x v="0"/>
    <x v="0"/>
    <x v="0"/>
    <x v="1"/>
    <n v="5.97"/>
    <n v="35.82"/>
    <s v="Robusta"/>
    <s v="Medium"/>
    <x v="0"/>
  </r>
  <r>
    <s v="TIR-71396-998"/>
    <x v="56"/>
    <s v="14204-14186-LA"/>
    <s v="R-D-2.5"/>
    <n v="4"/>
    <x v="60"/>
    <s v="acockrem1t@engadget.com"/>
    <x v="0"/>
    <x v="0"/>
    <x v="2"/>
    <x v="2"/>
    <n v="20.584999999999997"/>
    <n v="82.339999999999989"/>
    <s v="Robusta"/>
    <s v="Dark"/>
    <x v="0"/>
  </r>
  <r>
    <s v="RXF-37618-213"/>
    <x v="57"/>
    <s v="32948-34398-HC"/>
    <s v="R-L-0.5"/>
    <n v="1"/>
    <x v="61"/>
    <s v="bumpleby1u@soundcloud.com"/>
    <x v="0"/>
    <x v="0"/>
    <x v="1"/>
    <x v="1"/>
    <n v="7.169999999999999"/>
    <n v="7.169999999999999"/>
    <s v="Robusta"/>
    <s v="Light"/>
    <x v="0"/>
  </r>
  <r>
    <s v="ANM-16388-634"/>
    <x v="58"/>
    <s v="77343-52608-FF"/>
    <s v="L-L-0.2"/>
    <n v="2"/>
    <x v="62"/>
    <s v="nsaleway1v@dedecms.com"/>
    <x v="0"/>
    <x v="3"/>
    <x v="1"/>
    <x v="3"/>
    <n v="4.7549999999999999"/>
    <n v="9.51"/>
    <s v="Liberica"/>
    <s v="Light"/>
    <x v="1"/>
  </r>
  <r>
    <s v="WYL-29300-070"/>
    <x v="59"/>
    <s v="42770-36274-QA"/>
    <s v="R-M-0.2"/>
    <n v="1"/>
    <x v="63"/>
    <s v="hgoulter1w@abc.net.au"/>
    <x v="0"/>
    <x v="0"/>
    <x v="0"/>
    <x v="3"/>
    <n v="2.9849999999999999"/>
    <n v="2.9849999999999999"/>
    <s v="Robusta"/>
    <s v="Medium"/>
    <x v="1"/>
  </r>
  <r>
    <s v="JHW-74554-805"/>
    <x v="60"/>
    <s v="14103-58987-ZU"/>
    <s v="R-M-1"/>
    <n v="6"/>
    <x v="64"/>
    <s v="grizzello1x@symantec.com"/>
    <x v="3"/>
    <x v="0"/>
    <x v="0"/>
    <x v="0"/>
    <n v="9.9499999999999993"/>
    <n v="59.699999999999996"/>
    <s v="Robusta"/>
    <s v="Medium"/>
    <x v="0"/>
  </r>
  <r>
    <s v="KYS-27063-603"/>
    <x v="61"/>
    <s v="69958-32065-SW"/>
    <s v="E-L-2.5"/>
    <n v="4"/>
    <x v="65"/>
    <s v="slist1y@mapquest.com"/>
    <x v="0"/>
    <x v="1"/>
    <x v="1"/>
    <x v="2"/>
    <n v="34.154999999999994"/>
    <n v="136.61999999999998"/>
    <s v="Excelsa"/>
    <s v="Light"/>
    <x v="1"/>
  </r>
  <r>
    <s v="GAZ-58626-277"/>
    <x v="62"/>
    <s v="69533-84907-FA"/>
    <s v="L-L-0.2"/>
    <n v="2"/>
    <x v="66"/>
    <s v="sedmondson1z@theguardian.com"/>
    <x v="1"/>
    <x v="3"/>
    <x v="1"/>
    <x v="3"/>
    <n v="4.7549999999999999"/>
    <n v="9.51"/>
    <s v="Liberica"/>
    <s v="Light"/>
    <x v="1"/>
  </r>
  <r>
    <s v="RPJ-37787-335"/>
    <x v="63"/>
    <s v="76005-95461-CI"/>
    <s v="A-M-2.5"/>
    <n v="3"/>
    <x v="67"/>
    <s v=""/>
    <x v="0"/>
    <x v="2"/>
    <x v="0"/>
    <x v="2"/>
    <n v="25.874999999999996"/>
    <n v="77.624999999999986"/>
    <s v="Arabica"/>
    <s v="Medium"/>
    <x v="1"/>
  </r>
  <r>
    <s v="LEF-83057-763"/>
    <x v="64"/>
    <s v="15395-90855-VB"/>
    <s v="L-M-0.2"/>
    <n v="5"/>
    <x v="68"/>
    <s v=""/>
    <x v="0"/>
    <x v="3"/>
    <x v="0"/>
    <x v="3"/>
    <n v="4.3650000000000002"/>
    <n v="21.825000000000003"/>
    <s v="Liberica"/>
    <s v="Medium"/>
    <x v="0"/>
  </r>
  <r>
    <s v="RPW-36123-215"/>
    <x v="65"/>
    <s v="80640-45811-LB"/>
    <s v="E-L-0.5"/>
    <n v="2"/>
    <x v="69"/>
    <s v="jrangall22@newsvine.com"/>
    <x v="0"/>
    <x v="1"/>
    <x v="1"/>
    <x v="1"/>
    <n v="8.91"/>
    <n v="17.82"/>
    <s v="Excelsa"/>
    <s v="Light"/>
    <x v="0"/>
  </r>
  <r>
    <s v="WLL-59044-117"/>
    <x v="66"/>
    <s v="28476-04082-GR"/>
    <s v="R-D-1"/>
    <n v="6"/>
    <x v="70"/>
    <s v="kboorn23@ezinearticles.com"/>
    <x v="1"/>
    <x v="0"/>
    <x v="2"/>
    <x v="0"/>
    <n v="8.9499999999999993"/>
    <n v="53.699999999999996"/>
    <s v="Robusta"/>
    <s v="Dark"/>
    <x v="0"/>
  </r>
  <r>
    <s v="AWT-22827-563"/>
    <x v="67"/>
    <s v="12018-75670-EU"/>
    <s v="R-L-0.2"/>
    <n v="1"/>
    <x v="71"/>
    <s v=""/>
    <x v="1"/>
    <x v="0"/>
    <x v="1"/>
    <x v="3"/>
    <n v="3.5849999999999995"/>
    <n v="3.5849999999999995"/>
    <s v="Robusta"/>
    <s v="Light"/>
    <x v="0"/>
  </r>
  <r>
    <s v="QLM-07145-668"/>
    <x v="68"/>
    <s v="86437-17399-FK"/>
    <s v="E-D-0.2"/>
    <n v="2"/>
    <x v="72"/>
    <s v="celgey25@webs.com"/>
    <x v="0"/>
    <x v="1"/>
    <x v="2"/>
    <x v="3"/>
    <n v="3.645"/>
    <n v="7.29"/>
    <s v="Excelsa"/>
    <s v="Dark"/>
    <x v="1"/>
  </r>
  <r>
    <s v="HVQ-64398-930"/>
    <x v="69"/>
    <s v="62979-53167-ML"/>
    <s v="A-M-0.5"/>
    <n v="6"/>
    <x v="73"/>
    <s v="lmizzi26@rakuten.co.jp"/>
    <x v="0"/>
    <x v="2"/>
    <x v="0"/>
    <x v="1"/>
    <n v="6.75"/>
    <n v="40.5"/>
    <s v="Arabica"/>
    <s v="Medium"/>
    <x v="0"/>
  </r>
  <r>
    <s v="WRT-40778-247"/>
    <x v="70"/>
    <s v="54810-81899-HL"/>
    <s v="R-L-1"/>
    <n v="4"/>
    <x v="74"/>
    <s v="cgiacomazzo27@jigsy.com"/>
    <x v="0"/>
    <x v="0"/>
    <x v="1"/>
    <x v="0"/>
    <n v="11.95"/>
    <n v="47.8"/>
    <s v="Robusta"/>
    <s v="Light"/>
    <x v="1"/>
  </r>
  <r>
    <s v="SUB-13006-125"/>
    <x v="71"/>
    <s v="26103-41504-IB"/>
    <s v="A-L-0.5"/>
    <n v="5"/>
    <x v="75"/>
    <s v="aarnow28@arizona.edu"/>
    <x v="0"/>
    <x v="2"/>
    <x v="1"/>
    <x v="1"/>
    <n v="7.77"/>
    <n v="38.849999999999994"/>
    <s v="Arabica"/>
    <s v="Light"/>
    <x v="0"/>
  </r>
  <r>
    <s v="CQM-49696-263"/>
    <x v="72"/>
    <s v="76534-45229-SG"/>
    <s v="L-L-2.5"/>
    <n v="3"/>
    <x v="76"/>
    <s v="syann29@senate.gov"/>
    <x v="0"/>
    <x v="3"/>
    <x v="1"/>
    <x v="2"/>
    <n v="36.454999999999998"/>
    <n v="109.36499999999999"/>
    <s v="Liberica"/>
    <s v="Light"/>
    <x v="0"/>
  </r>
  <r>
    <s v="KXN-85094-246"/>
    <x v="73"/>
    <s v="81744-27332-RR"/>
    <s v="L-M-2.5"/>
    <n v="3"/>
    <x v="77"/>
    <s v="bnaulls2a@tiny.cc"/>
    <x v="1"/>
    <x v="3"/>
    <x v="0"/>
    <x v="2"/>
    <n v="33.464999999999996"/>
    <n v="100.39499999999998"/>
    <s v="Liberica"/>
    <s v="Medium"/>
    <x v="0"/>
  </r>
  <r>
    <s v="XOQ-12405-419"/>
    <x v="74"/>
    <s v="91513-75657-PH"/>
    <s v="R-D-2.5"/>
    <n v="4"/>
    <x v="78"/>
    <s v=""/>
    <x v="0"/>
    <x v="0"/>
    <x v="2"/>
    <x v="2"/>
    <n v="20.584999999999997"/>
    <n v="82.339999999999989"/>
    <s v="Robusta"/>
    <s v="Dark"/>
    <x v="0"/>
  </r>
  <r>
    <s v="HYF-10254-369"/>
    <x v="75"/>
    <s v="30373-66619-CB"/>
    <s v="L-L-0.5"/>
    <n v="1"/>
    <x v="79"/>
    <s v="zsherewood2c@apache.org"/>
    <x v="0"/>
    <x v="3"/>
    <x v="1"/>
    <x v="1"/>
    <n v="9.51"/>
    <n v="9.51"/>
    <s v="Liberica"/>
    <s v="Light"/>
    <x v="1"/>
  </r>
  <r>
    <s v="XXJ-47000-307"/>
    <x v="76"/>
    <s v="31582-23562-FM"/>
    <s v="A-L-2.5"/>
    <n v="3"/>
    <x v="80"/>
    <s v="jdufaire2d@fc2.com"/>
    <x v="0"/>
    <x v="2"/>
    <x v="1"/>
    <x v="2"/>
    <n v="29.784999999999997"/>
    <n v="89.35499999999999"/>
    <s v="Arabica"/>
    <s v="Light"/>
    <x v="1"/>
  </r>
  <r>
    <s v="XXJ-47000-307"/>
    <x v="76"/>
    <s v="31582-23562-FM"/>
    <s v="A-D-0.2"/>
    <n v="4"/>
    <x v="80"/>
    <s v="jdufaire2d@fc2.com"/>
    <x v="0"/>
    <x v="2"/>
    <x v="2"/>
    <x v="3"/>
    <n v="2.9849999999999999"/>
    <n v="11.94"/>
    <s v="Arabica"/>
    <s v="Dark"/>
    <x v="1"/>
  </r>
  <r>
    <s v="ZDK-82166-357"/>
    <x v="77"/>
    <s v="81431-12577-VD"/>
    <s v="A-M-1"/>
    <n v="3"/>
    <x v="81"/>
    <s v="bkeaveney2f@netlog.com"/>
    <x v="0"/>
    <x v="2"/>
    <x v="0"/>
    <x v="0"/>
    <n v="11.25"/>
    <n v="33.75"/>
    <s v="Arabica"/>
    <s v="Medium"/>
    <x v="1"/>
  </r>
  <r>
    <s v="IHN-19982-362"/>
    <x v="78"/>
    <s v="68894-91205-MP"/>
    <s v="R-L-1"/>
    <n v="3"/>
    <x v="82"/>
    <s v="egrise2g@cargocollective.com"/>
    <x v="0"/>
    <x v="0"/>
    <x v="1"/>
    <x v="0"/>
    <n v="11.95"/>
    <n v="35.849999999999994"/>
    <s v="Robusta"/>
    <s v="Light"/>
    <x v="1"/>
  </r>
  <r>
    <s v="VMT-10030-889"/>
    <x v="79"/>
    <s v="87602-55754-VN"/>
    <s v="A-L-1"/>
    <n v="6"/>
    <x v="83"/>
    <s v="tgottelier2h@vistaprint.com"/>
    <x v="0"/>
    <x v="2"/>
    <x v="1"/>
    <x v="0"/>
    <n v="12.95"/>
    <n v="77.699999999999989"/>
    <s v="Arabica"/>
    <s v="Light"/>
    <x v="1"/>
  </r>
  <r>
    <s v="NHL-11063-100"/>
    <x v="80"/>
    <s v="39181-35745-WH"/>
    <s v="A-L-1"/>
    <n v="4"/>
    <x v="84"/>
    <s v=""/>
    <x v="1"/>
    <x v="2"/>
    <x v="1"/>
    <x v="0"/>
    <n v="12.95"/>
    <n v="51.8"/>
    <s v="Arabica"/>
    <s v="Light"/>
    <x v="0"/>
  </r>
  <r>
    <s v="ROV-87448-086"/>
    <x v="81"/>
    <s v="30381-64762-NG"/>
    <s v="A-M-2.5"/>
    <n v="4"/>
    <x v="85"/>
    <s v="agreenhead2j@dailymail.co.uk"/>
    <x v="0"/>
    <x v="2"/>
    <x v="0"/>
    <x v="2"/>
    <n v="25.874999999999996"/>
    <n v="103.49999999999999"/>
    <s v="Arabica"/>
    <s v="Medium"/>
    <x v="1"/>
  </r>
  <r>
    <s v="DGY-35773-612"/>
    <x v="82"/>
    <s v="17503-27693-ZH"/>
    <s v="E-L-1"/>
    <n v="3"/>
    <x v="86"/>
    <s v=""/>
    <x v="0"/>
    <x v="1"/>
    <x v="1"/>
    <x v="0"/>
    <n v="14.85"/>
    <n v="44.55"/>
    <s v="Excelsa"/>
    <s v="Light"/>
    <x v="0"/>
  </r>
  <r>
    <s v="YWH-50638-556"/>
    <x v="83"/>
    <s v="89442-35633-HJ"/>
    <s v="E-L-0.5"/>
    <n v="4"/>
    <x v="87"/>
    <s v="elangcaster2l@spotify.com"/>
    <x v="3"/>
    <x v="1"/>
    <x v="1"/>
    <x v="1"/>
    <n v="8.91"/>
    <n v="35.64"/>
    <s v="Excelsa"/>
    <s v="Light"/>
    <x v="0"/>
  </r>
  <r>
    <s v="ISL-11200-600"/>
    <x v="84"/>
    <s v="13654-85265-IL"/>
    <s v="A-D-0.2"/>
    <n v="6"/>
    <x v="88"/>
    <s v=""/>
    <x v="1"/>
    <x v="2"/>
    <x v="2"/>
    <x v="3"/>
    <n v="2.9849999999999999"/>
    <n v="17.91"/>
    <s v="Arabica"/>
    <s v="Dark"/>
    <x v="0"/>
  </r>
  <r>
    <s v="LBZ-75997-047"/>
    <x v="85"/>
    <s v="40946-22090-FP"/>
    <s v="A-M-2.5"/>
    <n v="6"/>
    <x v="89"/>
    <s v="nmagauran2n@51.la"/>
    <x v="0"/>
    <x v="2"/>
    <x v="0"/>
    <x v="2"/>
    <n v="25.874999999999996"/>
    <n v="155.24999999999997"/>
    <s v="Arabica"/>
    <s v="Medium"/>
    <x v="1"/>
  </r>
  <r>
    <s v="EUH-08089-954"/>
    <x v="86"/>
    <s v="29050-93691-TS"/>
    <s v="A-D-0.2"/>
    <n v="2"/>
    <x v="90"/>
    <s v="vkirdsch2o@google.fr"/>
    <x v="0"/>
    <x v="2"/>
    <x v="2"/>
    <x v="3"/>
    <n v="2.9849999999999999"/>
    <n v="5.97"/>
    <s v="Arabica"/>
    <s v="Dark"/>
    <x v="1"/>
  </r>
  <r>
    <s v="BLD-12227-251"/>
    <x v="87"/>
    <s v="64395-74865-WF"/>
    <s v="A-M-0.5"/>
    <n v="2"/>
    <x v="91"/>
    <s v="iwhapple2p@com.com"/>
    <x v="0"/>
    <x v="2"/>
    <x v="0"/>
    <x v="1"/>
    <n v="6.75"/>
    <n v="13.5"/>
    <s v="Arabica"/>
    <s v="Medium"/>
    <x v="1"/>
  </r>
  <r>
    <s v="OPY-30711-853"/>
    <x v="25"/>
    <s v="81861-66046-SU"/>
    <s v="A-D-0.2"/>
    <n v="1"/>
    <x v="92"/>
    <s v=""/>
    <x v="1"/>
    <x v="2"/>
    <x v="2"/>
    <x v="3"/>
    <n v="2.9849999999999999"/>
    <n v="2.9849999999999999"/>
    <s v="Arabica"/>
    <s v="Dark"/>
    <x v="1"/>
  </r>
  <r>
    <s v="DBC-44122-300"/>
    <x v="88"/>
    <s v="13366-78506-KP"/>
    <s v="L-M-0.2"/>
    <n v="3"/>
    <x v="93"/>
    <s v=""/>
    <x v="0"/>
    <x v="3"/>
    <x v="0"/>
    <x v="3"/>
    <n v="4.3650000000000002"/>
    <n v="13.095000000000001"/>
    <s v="Liberica"/>
    <s v="Medium"/>
    <x v="0"/>
  </r>
  <r>
    <s v="FJQ-60035-234"/>
    <x v="89"/>
    <s v="08847-29858-HN"/>
    <s v="A-L-0.2"/>
    <n v="2"/>
    <x v="94"/>
    <s v=""/>
    <x v="0"/>
    <x v="2"/>
    <x v="1"/>
    <x v="3"/>
    <n v="3.8849999999999998"/>
    <n v="7.77"/>
    <s v="Arabica"/>
    <s v="Light"/>
    <x v="0"/>
  </r>
  <r>
    <s v="HSF-66926-425"/>
    <x v="90"/>
    <s v="00539-42510-RY"/>
    <s v="L-D-2.5"/>
    <n v="5"/>
    <x v="95"/>
    <s v="nyoules2t@reference.com"/>
    <x v="1"/>
    <x v="3"/>
    <x v="2"/>
    <x v="2"/>
    <n v="29.784999999999997"/>
    <n v="148.92499999999998"/>
    <s v="Liberica"/>
    <s v="Dark"/>
    <x v="0"/>
  </r>
  <r>
    <s v="LQG-41416-375"/>
    <x v="91"/>
    <s v="45190-08727-NV"/>
    <s v="L-D-1"/>
    <n v="3"/>
    <x v="96"/>
    <s v="daizikovitz2u@answers.com"/>
    <x v="1"/>
    <x v="3"/>
    <x v="2"/>
    <x v="0"/>
    <n v="12.95"/>
    <n v="38.849999999999994"/>
    <s v="Liberica"/>
    <s v="Dark"/>
    <x v="0"/>
  </r>
  <r>
    <s v="VZO-97265-841"/>
    <x v="92"/>
    <s v="87049-37901-FU"/>
    <s v="R-M-0.2"/>
    <n v="4"/>
    <x v="97"/>
    <s v="brevel2v@fastcompany.com"/>
    <x v="0"/>
    <x v="0"/>
    <x v="0"/>
    <x v="3"/>
    <n v="2.9849999999999999"/>
    <n v="11.94"/>
    <s v="Robusta"/>
    <s v="Medium"/>
    <x v="1"/>
  </r>
  <r>
    <s v="MOR-12987-399"/>
    <x v="93"/>
    <s v="34015-31593-JC"/>
    <s v="L-M-1"/>
    <n v="6"/>
    <x v="98"/>
    <s v="epriddis2w@nationalgeographic.com"/>
    <x v="0"/>
    <x v="3"/>
    <x v="0"/>
    <x v="0"/>
    <n v="14.55"/>
    <n v="87.300000000000011"/>
    <s v="Liberica"/>
    <s v="Medium"/>
    <x v="1"/>
  </r>
  <r>
    <s v="UOA-23786-489"/>
    <x v="94"/>
    <s v="90305-50099-SV"/>
    <s v="A-M-0.5"/>
    <n v="6"/>
    <x v="99"/>
    <s v="qveel2x@jugem.jp"/>
    <x v="0"/>
    <x v="2"/>
    <x v="0"/>
    <x v="1"/>
    <n v="6.75"/>
    <n v="40.5"/>
    <s v="Arabica"/>
    <s v="Medium"/>
    <x v="0"/>
  </r>
  <r>
    <s v="AJL-52941-018"/>
    <x v="95"/>
    <s v="55871-61935-MF"/>
    <s v="E-D-1"/>
    <n v="2"/>
    <x v="100"/>
    <s v="lconyers2y@twitter.com"/>
    <x v="0"/>
    <x v="1"/>
    <x v="2"/>
    <x v="0"/>
    <n v="12.15"/>
    <n v="24.3"/>
    <s v="Excelsa"/>
    <s v="Dark"/>
    <x v="1"/>
  </r>
  <r>
    <s v="XSZ-84273-421"/>
    <x v="96"/>
    <s v="15405-60469-TM"/>
    <s v="R-M-0.5"/>
    <n v="3"/>
    <x v="101"/>
    <s v="pwye2z@dagondesign.com"/>
    <x v="0"/>
    <x v="0"/>
    <x v="0"/>
    <x v="1"/>
    <n v="5.97"/>
    <n v="17.91"/>
    <s v="Robusta"/>
    <s v="Medium"/>
    <x v="0"/>
  </r>
  <r>
    <s v="NUN-48214-216"/>
    <x v="97"/>
    <s v="06953-94794-FB"/>
    <s v="A-M-0.5"/>
    <n v="4"/>
    <x v="102"/>
    <s v=""/>
    <x v="0"/>
    <x v="2"/>
    <x v="0"/>
    <x v="1"/>
    <n v="6.75"/>
    <n v="27"/>
    <s v="Arabica"/>
    <s v="Medium"/>
    <x v="1"/>
  </r>
  <r>
    <s v="AKV-93064-769"/>
    <x v="98"/>
    <s v="22305-40299-CY"/>
    <s v="L-D-0.5"/>
    <n v="1"/>
    <x v="103"/>
    <s v="tsheryn31@mtv.com"/>
    <x v="0"/>
    <x v="3"/>
    <x v="2"/>
    <x v="1"/>
    <n v="7.77"/>
    <n v="7.77"/>
    <s v="Liberica"/>
    <s v="Dark"/>
    <x v="0"/>
  </r>
  <r>
    <s v="BRB-40903-533"/>
    <x v="99"/>
    <s v="09020-56774-GU"/>
    <s v="E-L-0.2"/>
    <n v="3"/>
    <x v="104"/>
    <s v="mredgrave32@cargocollective.com"/>
    <x v="0"/>
    <x v="1"/>
    <x v="1"/>
    <x v="3"/>
    <n v="4.4550000000000001"/>
    <n v="13.365"/>
    <s v="Excelsa"/>
    <s v="Light"/>
    <x v="0"/>
  </r>
  <r>
    <s v="GPR-19973-483"/>
    <x v="100"/>
    <s v="92926-08470-YS"/>
    <s v="R-D-0.5"/>
    <n v="5"/>
    <x v="105"/>
    <s v="bfominov33@yale.edu"/>
    <x v="0"/>
    <x v="0"/>
    <x v="2"/>
    <x v="1"/>
    <n v="5.3699999999999992"/>
    <n v="26.849999999999994"/>
    <s v="Robusta"/>
    <s v="Dark"/>
    <x v="1"/>
  </r>
  <r>
    <s v="XIY-43041-882"/>
    <x v="101"/>
    <s v="07250-63194-JO"/>
    <s v="A-M-1"/>
    <n v="1"/>
    <x v="106"/>
    <s v="scritchlow34@un.org"/>
    <x v="0"/>
    <x v="2"/>
    <x v="0"/>
    <x v="0"/>
    <n v="11.25"/>
    <n v="11.25"/>
    <s v="Arabica"/>
    <s v="Medium"/>
    <x v="1"/>
  </r>
  <r>
    <s v="YGY-98425-969"/>
    <x v="102"/>
    <s v="63787-96257-TQ"/>
    <s v="L-M-1"/>
    <n v="1"/>
    <x v="107"/>
    <s v="msteptow35@earthlink.net"/>
    <x v="1"/>
    <x v="3"/>
    <x v="0"/>
    <x v="0"/>
    <n v="14.55"/>
    <n v="14.55"/>
    <s v="Liberica"/>
    <s v="Medium"/>
    <x v="1"/>
  </r>
  <r>
    <s v="MSB-08397-648"/>
    <x v="103"/>
    <s v="49530-25460-RW"/>
    <s v="R-L-0.2"/>
    <n v="4"/>
    <x v="108"/>
    <s v=""/>
    <x v="0"/>
    <x v="0"/>
    <x v="1"/>
    <x v="3"/>
    <n v="3.5849999999999995"/>
    <n v="14.339999999999998"/>
    <s v="Robusta"/>
    <s v="Light"/>
    <x v="1"/>
  </r>
  <r>
    <s v="WDR-06028-345"/>
    <x v="104"/>
    <s v="66508-21373-OQ"/>
    <s v="L-L-1"/>
    <n v="1"/>
    <x v="109"/>
    <s v="imulliner37@pinterest.com"/>
    <x v="3"/>
    <x v="3"/>
    <x v="1"/>
    <x v="0"/>
    <n v="15.85"/>
    <n v="15.85"/>
    <s v="Liberica"/>
    <s v="Light"/>
    <x v="1"/>
  </r>
  <r>
    <s v="MXM-42948-061"/>
    <x v="105"/>
    <s v="20203-03950-FY"/>
    <s v="L-L-0.2"/>
    <n v="4"/>
    <x v="110"/>
    <s v="gstandley38@dion.ne.jp"/>
    <x v="1"/>
    <x v="3"/>
    <x v="1"/>
    <x v="3"/>
    <n v="4.7549999999999999"/>
    <n v="19.02"/>
    <s v="Liberica"/>
    <s v="Light"/>
    <x v="0"/>
  </r>
  <r>
    <s v="MGQ-98961-173"/>
    <x v="11"/>
    <s v="83895-90735-XH"/>
    <s v="L-L-0.5"/>
    <n v="4"/>
    <x v="111"/>
    <s v="bdrage39@youku.com"/>
    <x v="0"/>
    <x v="3"/>
    <x v="1"/>
    <x v="1"/>
    <n v="9.51"/>
    <n v="38.04"/>
    <s v="Liberica"/>
    <s v="Light"/>
    <x v="1"/>
  </r>
  <r>
    <s v="RFH-64349-897"/>
    <x v="106"/>
    <s v="61954-61462-RJ"/>
    <s v="E-D-0.5"/>
    <n v="3"/>
    <x v="112"/>
    <s v="myallop3a@fema.gov"/>
    <x v="0"/>
    <x v="1"/>
    <x v="2"/>
    <x v="1"/>
    <n v="7.29"/>
    <n v="21.87"/>
    <s v="Excelsa"/>
    <s v="Dark"/>
    <x v="0"/>
  </r>
  <r>
    <s v="TKL-20738-660"/>
    <x v="107"/>
    <s v="47939-53158-LS"/>
    <s v="E-M-0.2"/>
    <n v="1"/>
    <x v="113"/>
    <s v="cswitsur3b@chronoengine.com"/>
    <x v="0"/>
    <x v="1"/>
    <x v="0"/>
    <x v="3"/>
    <n v="4.125"/>
    <n v="4.125"/>
    <s v="Excelsa"/>
    <s v="Medium"/>
    <x v="1"/>
  </r>
  <r>
    <s v="TKL-20738-660"/>
    <x v="107"/>
    <s v="47939-53158-LS"/>
    <s v="A-L-0.2"/>
    <n v="1"/>
    <x v="113"/>
    <s v="cswitsur3b@chronoengine.com"/>
    <x v="0"/>
    <x v="2"/>
    <x v="1"/>
    <x v="3"/>
    <n v="3.8849999999999998"/>
    <n v="3.8849999999999998"/>
    <s v="Arabica"/>
    <s v="Light"/>
    <x v="1"/>
  </r>
  <r>
    <s v="TKL-20738-660"/>
    <x v="107"/>
    <s v="47939-53158-LS"/>
    <s v="E-M-1"/>
    <n v="5"/>
    <x v="28"/>
    <e v="#N/A"/>
    <x v="2"/>
    <x v="1"/>
    <x v="0"/>
    <x v="0"/>
    <n v="13.75"/>
    <n v="68.75"/>
    <s v="Excelsa"/>
    <s v="Medium"/>
    <x v="1"/>
  </r>
  <r>
    <s v="GOW-03198-575"/>
    <x v="108"/>
    <s v="61513-27752-FA"/>
    <s v="A-D-0.5"/>
    <n v="4"/>
    <x v="114"/>
    <s v="mludwell3e@blogger.com"/>
    <x v="0"/>
    <x v="2"/>
    <x v="2"/>
    <x v="1"/>
    <n v="5.97"/>
    <n v="23.88"/>
    <s v="Arabica"/>
    <s v="Dark"/>
    <x v="0"/>
  </r>
  <r>
    <s v="QJB-90477-635"/>
    <x v="109"/>
    <s v="89714-19856-WX"/>
    <s v="L-L-2.5"/>
    <n v="4"/>
    <x v="115"/>
    <s v="dbeauchamp3f@usda.gov"/>
    <x v="0"/>
    <x v="3"/>
    <x v="1"/>
    <x v="2"/>
    <n v="36.454999999999998"/>
    <n v="145.82"/>
    <s v="Liberica"/>
    <s v="Light"/>
    <x v="1"/>
  </r>
  <r>
    <s v="MWP-46239-785"/>
    <x v="110"/>
    <s v="87979-56781-YV"/>
    <s v="L-M-0.2"/>
    <n v="5"/>
    <x v="116"/>
    <s v="srodliff3g@ted.com"/>
    <x v="0"/>
    <x v="3"/>
    <x v="0"/>
    <x v="3"/>
    <n v="4.3650000000000002"/>
    <n v="21.825000000000003"/>
    <s v="Liberica"/>
    <s v="Medium"/>
    <x v="0"/>
  </r>
  <r>
    <s v="QDV-03406-248"/>
    <x v="111"/>
    <s v="74126-88836-KA"/>
    <s v="L-M-0.5"/>
    <n v="3"/>
    <x v="117"/>
    <s v="swoodham3h@businesswire.com"/>
    <x v="1"/>
    <x v="3"/>
    <x v="0"/>
    <x v="1"/>
    <n v="8.73"/>
    <n v="26.19"/>
    <s v="Liberica"/>
    <s v="Medium"/>
    <x v="0"/>
  </r>
  <r>
    <s v="GPH-40635-105"/>
    <x v="112"/>
    <s v="37397-05992-VO"/>
    <s v="A-M-1"/>
    <n v="1"/>
    <x v="118"/>
    <s v="hsynnot3i@about.com"/>
    <x v="0"/>
    <x v="2"/>
    <x v="0"/>
    <x v="0"/>
    <n v="11.25"/>
    <n v="11.25"/>
    <s v="Arabica"/>
    <s v="Medium"/>
    <x v="1"/>
  </r>
  <r>
    <s v="JOM-80930-071"/>
    <x v="113"/>
    <s v="54904-18397-UD"/>
    <s v="L-D-1"/>
    <n v="6"/>
    <x v="119"/>
    <s v="rlepere3j@shop-pro.jp"/>
    <x v="1"/>
    <x v="3"/>
    <x v="2"/>
    <x v="0"/>
    <n v="12.95"/>
    <n v="77.699999999999989"/>
    <s v="Liberica"/>
    <s v="Dark"/>
    <x v="1"/>
  </r>
  <r>
    <s v="OIL-26493-755"/>
    <x v="114"/>
    <s v="19017-95853-EK"/>
    <s v="A-M-0.5"/>
    <n v="1"/>
    <x v="120"/>
    <s v="twoofinden3k@businesswire.com"/>
    <x v="0"/>
    <x v="2"/>
    <x v="0"/>
    <x v="1"/>
    <n v="6.75"/>
    <n v="6.75"/>
    <s v="Arabica"/>
    <s v="Medium"/>
    <x v="1"/>
  </r>
  <r>
    <s v="CYV-13426-645"/>
    <x v="115"/>
    <s v="88593-59934-VU"/>
    <s v="E-D-1"/>
    <n v="1"/>
    <x v="121"/>
    <s v="edacca3l@google.pl"/>
    <x v="0"/>
    <x v="1"/>
    <x v="2"/>
    <x v="0"/>
    <n v="12.15"/>
    <n v="12.15"/>
    <s v="Excelsa"/>
    <s v="Dark"/>
    <x v="0"/>
  </r>
  <r>
    <s v="WRP-39846-614"/>
    <x v="49"/>
    <s v="47493-68564-YM"/>
    <s v="A-L-2.5"/>
    <n v="5"/>
    <x v="122"/>
    <s v=""/>
    <x v="1"/>
    <x v="2"/>
    <x v="1"/>
    <x v="2"/>
    <n v="29.784999999999997"/>
    <n v="148.92499999999998"/>
    <s v="Arabica"/>
    <s v="Light"/>
    <x v="0"/>
  </r>
  <r>
    <s v="VDZ-76673-968"/>
    <x v="116"/>
    <s v="82246-82543-DW"/>
    <s v="E-D-0.5"/>
    <n v="2"/>
    <x v="123"/>
    <s v="bhindsberg3n@blogs.com"/>
    <x v="0"/>
    <x v="1"/>
    <x v="2"/>
    <x v="1"/>
    <n v="7.29"/>
    <n v="14.58"/>
    <s v="Excelsa"/>
    <s v="Dark"/>
    <x v="0"/>
  </r>
  <r>
    <s v="VTV-03546-175"/>
    <x v="117"/>
    <s v="03384-62101-IY"/>
    <s v="A-L-2.5"/>
    <n v="5"/>
    <x v="124"/>
    <s v="orobins3o@salon.com"/>
    <x v="0"/>
    <x v="2"/>
    <x v="1"/>
    <x v="2"/>
    <n v="29.784999999999997"/>
    <n v="148.92499999999998"/>
    <s v="Arabica"/>
    <s v="Light"/>
    <x v="0"/>
  </r>
  <r>
    <s v="GHR-72274-715"/>
    <x v="118"/>
    <s v="86881-41559-OR"/>
    <s v="L-D-1"/>
    <n v="1"/>
    <x v="125"/>
    <s v="osyseland3p@independent.co.uk"/>
    <x v="0"/>
    <x v="3"/>
    <x v="2"/>
    <x v="0"/>
    <n v="12.95"/>
    <n v="12.95"/>
    <s v="Liberica"/>
    <s v="Dark"/>
    <x v="1"/>
  </r>
  <r>
    <s v="ZGK-97262-313"/>
    <x v="119"/>
    <s v="02536-18494-AQ"/>
    <s v="E-M-2.5"/>
    <n v="3"/>
    <x v="126"/>
    <s v=""/>
    <x v="0"/>
    <x v="1"/>
    <x v="0"/>
    <x v="2"/>
    <n v="31.624999999999996"/>
    <n v="94.874999999999986"/>
    <s v="Excelsa"/>
    <s v="Medium"/>
    <x v="0"/>
  </r>
  <r>
    <s v="ZFS-30776-804"/>
    <x v="120"/>
    <s v="58638-01029-CB"/>
    <s v="A-L-0.5"/>
    <n v="5"/>
    <x v="28"/>
    <e v="#N/A"/>
    <x v="2"/>
    <x v="2"/>
    <x v="1"/>
    <x v="1"/>
    <n v="7.77"/>
    <n v="38.849999999999994"/>
    <s v="Arabica"/>
    <s v="Light"/>
    <x v="0"/>
  </r>
  <r>
    <s v="QUU-91729-492"/>
    <x v="121"/>
    <s v="90312-11148-LA"/>
    <s v="A-D-0.2"/>
    <n v="4"/>
    <x v="127"/>
    <s v="lkeenleyside3s@topsy.com"/>
    <x v="0"/>
    <x v="2"/>
    <x v="2"/>
    <x v="3"/>
    <n v="2.9849999999999999"/>
    <n v="11.94"/>
    <s v="Arabica"/>
    <s v="Dark"/>
    <x v="1"/>
  </r>
  <r>
    <s v="PVI-72795-960"/>
    <x v="122"/>
    <s v="68239-74809-TF"/>
    <s v="E-L-2.5"/>
    <n v="3"/>
    <x v="128"/>
    <s v=""/>
    <x v="1"/>
    <x v="1"/>
    <x v="1"/>
    <x v="2"/>
    <n v="34.154999999999994"/>
    <n v="102.46499999999997"/>
    <s v="Excelsa"/>
    <s v="Light"/>
    <x v="1"/>
  </r>
  <r>
    <s v="PPP-78935-365"/>
    <x v="123"/>
    <s v="91074-60023-IP"/>
    <s v="E-D-1"/>
    <n v="4"/>
    <x v="129"/>
    <s v=""/>
    <x v="0"/>
    <x v="1"/>
    <x v="2"/>
    <x v="0"/>
    <n v="12.15"/>
    <n v="48.6"/>
    <s v="Excelsa"/>
    <s v="Dark"/>
    <x v="1"/>
  </r>
  <r>
    <s v="JUO-34131-517"/>
    <x v="124"/>
    <s v="07972-83748-JI"/>
    <s v="L-D-1"/>
    <n v="6"/>
    <x v="130"/>
    <s v=""/>
    <x v="0"/>
    <x v="3"/>
    <x v="2"/>
    <x v="0"/>
    <n v="12.95"/>
    <n v="77.699999999999989"/>
    <s v="Liberica"/>
    <s v="Dark"/>
    <x v="0"/>
  </r>
  <r>
    <s v="ZJE-89333-489"/>
    <x v="125"/>
    <s v="08694-57330-XR"/>
    <s v="L-D-2.5"/>
    <n v="1"/>
    <x v="131"/>
    <s v="vkundt3w@bigcartel.com"/>
    <x v="1"/>
    <x v="3"/>
    <x v="2"/>
    <x v="2"/>
    <n v="29.784999999999997"/>
    <n v="29.784999999999997"/>
    <s v="Liberica"/>
    <s v="Dark"/>
    <x v="0"/>
  </r>
  <r>
    <s v="LOO-35324-159"/>
    <x v="126"/>
    <s v="68412-11126-YJ"/>
    <s v="A-L-0.2"/>
    <n v="4"/>
    <x v="132"/>
    <s v="bbett3x@google.de"/>
    <x v="0"/>
    <x v="2"/>
    <x v="1"/>
    <x v="3"/>
    <n v="3.8849999999999998"/>
    <n v="15.54"/>
    <s v="Arabica"/>
    <s v="Light"/>
    <x v="0"/>
  </r>
  <r>
    <s v="JBQ-93412-846"/>
    <x v="127"/>
    <s v="69037-66822-DW"/>
    <s v="E-L-2.5"/>
    <n v="4"/>
    <x v="133"/>
    <s v=""/>
    <x v="1"/>
    <x v="1"/>
    <x v="1"/>
    <x v="2"/>
    <n v="34.154999999999994"/>
    <n v="136.61999999999998"/>
    <s v="Excelsa"/>
    <s v="Light"/>
    <x v="0"/>
  </r>
  <r>
    <s v="EHX-66333-637"/>
    <x v="128"/>
    <s v="01297-94364-XH"/>
    <s v="L-M-0.5"/>
    <n v="2"/>
    <x v="134"/>
    <s v="dstaite3z@scientificamerican.com"/>
    <x v="0"/>
    <x v="3"/>
    <x v="0"/>
    <x v="1"/>
    <n v="8.73"/>
    <n v="17.46"/>
    <s v="Liberica"/>
    <s v="Medium"/>
    <x v="1"/>
  </r>
  <r>
    <s v="WXG-25759-236"/>
    <x v="103"/>
    <s v="39919-06540-ZI"/>
    <s v="E-L-2.5"/>
    <n v="2"/>
    <x v="135"/>
    <s v="wkeyse40@apple.com"/>
    <x v="0"/>
    <x v="1"/>
    <x v="1"/>
    <x v="2"/>
    <n v="34.154999999999994"/>
    <n v="68.309999999999988"/>
    <s v="Excelsa"/>
    <s v="Light"/>
    <x v="0"/>
  </r>
  <r>
    <s v="QNA-31113-984"/>
    <x v="129"/>
    <s v="60512-78550-WS"/>
    <s v="L-M-0.2"/>
    <n v="4"/>
    <x v="136"/>
    <s v="oclausenthue41@marriott.com"/>
    <x v="0"/>
    <x v="3"/>
    <x v="0"/>
    <x v="3"/>
    <n v="4.3650000000000002"/>
    <n v="17.46"/>
    <s v="Liberica"/>
    <s v="Medium"/>
    <x v="1"/>
  </r>
  <r>
    <s v="ZWI-52029-159"/>
    <x v="130"/>
    <s v="40172-12000-AU"/>
    <s v="L-M-1"/>
    <n v="3"/>
    <x v="137"/>
    <s v="lfrancisco42@fema.gov"/>
    <x v="0"/>
    <x v="3"/>
    <x v="0"/>
    <x v="0"/>
    <n v="14.55"/>
    <n v="43.650000000000006"/>
    <s v="Liberica"/>
    <s v="Medium"/>
    <x v="1"/>
  </r>
  <r>
    <s v="ZWI-52029-159"/>
    <x v="130"/>
    <s v="40172-12000-AU"/>
    <s v="E-M-1"/>
    <n v="2"/>
    <x v="137"/>
    <s v="lfrancisco42@fema.gov"/>
    <x v="0"/>
    <x v="1"/>
    <x v="0"/>
    <x v="0"/>
    <n v="13.75"/>
    <n v="27.5"/>
    <s v="Excelsa"/>
    <s v="Medium"/>
    <x v="1"/>
  </r>
  <r>
    <s v="DFS-49954-707"/>
    <x v="131"/>
    <s v="39019-13649-CL"/>
    <s v="E-D-0.2"/>
    <n v="5"/>
    <x v="138"/>
    <s v="gskingle44@clickbank.net"/>
    <x v="0"/>
    <x v="1"/>
    <x v="2"/>
    <x v="3"/>
    <n v="3.645"/>
    <n v="18.225000000000001"/>
    <s v="Excelsa"/>
    <s v="Dark"/>
    <x v="0"/>
  </r>
  <r>
    <s v="VYP-89830-878"/>
    <x v="132"/>
    <s v="12715-05198-QU"/>
    <s v="A-M-2.5"/>
    <n v="2"/>
    <x v="139"/>
    <s v=""/>
    <x v="0"/>
    <x v="2"/>
    <x v="0"/>
    <x v="2"/>
    <n v="25.874999999999996"/>
    <n v="51.749999999999993"/>
    <s v="Arabica"/>
    <s v="Medium"/>
    <x v="0"/>
  </r>
  <r>
    <s v="AMT-40418-362"/>
    <x v="133"/>
    <s v="04513-76520-QO"/>
    <s v="L-D-1"/>
    <n v="1"/>
    <x v="140"/>
    <s v="jbalsillie46@princeton.edu"/>
    <x v="0"/>
    <x v="3"/>
    <x v="2"/>
    <x v="0"/>
    <n v="12.95"/>
    <n v="12.95"/>
    <s v="Liberica"/>
    <s v="Dark"/>
    <x v="0"/>
  </r>
  <r>
    <s v="NFQ-23241-793"/>
    <x v="134"/>
    <s v="88446-59251-SQ"/>
    <s v="A-M-1"/>
    <n v="3"/>
    <x v="141"/>
    <s v=""/>
    <x v="0"/>
    <x v="2"/>
    <x v="0"/>
    <x v="0"/>
    <n v="11.25"/>
    <n v="33.75"/>
    <s v="Arabica"/>
    <s v="Medium"/>
    <x v="0"/>
  </r>
  <r>
    <s v="JQK-64922-985"/>
    <x v="113"/>
    <s v="23779-10274-KN"/>
    <s v="R-M-2.5"/>
    <n v="3"/>
    <x v="142"/>
    <s v="bleffek48@ning.com"/>
    <x v="0"/>
    <x v="0"/>
    <x v="0"/>
    <x v="2"/>
    <n v="22.884999999999998"/>
    <n v="68.655000000000001"/>
    <s v="Robusta"/>
    <s v="Medium"/>
    <x v="0"/>
  </r>
  <r>
    <s v="YET-17732-678"/>
    <x v="135"/>
    <s v="57235-92842-DK"/>
    <s v="R-D-0.2"/>
    <n v="1"/>
    <x v="143"/>
    <s v=""/>
    <x v="0"/>
    <x v="0"/>
    <x v="2"/>
    <x v="3"/>
    <n v="2.6849999999999996"/>
    <n v="2.6849999999999996"/>
    <s v="Robusta"/>
    <s v="Dark"/>
    <x v="1"/>
  </r>
  <r>
    <s v="NKW-24945-846"/>
    <x v="35"/>
    <s v="75977-30364-AY"/>
    <s v="A-D-2.5"/>
    <n v="5"/>
    <x v="144"/>
    <s v="jpray4a@youtube.com"/>
    <x v="0"/>
    <x v="2"/>
    <x v="2"/>
    <x v="2"/>
    <n v="22.884999999999998"/>
    <n v="114.42499999999998"/>
    <s v="Arabica"/>
    <s v="Dark"/>
    <x v="1"/>
  </r>
  <r>
    <s v="VKA-82720-513"/>
    <x v="136"/>
    <s v="12299-30914-NG"/>
    <s v="A-M-2.5"/>
    <n v="6"/>
    <x v="145"/>
    <s v="gholborn4b@ow.ly"/>
    <x v="0"/>
    <x v="2"/>
    <x v="0"/>
    <x v="2"/>
    <n v="25.874999999999996"/>
    <n v="155.24999999999997"/>
    <s v="Arabica"/>
    <s v="Medium"/>
    <x v="0"/>
  </r>
  <r>
    <s v="THA-60599-417"/>
    <x v="137"/>
    <s v="59971-35626-YJ"/>
    <s v="A-M-2.5"/>
    <n v="3"/>
    <x v="146"/>
    <s v="fkeinrat4c@dailymail.co.uk"/>
    <x v="0"/>
    <x v="2"/>
    <x v="0"/>
    <x v="2"/>
    <n v="25.874999999999996"/>
    <n v="77.624999999999986"/>
    <s v="Arabica"/>
    <s v="Medium"/>
    <x v="0"/>
  </r>
  <r>
    <s v="MEK-39769-035"/>
    <x v="138"/>
    <s v="15380-76513-PS"/>
    <s v="R-D-2.5"/>
    <n v="3"/>
    <x v="147"/>
    <s v="pyea4d@aol.com"/>
    <x v="1"/>
    <x v="0"/>
    <x v="2"/>
    <x v="2"/>
    <n v="20.584999999999997"/>
    <n v="61.754999999999995"/>
    <s v="Robusta"/>
    <s v="Dark"/>
    <x v="1"/>
  </r>
  <r>
    <s v="JAF-18294-750"/>
    <x v="139"/>
    <s v="73564-98204-EY"/>
    <s v="R-D-2.5"/>
    <n v="6"/>
    <x v="148"/>
    <s v=""/>
    <x v="0"/>
    <x v="0"/>
    <x v="2"/>
    <x v="2"/>
    <n v="20.584999999999997"/>
    <n v="123.50999999999999"/>
    <s v="Robusta"/>
    <s v="Dark"/>
    <x v="0"/>
  </r>
  <r>
    <s v="JBP-78754-392"/>
    <x v="140"/>
    <s v="74330-29286-RO"/>
    <s v="E-M-2.5"/>
    <n v="6"/>
    <x v="149"/>
    <s v="crushe8n@about.me"/>
    <x v="0"/>
    <x v="1"/>
    <x v="1"/>
    <x v="2"/>
    <n v="34.154999999999994"/>
    <n v="204.92999999999995"/>
    <s v="Excelsa"/>
    <s v="Light"/>
    <x v="0"/>
  </r>
  <r>
    <s v="UDG-65353-824"/>
    <x v="141"/>
    <s v="17514-94165-RJ"/>
    <s v="E-M-0.5"/>
    <n v="4"/>
    <x v="150"/>
    <s v="kswede4g@addthis.com"/>
    <x v="0"/>
    <x v="1"/>
    <x v="0"/>
    <x v="1"/>
    <n v="8.25"/>
    <n v="33"/>
    <s v="Excelsa"/>
    <s v="Medium"/>
    <x v="1"/>
  </r>
  <r>
    <s v="ENQ-42923-176"/>
    <x v="142"/>
    <s v="56248-75861-JX"/>
    <s v="A-L-0.5"/>
    <n v="3"/>
    <x v="151"/>
    <s v="lrubrow4h@microsoft.com"/>
    <x v="0"/>
    <x v="2"/>
    <x v="1"/>
    <x v="1"/>
    <n v="7.77"/>
    <n v="23.31"/>
    <s v="Arabica"/>
    <s v="Light"/>
    <x v="1"/>
  </r>
  <r>
    <s v="CBT-55781-720"/>
    <x v="143"/>
    <s v="97855-54761-IS"/>
    <s v="E-D-0.5"/>
    <n v="3"/>
    <x v="152"/>
    <s v="dtift4i@netvibes.com"/>
    <x v="0"/>
    <x v="1"/>
    <x v="2"/>
    <x v="1"/>
    <n v="7.29"/>
    <n v="21.87"/>
    <s v="Excelsa"/>
    <s v="Dark"/>
    <x v="0"/>
  </r>
  <r>
    <s v="NEU-86533-016"/>
    <x v="144"/>
    <s v="96544-91644-IT"/>
    <s v="R-D-0.2"/>
    <n v="6"/>
    <x v="153"/>
    <s v="gschonfeld4j@oracle.com"/>
    <x v="0"/>
    <x v="0"/>
    <x v="2"/>
    <x v="3"/>
    <n v="2.6849999999999996"/>
    <n v="16.11"/>
    <s v="Robusta"/>
    <s v="Dark"/>
    <x v="1"/>
  </r>
  <r>
    <s v="BYU-58154-603"/>
    <x v="145"/>
    <s v="51971-70393-QM"/>
    <s v="E-D-0.5"/>
    <n v="4"/>
    <x v="154"/>
    <s v="cfeye4k@google.co.jp"/>
    <x v="1"/>
    <x v="1"/>
    <x v="2"/>
    <x v="1"/>
    <n v="7.29"/>
    <n v="29.16"/>
    <s v="Excelsa"/>
    <s v="Dark"/>
    <x v="1"/>
  </r>
  <r>
    <s v="EHJ-05910-257"/>
    <x v="146"/>
    <s v="06812-11924-IK"/>
    <s v="R-D-1"/>
    <n v="6"/>
    <x v="155"/>
    <s v=""/>
    <x v="0"/>
    <x v="0"/>
    <x v="2"/>
    <x v="0"/>
    <n v="8.9499999999999993"/>
    <n v="53.699999999999996"/>
    <s v="Robusta"/>
    <s v="Dark"/>
    <x v="0"/>
  </r>
  <r>
    <s v="EIL-44855-309"/>
    <x v="147"/>
    <s v="59741-90220-OW"/>
    <s v="R-D-0.5"/>
    <n v="5"/>
    <x v="156"/>
    <s v=""/>
    <x v="0"/>
    <x v="0"/>
    <x v="2"/>
    <x v="1"/>
    <n v="5.3699999999999992"/>
    <n v="26.849999999999994"/>
    <s v="Robusta"/>
    <s v="Dark"/>
    <x v="0"/>
  </r>
  <r>
    <s v="HCA-87224-420"/>
    <x v="148"/>
    <s v="62682-27930-PD"/>
    <s v="E-M-0.5"/>
    <n v="5"/>
    <x v="157"/>
    <s v="tfero4n@comsenz.com"/>
    <x v="0"/>
    <x v="1"/>
    <x v="0"/>
    <x v="1"/>
    <n v="8.25"/>
    <n v="41.25"/>
    <s v="Excelsa"/>
    <s v="Medium"/>
    <x v="0"/>
  </r>
  <r>
    <s v="ABO-29054-365"/>
    <x v="149"/>
    <s v="00256-19905-YG"/>
    <s v="A-M-0.5"/>
    <n v="6"/>
    <x v="158"/>
    <s v=""/>
    <x v="1"/>
    <x v="2"/>
    <x v="0"/>
    <x v="1"/>
    <n v="6.75"/>
    <n v="40.5"/>
    <s v="Arabica"/>
    <s v="Medium"/>
    <x v="1"/>
  </r>
  <r>
    <s v="TKN-58485-031"/>
    <x v="150"/>
    <s v="38890-22576-UI"/>
    <s v="R-D-1"/>
    <n v="2"/>
    <x v="159"/>
    <s v="fdauney4p@sphinn.com"/>
    <x v="1"/>
    <x v="0"/>
    <x v="2"/>
    <x v="0"/>
    <n v="8.9499999999999993"/>
    <n v="17.899999999999999"/>
    <s v="Robusta"/>
    <s v="Dark"/>
    <x v="1"/>
  </r>
  <r>
    <s v="RCK-04069-371"/>
    <x v="151"/>
    <s v="94573-61802-PH"/>
    <s v="E-L-2.5"/>
    <n v="2"/>
    <x v="160"/>
    <s v="searley4q@youku.com"/>
    <x v="3"/>
    <x v="1"/>
    <x v="1"/>
    <x v="2"/>
    <n v="34.154999999999994"/>
    <n v="68.309999999999988"/>
    <s v="Excelsa"/>
    <s v="Light"/>
    <x v="1"/>
  </r>
  <r>
    <s v="IRJ-67095-738"/>
    <x v="13"/>
    <s v="86447-02699-UT"/>
    <s v="E-M-2.5"/>
    <n v="2"/>
    <x v="161"/>
    <s v="mchamberlayne4r@bigcartel.com"/>
    <x v="0"/>
    <x v="1"/>
    <x v="0"/>
    <x v="2"/>
    <n v="31.624999999999996"/>
    <n v="63.249999999999993"/>
    <s v="Excelsa"/>
    <s v="Medium"/>
    <x v="0"/>
  </r>
  <r>
    <s v="VEA-31961-977"/>
    <x v="79"/>
    <s v="51432-27169-KN"/>
    <s v="E-D-0.5"/>
    <n v="3"/>
    <x v="162"/>
    <s v="bflaherty4s@moonfruit.com"/>
    <x v="1"/>
    <x v="1"/>
    <x v="2"/>
    <x v="1"/>
    <n v="7.29"/>
    <n v="21.87"/>
    <s v="Excelsa"/>
    <s v="Dark"/>
    <x v="1"/>
  </r>
  <r>
    <s v="BAF-42286-205"/>
    <x v="152"/>
    <s v="43074-00987-PB"/>
    <s v="R-M-2.5"/>
    <n v="4"/>
    <x v="163"/>
    <s v="ocolbeck4t@sina.com.cn"/>
    <x v="0"/>
    <x v="0"/>
    <x v="0"/>
    <x v="2"/>
    <n v="22.884999999999998"/>
    <n v="91.539999999999992"/>
    <s v="Robusta"/>
    <s v="Medium"/>
    <x v="1"/>
  </r>
  <r>
    <s v="ADP-04506-084"/>
    <x v="153"/>
    <s v="61809-87758-LJ"/>
    <s v="E-M-2.5"/>
    <n v="6"/>
    <x v="164"/>
    <s v=""/>
    <x v="0"/>
    <x v="1"/>
    <x v="1"/>
    <x v="2"/>
    <n v="34.154999999999994"/>
    <n v="204.92999999999995"/>
    <s v="Excelsa"/>
    <s v="Light"/>
    <x v="0"/>
  </r>
  <r>
    <s v="ZWK-03995-815"/>
    <x v="154"/>
    <s v="28279-78469-YW"/>
    <s v="E-M-2.5"/>
    <n v="2"/>
    <x v="165"/>
    <s v="ehobbing4v@nsw.gov.au"/>
    <x v="0"/>
    <x v="1"/>
    <x v="0"/>
    <x v="2"/>
    <n v="31.624999999999996"/>
    <n v="63.249999999999993"/>
    <s v="Excelsa"/>
    <s v="Medium"/>
    <x v="0"/>
  </r>
  <r>
    <s v="CKF-43291-846"/>
    <x v="155"/>
    <s v="91829-99544-DS"/>
    <s v="E-L-2.5"/>
    <n v="1"/>
    <x v="166"/>
    <s v="othynne4w@auda.org.au"/>
    <x v="0"/>
    <x v="1"/>
    <x v="1"/>
    <x v="2"/>
    <n v="34.154999999999994"/>
    <n v="34.154999999999994"/>
    <s v="Excelsa"/>
    <s v="Light"/>
    <x v="0"/>
  </r>
  <r>
    <s v="RMW-74160-339"/>
    <x v="156"/>
    <s v="38978-59582-JP"/>
    <s v="R-L-2.5"/>
    <n v="4"/>
    <x v="167"/>
    <s v="eheining4x@flickr.com"/>
    <x v="0"/>
    <x v="0"/>
    <x v="1"/>
    <x v="2"/>
    <n v="27.484999999999996"/>
    <n v="109.93999999999998"/>
    <s v="Robusta"/>
    <s v="Light"/>
    <x v="0"/>
  </r>
  <r>
    <s v="FMT-94584-786"/>
    <x v="22"/>
    <s v="86504-96610-BH"/>
    <s v="A-L-1"/>
    <n v="2"/>
    <x v="168"/>
    <s v="kmelloi4y@imdb.com"/>
    <x v="0"/>
    <x v="2"/>
    <x v="1"/>
    <x v="0"/>
    <n v="12.95"/>
    <n v="25.9"/>
    <s v="Arabica"/>
    <s v="Light"/>
    <x v="1"/>
  </r>
  <r>
    <s v="NWT-78222-575"/>
    <x v="157"/>
    <s v="75986-98864-EZ"/>
    <s v="A-D-0.2"/>
    <n v="1"/>
    <x v="169"/>
    <s v=""/>
    <x v="1"/>
    <x v="2"/>
    <x v="2"/>
    <x v="3"/>
    <n v="2.9849999999999999"/>
    <n v="2.9849999999999999"/>
    <s v="Arabica"/>
    <s v="Dark"/>
    <x v="1"/>
  </r>
  <r>
    <s v="EOI-02511-919"/>
    <x v="158"/>
    <s v="66776-88682-RG"/>
    <s v="E-L-0.2"/>
    <n v="5"/>
    <x v="170"/>
    <s v="amussen50@51.la"/>
    <x v="0"/>
    <x v="1"/>
    <x v="1"/>
    <x v="3"/>
    <n v="4.4550000000000001"/>
    <n v="22.274999999999999"/>
    <s v="Excelsa"/>
    <s v="Light"/>
    <x v="1"/>
  </r>
  <r>
    <s v="EOI-02511-919"/>
    <x v="158"/>
    <s v="66776-88682-RG"/>
    <s v="A-D-0.5"/>
    <n v="5"/>
    <x v="170"/>
    <s v="amussen50@51.la"/>
    <x v="0"/>
    <x v="2"/>
    <x v="2"/>
    <x v="1"/>
    <n v="5.97"/>
    <n v="29.849999999999998"/>
    <s v="Arabica"/>
    <s v="Dark"/>
    <x v="1"/>
  </r>
  <r>
    <s v="UCT-03935-589"/>
    <x v="78"/>
    <s v="85851-78384-DM"/>
    <s v="R-D-0.5"/>
    <n v="6"/>
    <x v="171"/>
    <s v="amundford52@nbcnews.com"/>
    <x v="0"/>
    <x v="0"/>
    <x v="2"/>
    <x v="1"/>
    <n v="5.3699999999999992"/>
    <n v="32.22"/>
    <s v="Robusta"/>
    <s v="Dark"/>
    <x v="1"/>
  </r>
  <r>
    <s v="SBI-60013-494"/>
    <x v="159"/>
    <s v="55232-81621-BX"/>
    <s v="E-M-0.2"/>
    <n v="2"/>
    <x v="172"/>
    <s v="twalas53@google.ca"/>
    <x v="0"/>
    <x v="1"/>
    <x v="0"/>
    <x v="3"/>
    <n v="4.125"/>
    <n v="8.25"/>
    <s v="Excelsa"/>
    <s v="Medium"/>
    <x v="1"/>
  </r>
  <r>
    <s v="QRA-73277-814"/>
    <x v="160"/>
    <s v="80310-92912-JA"/>
    <s v="A-L-0.5"/>
    <n v="4"/>
    <x v="173"/>
    <s v="iblazewicz54@thetimes.co.uk"/>
    <x v="0"/>
    <x v="2"/>
    <x v="1"/>
    <x v="1"/>
    <n v="7.77"/>
    <n v="31.08"/>
    <s v="Arabica"/>
    <s v="Light"/>
    <x v="1"/>
  </r>
  <r>
    <s v="EQE-31648-909"/>
    <x v="161"/>
    <s v="19821-05175-WZ"/>
    <s v="E-D-0.5"/>
    <n v="5"/>
    <x v="174"/>
    <s v="arizzetti55@naver.com"/>
    <x v="0"/>
    <x v="1"/>
    <x v="2"/>
    <x v="1"/>
    <n v="7.29"/>
    <n v="36.450000000000003"/>
    <s v="Excelsa"/>
    <s v="Dark"/>
    <x v="0"/>
  </r>
  <r>
    <s v="QOO-24615-950"/>
    <x v="162"/>
    <s v="01338-83217-GV"/>
    <s v="R-M-2.5"/>
    <n v="3"/>
    <x v="175"/>
    <s v="mmeriet56@noaa.gov"/>
    <x v="0"/>
    <x v="0"/>
    <x v="0"/>
    <x v="2"/>
    <n v="22.884999999999998"/>
    <n v="68.655000000000001"/>
    <s v="Robusta"/>
    <s v="Medium"/>
    <x v="1"/>
  </r>
  <r>
    <s v="WDV-73864-037"/>
    <x v="70"/>
    <s v="66044-25298-TA"/>
    <s v="L-M-0.5"/>
    <n v="5"/>
    <x v="176"/>
    <s v="lpratt57@netvibes.com"/>
    <x v="0"/>
    <x v="3"/>
    <x v="0"/>
    <x v="1"/>
    <n v="8.73"/>
    <n v="43.650000000000006"/>
    <s v="Liberica"/>
    <s v="Medium"/>
    <x v="0"/>
  </r>
  <r>
    <s v="PKR-88575-066"/>
    <x v="163"/>
    <s v="28728-47861-TZ"/>
    <s v="E-L-0.2"/>
    <n v="1"/>
    <x v="177"/>
    <s v="akitchingham58@com.com"/>
    <x v="0"/>
    <x v="1"/>
    <x v="1"/>
    <x v="3"/>
    <n v="4.4550000000000001"/>
    <n v="4.4550000000000001"/>
    <s v="Excelsa"/>
    <s v="Light"/>
    <x v="0"/>
  </r>
  <r>
    <s v="BWR-85735-955"/>
    <x v="164"/>
    <s v="32638-38620-AX"/>
    <s v="L-M-1"/>
    <n v="3"/>
    <x v="178"/>
    <s v="bbartholin59@xinhuanet.com"/>
    <x v="0"/>
    <x v="3"/>
    <x v="0"/>
    <x v="0"/>
    <n v="14.55"/>
    <n v="43.650000000000006"/>
    <s v="Liberica"/>
    <s v="Medium"/>
    <x v="0"/>
  </r>
  <r>
    <s v="YFX-64795-136"/>
    <x v="165"/>
    <s v="83163-65741-IH"/>
    <s v="L-M-2.5"/>
    <n v="1"/>
    <x v="179"/>
    <s v="mprinn5a@usa.gov"/>
    <x v="0"/>
    <x v="3"/>
    <x v="0"/>
    <x v="2"/>
    <n v="33.464999999999996"/>
    <n v="33.464999999999996"/>
    <s v="Liberica"/>
    <s v="Medium"/>
    <x v="0"/>
  </r>
  <r>
    <s v="DDO-71442-967"/>
    <x v="166"/>
    <s v="89422-58281-FD"/>
    <s v="L-D-0.2"/>
    <n v="5"/>
    <x v="180"/>
    <s v="abaudino5b@netvibes.com"/>
    <x v="0"/>
    <x v="3"/>
    <x v="2"/>
    <x v="3"/>
    <n v="3.8849999999999998"/>
    <n v="19.424999999999997"/>
    <s v="Liberica"/>
    <s v="Dark"/>
    <x v="0"/>
  </r>
  <r>
    <s v="ILQ-11027-588"/>
    <x v="167"/>
    <s v="76293-30918-DQ"/>
    <s v="E-D-1"/>
    <n v="6"/>
    <x v="181"/>
    <s v="ppetrushanko5c@blinklist.com"/>
    <x v="1"/>
    <x v="1"/>
    <x v="2"/>
    <x v="0"/>
    <n v="12.15"/>
    <n v="72.900000000000006"/>
    <s v="Excelsa"/>
    <s v="Dark"/>
    <x v="0"/>
  </r>
  <r>
    <s v="KRZ-13868-122"/>
    <x v="168"/>
    <s v="86779-84838-EJ"/>
    <s v="E-L-1"/>
    <n v="3"/>
    <x v="182"/>
    <s v=""/>
    <x v="0"/>
    <x v="1"/>
    <x v="1"/>
    <x v="0"/>
    <n v="14.85"/>
    <n v="44.55"/>
    <s v="Excelsa"/>
    <s v="Light"/>
    <x v="1"/>
  </r>
  <r>
    <s v="VRM-93594-914"/>
    <x v="169"/>
    <s v="66806-41795-MX"/>
    <s v="E-D-0.5"/>
    <n v="5"/>
    <x v="183"/>
    <s v="elaird5e@bing.com"/>
    <x v="0"/>
    <x v="1"/>
    <x v="2"/>
    <x v="1"/>
    <n v="7.29"/>
    <n v="36.450000000000003"/>
    <s v="Excelsa"/>
    <s v="Dark"/>
    <x v="1"/>
  </r>
  <r>
    <s v="HXL-22497-359"/>
    <x v="170"/>
    <s v="64875-71224-UI"/>
    <s v="A-L-1"/>
    <n v="3"/>
    <x v="184"/>
    <s v="mhowsden5f@infoseek.co.jp"/>
    <x v="0"/>
    <x v="2"/>
    <x v="1"/>
    <x v="0"/>
    <n v="12.95"/>
    <n v="38.849999999999994"/>
    <s v="Arabica"/>
    <s v="Light"/>
    <x v="1"/>
  </r>
  <r>
    <s v="NOP-21394-646"/>
    <x v="171"/>
    <s v="16982-35708-BZ"/>
    <s v="E-L-0.5"/>
    <n v="6"/>
    <x v="185"/>
    <s v="ncuttler5g@parallels.com"/>
    <x v="0"/>
    <x v="1"/>
    <x v="1"/>
    <x v="1"/>
    <n v="8.91"/>
    <n v="53.46"/>
    <s v="Excelsa"/>
    <s v="Light"/>
    <x v="1"/>
  </r>
  <r>
    <s v="NOP-21394-646"/>
    <x v="171"/>
    <s v="16982-35708-BZ"/>
    <s v="L-D-2.5"/>
    <n v="2"/>
    <x v="185"/>
    <s v="ncuttler5g@parallels.com"/>
    <x v="0"/>
    <x v="3"/>
    <x v="2"/>
    <x v="2"/>
    <n v="29.784999999999997"/>
    <n v="59.569999999999993"/>
    <s v="Liberica"/>
    <s v="Dark"/>
    <x v="1"/>
  </r>
  <r>
    <s v="NOP-21394-646"/>
    <x v="171"/>
    <s v="16982-35708-BZ"/>
    <s v="L-D-2.5"/>
    <n v="3"/>
    <x v="28"/>
    <e v="#N/A"/>
    <x v="2"/>
    <x v="3"/>
    <x v="2"/>
    <x v="2"/>
    <n v="29.784999999999997"/>
    <n v="89.35499999999999"/>
    <s v="Liberica"/>
    <s v="Dark"/>
    <x v="1"/>
  </r>
  <r>
    <s v="NOP-21394-646"/>
    <x v="171"/>
    <s v="16982-35708-BZ"/>
    <s v="L-L-0.5"/>
    <n v="4"/>
    <x v="28"/>
    <e v="#N/A"/>
    <x v="2"/>
    <x v="3"/>
    <x v="1"/>
    <x v="1"/>
    <n v="9.51"/>
    <n v="38.04"/>
    <s v="Liberica"/>
    <s v="Light"/>
    <x v="1"/>
  </r>
  <r>
    <s v="NOP-21394-646"/>
    <x v="171"/>
    <s v="16982-35708-BZ"/>
    <s v="E-M-1"/>
    <n v="3"/>
    <x v="28"/>
    <e v="#N/A"/>
    <x v="2"/>
    <x v="1"/>
    <x v="0"/>
    <x v="0"/>
    <n v="13.75"/>
    <n v="41.25"/>
    <s v="Excelsa"/>
    <s v="Medium"/>
    <x v="1"/>
  </r>
  <r>
    <s v="FTV-77095-168"/>
    <x v="172"/>
    <s v="66708-26678-QK"/>
    <s v="L-L-0.5"/>
    <n v="6"/>
    <x v="186"/>
    <s v=""/>
    <x v="0"/>
    <x v="3"/>
    <x v="1"/>
    <x v="1"/>
    <n v="9.51"/>
    <n v="57.06"/>
    <s v="Liberica"/>
    <s v="Light"/>
    <x v="1"/>
  </r>
  <r>
    <s v="BOR-02906-411"/>
    <x v="173"/>
    <s v="08743-09057-OO"/>
    <s v="L-D-2.5"/>
    <n v="6"/>
    <x v="187"/>
    <s v="tfelip5m@typepad.com"/>
    <x v="0"/>
    <x v="3"/>
    <x v="2"/>
    <x v="2"/>
    <n v="29.784999999999997"/>
    <n v="178.70999999999998"/>
    <s v="Liberica"/>
    <s v="Dark"/>
    <x v="0"/>
  </r>
  <r>
    <s v="WMP-68847-770"/>
    <x v="174"/>
    <s v="37490-01572-JW"/>
    <s v="L-L-0.2"/>
    <n v="1"/>
    <x v="188"/>
    <s v="vle5n@disqus.com"/>
    <x v="0"/>
    <x v="3"/>
    <x v="1"/>
    <x v="3"/>
    <n v="4.7549999999999999"/>
    <n v="4.7549999999999999"/>
    <s v="Liberica"/>
    <s v="Light"/>
    <x v="1"/>
  </r>
  <r>
    <s v="TMO-22785-872"/>
    <x v="175"/>
    <s v="01811-60350-CU"/>
    <s v="E-M-1"/>
    <n v="6"/>
    <x v="189"/>
    <s v=""/>
    <x v="0"/>
    <x v="1"/>
    <x v="0"/>
    <x v="0"/>
    <n v="13.75"/>
    <n v="82.5"/>
    <s v="Excelsa"/>
    <s v="Medium"/>
    <x v="1"/>
  </r>
  <r>
    <s v="TJG-73587-353"/>
    <x v="176"/>
    <s v="24766-58139-GT"/>
    <s v="R-D-0.2"/>
    <n v="3"/>
    <x v="190"/>
    <s v=""/>
    <x v="0"/>
    <x v="0"/>
    <x v="2"/>
    <x v="3"/>
    <n v="2.6849999999999996"/>
    <n v="8.0549999999999997"/>
    <s v="Robusta"/>
    <s v="Dark"/>
    <x v="0"/>
  </r>
  <r>
    <s v="OOU-61343-455"/>
    <x v="177"/>
    <s v="90123-70970-NY"/>
    <s v="A-M-1"/>
    <n v="2"/>
    <x v="191"/>
    <s v="npoolman5q@howstuffworks.com"/>
    <x v="0"/>
    <x v="2"/>
    <x v="0"/>
    <x v="0"/>
    <n v="11.25"/>
    <n v="22.5"/>
    <s v="Arabica"/>
    <s v="Medium"/>
    <x v="1"/>
  </r>
  <r>
    <s v="RMA-08327-369"/>
    <x v="142"/>
    <s v="93809-05424-MG"/>
    <s v="A-M-0.5"/>
    <n v="6"/>
    <x v="192"/>
    <s v="oduny5r@constantcontact.com"/>
    <x v="0"/>
    <x v="2"/>
    <x v="0"/>
    <x v="1"/>
    <n v="6.75"/>
    <n v="40.5"/>
    <s v="Arabica"/>
    <s v="Medium"/>
    <x v="0"/>
  </r>
  <r>
    <s v="SFB-97929-779"/>
    <x v="178"/>
    <s v="85425-33494-HQ"/>
    <s v="E-D-0.5"/>
    <n v="4"/>
    <x v="193"/>
    <s v="chalfhide5s@google.ru"/>
    <x v="1"/>
    <x v="1"/>
    <x v="2"/>
    <x v="1"/>
    <n v="7.29"/>
    <n v="29.16"/>
    <s v="Excelsa"/>
    <s v="Dark"/>
    <x v="0"/>
  </r>
  <r>
    <s v="AUP-10128-606"/>
    <x v="179"/>
    <s v="54387-64897-XC"/>
    <s v="A-M-0.5"/>
    <n v="1"/>
    <x v="194"/>
    <s v="fmalecky5t@list-manage.com"/>
    <x v="3"/>
    <x v="2"/>
    <x v="0"/>
    <x v="1"/>
    <n v="6.75"/>
    <n v="6.75"/>
    <s v="Arabica"/>
    <s v="Medium"/>
    <x v="1"/>
  </r>
  <r>
    <s v="YTW-40242-005"/>
    <x v="180"/>
    <s v="01035-70465-UO"/>
    <s v="L-D-1"/>
    <n v="4"/>
    <x v="195"/>
    <s v="aattwater5u@wikia.com"/>
    <x v="0"/>
    <x v="3"/>
    <x v="2"/>
    <x v="0"/>
    <n v="12.95"/>
    <n v="51.8"/>
    <s v="Liberica"/>
    <s v="Dark"/>
    <x v="0"/>
  </r>
  <r>
    <s v="PRP-53390-819"/>
    <x v="181"/>
    <s v="84260-39432-ML"/>
    <s v="E-L-0.5"/>
    <n v="6"/>
    <x v="196"/>
    <s v="mwhellans5v@mapquest.com"/>
    <x v="0"/>
    <x v="1"/>
    <x v="1"/>
    <x v="1"/>
    <n v="8.91"/>
    <n v="53.46"/>
    <s v="Excelsa"/>
    <s v="Light"/>
    <x v="1"/>
  </r>
  <r>
    <s v="GSJ-01065-125"/>
    <x v="182"/>
    <s v="69779-40609-RS"/>
    <s v="E-D-0.2"/>
    <n v="4"/>
    <x v="197"/>
    <s v="dcamilletti5w@businesswire.com"/>
    <x v="0"/>
    <x v="1"/>
    <x v="2"/>
    <x v="3"/>
    <n v="3.645"/>
    <n v="14.58"/>
    <s v="Excelsa"/>
    <s v="Dark"/>
    <x v="0"/>
  </r>
  <r>
    <s v="YQU-65147-580"/>
    <x v="183"/>
    <s v="80247-70000-HT"/>
    <s v="R-D-2.5"/>
    <n v="1"/>
    <x v="198"/>
    <s v="egalgey5x@wufoo.com"/>
    <x v="0"/>
    <x v="0"/>
    <x v="2"/>
    <x v="2"/>
    <n v="20.584999999999997"/>
    <n v="20.584999999999997"/>
    <s v="Robusta"/>
    <s v="Dark"/>
    <x v="1"/>
  </r>
  <r>
    <s v="QPM-95832-683"/>
    <x v="184"/>
    <s v="35058-04550-VC"/>
    <s v="L-L-1"/>
    <n v="2"/>
    <x v="199"/>
    <s v="mhame5y@newsvine.com"/>
    <x v="1"/>
    <x v="3"/>
    <x v="1"/>
    <x v="0"/>
    <n v="15.85"/>
    <n v="31.7"/>
    <s v="Liberica"/>
    <s v="Light"/>
    <x v="1"/>
  </r>
  <r>
    <s v="BNQ-88920-567"/>
    <x v="185"/>
    <s v="27226-53717-SY"/>
    <s v="L-D-0.2"/>
    <n v="6"/>
    <x v="200"/>
    <s v="igurnee5z@usnews.com"/>
    <x v="0"/>
    <x v="3"/>
    <x v="2"/>
    <x v="3"/>
    <n v="3.8849999999999998"/>
    <n v="23.31"/>
    <s v="Liberica"/>
    <s v="Dark"/>
    <x v="1"/>
  </r>
  <r>
    <s v="PUX-47906-110"/>
    <x v="186"/>
    <s v="02002-98725-CH"/>
    <s v="L-M-1"/>
    <n v="4"/>
    <x v="201"/>
    <s v="asnowding60@comsenz.com"/>
    <x v="0"/>
    <x v="3"/>
    <x v="0"/>
    <x v="0"/>
    <n v="14.55"/>
    <n v="58.2"/>
    <s v="Liberica"/>
    <s v="Medium"/>
    <x v="0"/>
  </r>
  <r>
    <s v="COL-72079-610"/>
    <x v="187"/>
    <s v="38487-01549-MV"/>
    <s v="E-L-0.5"/>
    <n v="4"/>
    <x v="202"/>
    <s v="gpoinsett61@berkeley.edu"/>
    <x v="0"/>
    <x v="1"/>
    <x v="1"/>
    <x v="1"/>
    <n v="8.91"/>
    <n v="35.64"/>
    <s v="Excelsa"/>
    <s v="Light"/>
    <x v="1"/>
  </r>
  <r>
    <s v="LBC-45686-819"/>
    <x v="188"/>
    <s v="98573-41811-EQ"/>
    <s v="A-M-1"/>
    <n v="5"/>
    <x v="203"/>
    <s v="rfurman62@t.co"/>
    <x v="1"/>
    <x v="2"/>
    <x v="0"/>
    <x v="0"/>
    <n v="11.25"/>
    <n v="56.25"/>
    <s v="Arabica"/>
    <s v="Medium"/>
    <x v="0"/>
  </r>
  <r>
    <s v="BLQ-03709-265"/>
    <x v="148"/>
    <s v="72463-75685-MV"/>
    <s v="R-L-0.2"/>
    <n v="3"/>
    <x v="204"/>
    <s v="ccrosier63@xrea.com"/>
    <x v="0"/>
    <x v="0"/>
    <x v="1"/>
    <x v="3"/>
    <n v="3.5849999999999995"/>
    <n v="10.754999999999999"/>
    <s v="Robusta"/>
    <s v="Light"/>
    <x v="1"/>
  </r>
  <r>
    <s v="BLQ-03709-265"/>
    <x v="148"/>
    <s v="72463-75685-MV"/>
    <s v="R-M-0.2"/>
    <n v="5"/>
    <x v="204"/>
    <s v="ccrosier63@xrea.com"/>
    <x v="0"/>
    <x v="0"/>
    <x v="0"/>
    <x v="3"/>
    <n v="2.9849999999999999"/>
    <n v="14.924999999999999"/>
    <s v="Robusta"/>
    <s v="Medium"/>
    <x v="1"/>
  </r>
  <r>
    <s v="VFZ-91673-181"/>
    <x v="189"/>
    <s v="10225-91535-AI"/>
    <s v="A-L-1"/>
    <n v="6"/>
    <x v="205"/>
    <s v="lrushmer65@europa.eu"/>
    <x v="0"/>
    <x v="2"/>
    <x v="1"/>
    <x v="0"/>
    <n v="12.95"/>
    <n v="77.699999999999989"/>
    <s v="Arabica"/>
    <s v="Light"/>
    <x v="0"/>
  </r>
  <r>
    <s v="WKD-81956-870"/>
    <x v="190"/>
    <s v="48090-06534-HI"/>
    <s v="L-D-0.5"/>
    <n v="3"/>
    <x v="206"/>
    <s v="wedinborough66@github.io"/>
    <x v="0"/>
    <x v="3"/>
    <x v="2"/>
    <x v="1"/>
    <n v="7.77"/>
    <n v="23.31"/>
    <s v="Liberica"/>
    <s v="Dark"/>
    <x v="1"/>
  </r>
  <r>
    <s v="TNI-91067-006"/>
    <x v="191"/>
    <s v="80444-58185-FX"/>
    <s v="E-L-1"/>
    <n v="4"/>
    <x v="207"/>
    <s v=""/>
    <x v="0"/>
    <x v="1"/>
    <x v="1"/>
    <x v="0"/>
    <n v="14.85"/>
    <n v="59.4"/>
    <s v="Excelsa"/>
    <s v="Light"/>
    <x v="0"/>
  </r>
  <r>
    <s v="IZA-61469-812"/>
    <x v="192"/>
    <s v="13561-92774-WP"/>
    <s v="L-D-2.5"/>
    <n v="4"/>
    <x v="208"/>
    <s v="kbromehead68@un.org"/>
    <x v="0"/>
    <x v="3"/>
    <x v="2"/>
    <x v="2"/>
    <n v="29.784999999999997"/>
    <n v="119.13999999999999"/>
    <s v="Liberica"/>
    <s v="Dark"/>
    <x v="0"/>
  </r>
  <r>
    <s v="PSS-22466-862"/>
    <x v="193"/>
    <s v="11550-78378-GE"/>
    <s v="R-L-0.2"/>
    <n v="4"/>
    <x v="209"/>
    <s v="ewesterman69@si.edu"/>
    <x v="1"/>
    <x v="0"/>
    <x v="1"/>
    <x v="3"/>
    <n v="3.5849999999999995"/>
    <n v="14.339999999999998"/>
    <s v="Robusta"/>
    <s v="Light"/>
    <x v="1"/>
  </r>
  <r>
    <s v="REH-56504-397"/>
    <x v="194"/>
    <s v="90961-35603-RP"/>
    <s v="A-M-2.5"/>
    <n v="5"/>
    <x v="210"/>
    <s v="ahutchens6a@amazonaws.com"/>
    <x v="0"/>
    <x v="2"/>
    <x v="0"/>
    <x v="2"/>
    <n v="25.874999999999996"/>
    <n v="129.37499999999997"/>
    <s v="Arabica"/>
    <s v="Medium"/>
    <x v="1"/>
  </r>
  <r>
    <s v="ALA-62598-016"/>
    <x v="195"/>
    <s v="57145-03803-ZL"/>
    <s v="R-D-0.2"/>
    <n v="6"/>
    <x v="211"/>
    <s v="nwyvill6b@naver.com"/>
    <x v="3"/>
    <x v="0"/>
    <x v="2"/>
    <x v="3"/>
    <n v="2.6849999999999996"/>
    <n v="16.11"/>
    <s v="Robusta"/>
    <s v="Dark"/>
    <x v="0"/>
  </r>
  <r>
    <s v="EYE-70374-835"/>
    <x v="196"/>
    <s v="89115-11966-VF"/>
    <s v="R-L-0.2"/>
    <n v="5"/>
    <x v="212"/>
    <s v="bmathon6c@barnesandnoble.com"/>
    <x v="0"/>
    <x v="0"/>
    <x v="1"/>
    <x v="3"/>
    <n v="3.5849999999999995"/>
    <n v="17.924999999999997"/>
    <s v="Robusta"/>
    <s v="Light"/>
    <x v="1"/>
  </r>
  <r>
    <s v="CCZ-19589-212"/>
    <x v="197"/>
    <s v="05754-41702-FG"/>
    <s v="L-M-0.2"/>
    <n v="2"/>
    <x v="213"/>
    <s v="kstreight6d@about.com"/>
    <x v="0"/>
    <x v="3"/>
    <x v="0"/>
    <x v="3"/>
    <n v="4.3650000000000002"/>
    <n v="8.73"/>
    <s v="Liberica"/>
    <s v="Medium"/>
    <x v="1"/>
  </r>
  <r>
    <s v="BPT-83989-157"/>
    <x v="198"/>
    <s v="84269-49816-ML"/>
    <s v="A-M-2.5"/>
    <n v="2"/>
    <x v="214"/>
    <s v="pcutchie6e@globo.com"/>
    <x v="0"/>
    <x v="2"/>
    <x v="0"/>
    <x v="2"/>
    <n v="25.874999999999996"/>
    <n v="51.749999999999993"/>
    <s v="Arabica"/>
    <s v="Medium"/>
    <x v="1"/>
  </r>
  <r>
    <s v="YFH-87456-208"/>
    <x v="199"/>
    <s v="23600-98432-ME"/>
    <s v="L-M-0.2"/>
    <n v="2"/>
    <x v="215"/>
    <s v=""/>
    <x v="0"/>
    <x v="3"/>
    <x v="0"/>
    <x v="3"/>
    <n v="4.3650000000000002"/>
    <n v="8.73"/>
    <s v="Liberica"/>
    <s v="Medium"/>
    <x v="0"/>
  </r>
  <r>
    <s v="JLN-14700-924"/>
    <x v="200"/>
    <s v="79058-02767-CP"/>
    <s v="L-L-0.2"/>
    <n v="5"/>
    <x v="216"/>
    <s v="cgheraldi6g@opera.com"/>
    <x v="3"/>
    <x v="3"/>
    <x v="1"/>
    <x v="3"/>
    <n v="4.7549999999999999"/>
    <n v="23.774999999999999"/>
    <s v="Liberica"/>
    <s v="Light"/>
    <x v="1"/>
  </r>
  <r>
    <s v="JVW-22582-137"/>
    <x v="201"/>
    <s v="89208-74646-UK"/>
    <s v="E-M-0.2"/>
    <n v="5"/>
    <x v="217"/>
    <s v="bkenwell6h@over-blog.com"/>
    <x v="0"/>
    <x v="1"/>
    <x v="0"/>
    <x v="3"/>
    <n v="4.125"/>
    <n v="20.625"/>
    <s v="Excelsa"/>
    <s v="Medium"/>
    <x v="1"/>
  </r>
  <r>
    <s v="LAA-41879-001"/>
    <x v="202"/>
    <s v="11408-81032-UR"/>
    <s v="L-L-2.5"/>
    <n v="1"/>
    <x v="218"/>
    <s v="tsutty6i@google.es"/>
    <x v="0"/>
    <x v="3"/>
    <x v="1"/>
    <x v="2"/>
    <n v="36.454999999999998"/>
    <n v="36.454999999999998"/>
    <s v="Liberica"/>
    <s v="Light"/>
    <x v="1"/>
  </r>
  <r>
    <s v="BRV-64870-915"/>
    <x v="203"/>
    <s v="32070-55528-UG"/>
    <s v="L-L-2.5"/>
    <n v="5"/>
    <x v="219"/>
    <s v=""/>
    <x v="1"/>
    <x v="3"/>
    <x v="1"/>
    <x v="2"/>
    <n v="36.454999999999998"/>
    <n v="182.27499999999998"/>
    <s v="Liberica"/>
    <s v="Light"/>
    <x v="1"/>
  </r>
  <r>
    <s v="RGJ-12544-083"/>
    <x v="204"/>
    <s v="48873-84433-PN"/>
    <s v="L-D-2.5"/>
    <n v="3"/>
    <x v="220"/>
    <s v="charce6k@cafepress.com"/>
    <x v="1"/>
    <x v="3"/>
    <x v="2"/>
    <x v="2"/>
    <n v="29.784999999999997"/>
    <n v="89.35499999999999"/>
    <s v="Liberica"/>
    <s v="Dark"/>
    <x v="1"/>
  </r>
  <r>
    <s v="JJX-83339-346"/>
    <x v="205"/>
    <s v="32928-18158-OW"/>
    <s v="R-L-0.2"/>
    <n v="1"/>
    <x v="221"/>
    <s v=""/>
    <x v="0"/>
    <x v="0"/>
    <x v="1"/>
    <x v="3"/>
    <n v="3.5849999999999995"/>
    <n v="3.5849999999999995"/>
    <s v="Robusta"/>
    <s v="Light"/>
    <x v="0"/>
  </r>
  <r>
    <s v="BIU-21970-705"/>
    <x v="206"/>
    <s v="89711-56688-GG"/>
    <s v="R-M-2.5"/>
    <n v="2"/>
    <x v="222"/>
    <s v="fdrysdale6m@symantec.com"/>
    <x v="0"/>
    <x v="0"/>
    <x v="0"/>
    <x v="2"/>
    <n v="22.884999999999998"/>
    <n v="45.769999999999996"/>
    <s v="Robusta"/>
    <s v="Medium"/>
    <x v="0"/>
  </r>
  <r>
    <s v="ELJ-87741-745"/>
    <x v="207"/>
    <s v="48389-71976-JB"/>
    <s v="E-L-1"/>
    <n v="4"/>
    <x v="223"/>
    <s v="dmagowan6n@fc2.com"/>
    <x v="0"/>
    <x v="1"/>
    <x v="1"/>
    <x v="0"/>
    <n v="14.85"/>
    <n v="59.4"/>
    <s v="Excelsa"/>
    <s v="Light"/>
    <x v="1"/>
  </r>
  <r>
    <s v="SGI-48226-857"/>
    <x v="208"/>
    <s v="84033-80762-EQ"/>
    <s v="A-M-2.5"/>
    <n v="6"/>
    <x v="224"/>
    <s v=""/>
    <x v="0"/>
    <x v="2"/>
    <x v="0"/>
    <x v="2"/>
    <n v="25.874999999999996"/>
    <n v="155.24999999999997"/>
    <s v="Arabica"/>
    <s v="Medium"/>
    <x v="0"/>
  </r>
  <r>
    <s v="AHV-66988-037"/>
    <x v="209"/>
    <s v="12743-00952-KO"/>
    <s v="R-M-2.5"/>
    <n v="2"/>
    <x v="225"/>
    <s v=""/>
    <x v="0"/>
    <x v="0"/>
    <x v="0"/>
    <x v="2"/>
    <n v="22.884999999999998"/>
    <n v="45.769999999999996"/>
    <s v="Robusta"/>
    <s v="Medium"/>
    <x v="1"/>
  </r>
  <r>
    <s v="ISK-42066-094"/>
    <x v="210"/>
    <s v="41505-42181-EF"/>
    <s v="E-D-1"/>
    <n v="3"/>
    <x v="226"/>
    <s v="srushbrooke6q@youku.com"/>
    <x v="0"/>
    <x v="1"/>
    <x v="2"/>
    <x v="0"/>
    <n v="12.15"/>
    <n v="36.450000000000003"/>
    <s v="Excelsa"/>
    <s v="Dark"/>
    <x v="0"/>
  </r>
  <r>
    <s v="FTC-35822-530"/>
    <x v="211"/>
    <s v="14307-87663-KB"/>
    <s v="E-D-0.5"/>
    <n v="4"/>
    <x v="227"/>
    <s v="tdrynan6r@deviantart.com"/>
    <x v="0"/>
    <x v="1"/>
    <x v="2"/>
    <x v="1"/>
    <n v="7.29"/>
    <n v="29.16"/>
    <s v="Excelsa"/>
    <s v="Dark"/>
    <x v="0"/>
  </r>
  <r>
    <s v="VSS-56247-688"/>
    <x v="212"/>
    <s v="08360-19442-GB"/>
    <s v="L-M-2.5"/>
    <n v="4"/>
    <x v="228"/>
    <s v="eyurkov6s@hud.gov"/>
    <x v="0"/>
    <x v="3"/>
    <x v="0"/>
    <x v="2"/>
    <n v="33.464999999999996"/>
    <n v="133.85999999999999"/>
    <s v="Liberica"/>
    <s v="Medium"/>
    <x v="1"/>
  </r>
  <r>
    <s v="HVW-25584-144"/>
    <x v="140"/>
    <s v="93405-51204-UW"/>
    <s v="L-L-0.2"/>
    <n v="5"/>
    <x v="229"/>
    <s v="lmallan6t@state.gov"/>
    <x v="0"/>
    <x v="3"/>
    <x v="1"/>
    <x v="3"/>
    <n v="4.7549999999999999"/>
    <n v="23.774999999999999"/>
    <s v="Liberica"/>
    <s v="Light"/>
    <x v="0"/>
  </r>
  <r>
    <s v="MUY-15309-209"/>
    <x v="213"/>
    <s v="97152-03355-IW"/>
    <s v="L-D-1"/>
    <n v="3"/>
    <x v="230"/>
    <s v="gbentjens6u@netlog.com"/>
    <x v="3"/>
    <x v="3"/>
    <x v="2"/>
    <x v="0"/>
    <n v="12.95"/>
    <n v="38.849999999999994"/>
    <s v="Liberica"/>
    <s v="Dark"/>
    <x v="1"/>
  </r>
  <r>
    <s v="VAJ-44572-469"/>
    <x v="63"/>
    <s v="79216-73157-TE"/>
    <s v="R-L-0.2"/>
    <n v="6"/>
    <x v="231"/>
    <s v=""/>
    <x v="1"/>
    <x v="0"/>
    <x v="1"/>
    <x v="3"/>
    <n v="3.5849999999999995"/>
    <n v="21.509999999999998"/>
    <s v="Robusta"/>
    <s v="Light"/>
    <x v="0"/>
  </r>
  <r>
    <s v="YJU-84377-606"/>
    <x v="214"/>
    <s v="20259-47723-AC"/>
    <s v="A-D-1"/>
    <n v="1"/>
    <x v="232"/>
    <s v="lentwistle6w@omniture.com"/>
    <x v="0"/>
    <x v="2"/>
    <x v="2"/>
    <x v="0"/>
    <n v="9.9499999999999993"/>
    <n v="9.9499999999999993"/>
    <s v="Arabica"/>
    <s v="Dark"/>
    <x v="0"/>
  </r>
  <r>
    <s v="VNC-93921-469"/>
    <x v="215"/>
    <s v="04666-71569-RI"/>
    <s v="L-L-1"/>
    <n v="1"/>
    <x v="233"/>
    <s v="zkiffe74@cyberchimps.com"/>
    <x v="0"/>
    <x v="3"/>
    <x v="1"/>
    <x v="0"/>
    <n v="15.85"/>
    <n v="15.85"/>
    <s v="Liberica"/>
    <s v="Light"/>
    <x v="0"/>
  </r>
  <r>
    <s v="OGB-91614-810"/>
    <x v="216"/>
    <s v="08909-77713-CG"/>
    <s v="R-M-0.2"/>
    <n v="1"/>
    <x v="234"/>
    <s v="macott6y@pagesperso-orange.fr"/>
    <x v="0"/>
    <x v="0"/>
    <x v="0"/>
    <x v="3"/>
    <n v="2.9849999999999999"/>
    <n v="2.9849999999999999"/>
    <s v="Robusta"/>
    <s v="Medium"/>
    <x v="0"/>
  </r>
  <r>
    <s v="BQI-61647-496"/>
    <x v="217"/>
    <s v="84340-73931-VV"/>
    <s v="E-M-1"/>
    <n v="5"/>
    <x v="235"/>
    <s v="cheaviside6z@rediff.com"/>
    <x v="0"/>
    <x v="1"/>
    <x v="0"/>
    <x v="0"/>
    <n v="13.75"/>
    <n v="68.75"/>
    <s v="Excelsa"/>
    <s v="Medium"/>
    <x v="0"/>
  </r>
  <r>
    <s v="IOM-51636-823"/>
    <x v="218"/>
    <s v="04609-95151-XH"/>
    <s v="A-D-1"/>
    <n v="3"/>
    <x v="236"/>
    <s v=""/>
    <x v="0"/>
    <x v="2"/>
    <x v="2"/>
    <x v="0"/>
    <n v="9.9499999999999993"/>
    <n v="29.849999999999998"/>
    <s v="Arabica"/>
    <s v="Dark"/>
    <x v="1"/>
  </r>
  <r>
    <s v="GGD-38107-641"/>
    <x v="219"/>
    <s v="99562-88650-YF"/>
    <s v="L-M-1"/>
    <n v="4"/>
    <x v="237"/>
    <s v="lkernan71@wsj.com"/>
    <x v="0"/>
    <x v="3"/>
    <x v="0"/>
    <x v="0"/>
    <n v="14.55"/>
    <n v="58.2"/>
    <s v="Liberica"/>
    <s v="Medium"/>
    <x v="1"/>
  </r>
  <r>
    <s v="LTO-95975-728"/>
    <x v="220"/>
    <s v="46560-73885-PJ"/>
    <s v="R-L-0.5"/>
    <n v="4"/>
    <x v="238"/>
    <s v="rmclae72@dailymotion.com"/>
    <x v="3"/>
    <x v="0"/>
    <x v="1"/>
    <x v="1"/>
    <n v="7.169999999999999"/>
    <n v="28.679999999999996"/>
    <s v="Robusta"/>
    <s v="Light"/>
    <x v="1"/>
  </r>
  <r>
    <s v="IGM-84664-265"/>
    <x v="114"/>
    <s v="80179-44620-WN"/>
    <s v="R-L-0.5"/>
    <n v="3"/>
    <x v="239"/>
    <s v="cblowfelde73@ustream.tv"/>
    <x v="0"/>
    <x v="0"/>
    <x v="1"/>
    <x v="1"/>
    <n v="7.169999999999999"/>
    <n v="21.509999999999998"/>
    <s v="Robusta"/>
    <s v="Light"/>
    <x v="1"/>
  </r>
  <r>
    <s v="SKO-45740-621"/>
    <x v="221"/>
    <s v="04666-71569-RI"/>
    <s v="L-M-0.5"/>
    <n v="2"/>
    <x v="233"/>
    <s v="zkiffe74@cyberchimps.com"/>
    <x v="0"/>
    <x v="3"/>
    <x v="0"/>
    <x v="1"/>
    <n v="8.73"/>
    <n v="17.46"/>
    <s v="Liberica"/>
    <s v="Medium"/>
    <x v="0"/>
  </r>
  <r>
    <s v="FOJ-02234-063"/>
    <x v="222"/>
    <s v="59081-87231-VP"/>
    <s v="E-D-2.5"/>
    <n v="1"/>
    <x v="240"/>
    <s v="docalleran75@ucla.edu"/>
    <x v="0"/>
    <x v="1"/>
    <x v="2"/>
    <x v="2"/>
    <n v="27.945"/>
    <n v="27.945"/>
    <s v="Excelsa"/>
    <s v="Dark"/>
    <x v="0"/>
  </r>
  <r>
    <s v="MSJ-11909-468"/>
    <x v="189"/>
    <s v="07878-45872-CC"/>
    <s v="E-D-2.5"/>
    <n v="5"/>
    <x v="241"/>
    <s v="ccromwell76@desdev.cn"/>
    <x v="0"/>
    <x v="1"/>
    <x v="2"/>
    <x v="2"/>
    <n v="27.945"/>
    <n v="139.72499999999999"/>
    <s v="Excelsa"/>
    <s v="Dark"/>
    <x v="1"/>
  </r>
  <r>
    <s v="DKB-78053-329"/>
    <x v="223"/>
    <s v="12444-05174-OO"/>
    <s v="R-M-0.2"/>
    <n v="2"/>
    <x v="242"/>
    <s v="ihay77@lulu.com"/>
    <x v="3"/>
    <x v="0"/>
    <x v="0"/>
    <x v="3"/>
    <n v="2.9849999999999999"/>
    <n v="5.97"/>
    <s v="Robusta"/>
    <s v="Medium"/>
    <x v="1"/>
  </r>
  <r>
    <s v="DFZ-45083-941"/>
    <x v="224"/>
    <s v="34665-62561-AU"/>
    <s v="R-L-2.5"/>
    <n v="1"/>
    <x v="243"/>
    <s v="ttaffarello78@sciencedaily.com"/>
    <x v="0"/>
    <x v="0"/>
    <x v="1"/>
    <x v="2"/>
    <n v="27.484999999999996"/>
    <n v="27.484999999999996"/>
    <s v="Robusta"/>
    <s v="Light"/>
    <x v="0"/>
  </r>
  <r>
    <s v="OTA-40969-710"/>
    <x v="83"/>
    <s v="77877-11993-QH"/>
    <s v="R-L-1"/>
    <n v="5"/>
    <x v="244"/>
    <s v="mcanty79@jigsy.com"/>
    <x v="0"/>
    <x v="0"/>
    <x v="1"/>
    <x v="0"/>
    <n v="11.95"/>
    <n v="59.75"/>
    <s v="Robusta"/>
    <s v="Light"/>
    <x v="0"/>
  </r>
  <r>
    <s v="GRH-45571-667"/>
    <x v="104"/>
    <s v="32291-18308-YZ"/>
    <s v="E-M-1"/>
    <n v="3"/>
    <x v="245"/>
    <s v="jkopke7a@auda.org.au"/>
    <x v="0"/>
    <x v="1"/>
    <x v="0"/>
    <x v="0"/>
    <n v="13.75"/>
    <n v="41.25"/>
    <s v="Excelsa"/>
    <s v="Medium"/>
    <x v="1"/>
  </r>
  <r>
    <s v="NXV-05302-067"/>
    <x v="225"/>
    <s v="25754-33191-ZI"/>
    <s v="L-M-2.5"/>
    <n v="4"/>
    <x v="246"/>
    <s v=""/>
    <x v="0"/>
    <x v="3"/>
    <x v="0"/>
    <x v="2"/>
    <n v="33.464999999999996"/>
    <n v="133.85999999999999"/>
    <s v="Liberica"/>
    <s v="Medium"/>
    <x v="1"/>
  </r>
  <r>
    <s v="VZH-86274-142"/>
    <x v="226"/>
    <s v="53120-45532-KL"/>
    <s v="R-L-1"/>
    <n v="5"/>
    <x v="247"/>
    <s v=""/>
    <x v="1"/>
    <x v="0"/>
    <x v="1"/>
    <x v="0"/>
    <n v="11.95"/>
    <n v="59.75"/>
    <s v="Robusta"/>
    <s v="Light"/>
    <x v="0"/>
  </r>
  <r>
    <s v="KIX-93248-135"/>
    <x v="227"/>
    <s v="36605-83052-WB"/>
    <s v="A-D-0.5"/>
    <n v="1"/>
    <x v="248"/>
    <s v="vhellmore7d@bbc.co.uk"/>
    <x v="0"/>
    <x v="2"/>
    <x v="2"/>
    <x v="1"/>
    <n v="5.97"/>
    <n v="5.97"/>
    <s v="Arabica"/>
    <s v="Dark"/>
    <x v="0"/>
  </r>
  <r>
    <s v="AXR-10962-010"/>
    <x v="181"/>
    <s v="53683-35977-KI"/>
    <s v="E-D-1"/>
    <n v="2"/>
    <x v="249"/>
    <s v="mseawright7e@nbcnews.com"/>
    <x v="3"/>
    <x v="1"/>
    <x v="2"/>
    <x v="0"/>
    <n v="12.15"/>
    <n v="24.3"/>
    <s v="Excelsa"/>
    <s v="Dark"/>
    <x v="1"/>
  </r>
  <r>
    <s v="IHS-71573-008"/>
    <x v="228"/>
    <s v="07972-83134-NM"/>
    <s v="E-D-0.2"/>
    <n v="6"/>
    <x v="250"/>
    <s v="snortheast7f@mashable.com"/>
    <x v="0"/>
    <x v="1"/>
    <x v="2"/>
    <x v="3"/>
    <n v="3.645"/>
    <n v="21.87"/>
    <s v="Excelsa"/>
    <s v="Dark"/>
    <x v="0"/>
  </r>
  <r>
    <s v="QTR-19001-114"/>
    <x v="229"/>
    <s v="01035-70465-UO"/>
    <s v="A-D-1"/>
    <n v="2"/>
    <x v="28"/>
    <e v="#N/A"/>
    <x v="2"/>
    <x v="2"/>
    <x v="2"/>
    <x v="0"/>
    <n v="9.9499999999999993"/>
    <n v="19.899999999999999"/>
    <s v="Arabica"/>
    <s v="Dark"/>
    <x v="0"/>
  </r>
  <r>
    <s v="WBK-62297-910"/>
    <x v="230"/>
    <s v="25514-23938-IQ"/>
    <s v="A-D-0.2"/>
    <n v="2"/>
    <x v="251"/>
    <s v="mfearon7h@reverbnation.com"/>
    <x v="0"/>
    <x v="2"/>
    <x v="2"/>
    <x v="3"/>
    <n v="2.9849999999999999"/>
    <n v="5.97"/>
    <s v="Arabica"/>
    <s v="Dark"/>
    <x v="1"/>
  </r>
  <r>
    <s v="OGY-19377-175"/>
    <x v="231"/>
    <s v="49084-44492-OJ"/>
    <s v="E-D-0.5"/>
    <n v="1"/>
    <x v="252"/>
    <s v=""/>
    <x v="1"/>
    <x v="1"/>
    <x v="2"/>
    <x v="1"/>
    <n v="7.29"/>
    <n v="7.29"/>
    <s v="Excelsa"/>
    <s v="Dark"/>
    <x v="0"/>
  </r>
  <r>
    <s v="ESR-66651-814"/>
    <x v="80"/>
    <s v="76624-72205-CK"/>
    <s v="A-D-0.2"/>
    <n v="4"/>
    <x v="253"/>
    <s v="jsisneros7j@a8.net"/>
    <x v="0"/>
    <x v="2"/>
    <x v="2"/>
    <x v="3"/>
    <n v="2.9849999999999999"/>
    <n v="11.94"/>
    <s v="Arabica"/>
    <s v="Dark"/>
    <x v="0"/>
  </r>
  <r>
    <s v="CPX-46916-770"/>
    <x v="232"/>
    <s v="12729-50170-JE"/>
    <s v="R-L-1"/>
    <n v="6"/>
    <x v="254"/>
    <s v="zcarlson7k@bigcartel.com"/>
    <x v="1"/>
    <x v="0"/>
    <x v="1"/>
    <x v="0"/>
    <n v="11.95"/>
    <n v="71.699999999999989"/>
    <s v="Robusta"/>
    <s v="Light"/>
    <x v="0"/>
  </r>
  <r>
    <s v="MDC-03318-645"/>
    <x v="233"/>
    <s v="43974-44760-QI"/>
    <s v="A-L-0.2"/>
    <n v="2"/>
    <x v="255"/>
    <s v="wmaddox7l@timesonline.co.uk"/>
    <x v="0"/>
    <x v="2"/>
    <x v="1"/>
    <x v="3"/>
    <n v="3.8849999999999998"/>
    <n v="7.77"/>
    <s v="Arabica"/>
    <s v="Light"/>
    <x v="1"/>
  </r>
  <r>
    <s v="SFF-86059-407"/>
    <x v="234"/>
    <s v="30585-48726-BK"/>
    <s v="A-M-2.5"/>
    <n v="1"/>
    <x v="256"/>
    <s v="dhedlestone7m@craigslist.org"/>
    <x v="0"/>
    <x v="2"/>
    <x v="0"/>
    <x v="2"/>
    <n v="25.874999999999996"/>
    <n v="25.874999999999996"/>
    <s v="Arabica"/>
    <s v="Medium"/>
    <x v="1"/>
  </r>
  <r>
    <s v="XEY-48929-474"/>
    <x v="205"/>
    <s v="21889-94615-WT"/>
    <s v="L-M-2.5"/>
    <n v="6"/>
    <x v="257"/>
    <s v="lrignoldc1@miibeian.gov.cn"/>
    <x v="0"/>
    <x v="1"/>
    <x v="1"/>
    <x v="2"/>
    <n v="34.154999999999994"/>
    <n v="204.92999999999995"/>
    <s v="Excelsa"/>
    <s v="Light"/>
    <x v="0"/>
  </r>
  <r>
    <s v="HVU-21634-076"/>
    <x v="235"/>
    <s v="27723-45097-MH"/>
    <s v="R-L-2.5"/>
    <n v="4"/>
    <x v="258"/>
    <s v="dbury7o@tinyurl.com"/>
    <x v="1"/>
    <x v="0"/>
    <x v="1"/>
    <x v="2"/>
    <n v="27.484999999999996"/>
    <n v="109.93999999999998"/>
    <s v="Robusta"/>
    <s v="Light"/>
    <x v="0"/>
  </r>
  <r>
    <s v="XUS-73326-418"/>
    <x v="236"/>
    <s v="37078-56703-AF"/>
    <s v="E-L-1"/>
    <n v="6"/>
    <x v="259"/>
    <s v="gbroadbear7p@omniture.com"/>
    <x v="0"/>
    <x v="1"/>
    <x v="1"/>
    <x v="0"/>
    <n v="14.85"/>
    <n v="89.1"/>
    <s v="Excelsa"/>
    <s v="Light"/>
    <x v="1"/>
  </r>
  <r>
    <s v="XWD-18933-006"/>
    <x v="237"/>
    <s v="79420-11075-MY"/>
    <s v="A-L-0.2"/>
    <n v="2"/>
    <x v="260"/>
    <s v="epalfrey7q@devhub.com"/>
    <x v="0"/>
    <x v="2"/>
    <x v="1"/>
    <x v="3"/>
    <n v="3.8849999999999998"/>
    <n v="7.77"/>
    <s v="Arabica"/>
    <s v="Light"/>
    <x v="0"/>
  </r>
  <r>
    <s v="HPD-65272-772"/>
    <x v="52"/>
    <s v="57504-13456-UO"/>
    <s v="L-M-2.5"/>
    <n v="1"/>
    <x v="261"/>
    <s v="pmetrick7r@rakuten.co.jp"/>
    <x v="0"/>
    <x v="3"/>
    <x v="0"/>
    <x v="2"/>
    <n v="33.464999999999996"/>
    <n v="33.464999999999996"/>
    <s v="Liberica"/>
    <s v="Medium"/>
    <x v="0"/>
  </r>
  <r>
    <s v="JEG-93140-224"/>
    <x v="146"/>
    <s v="53751-57560-CN"/>
    <s v="E-M-0.5"/>
    <n v="5"/>
    <x v="262"/>
    <s v=""/>
    <x v="0"/>
    <x v="1"/>
    <x v="0"/>
    <x v="1"/>
    <n v="8.25"/>
    <n v="41.25"/>
    <s v="Excelsa"/>
    <s v="Medium"/>
    <x v="0"/>
  </r>
  <r>
    <s v="NNH-62058-950"/>
    <x v="238"/>
    <s v="96112-42558-EA"/>
    <s v="E-L-1"/>
    <n v="4"/>
    <x v="263"/>
    <s v="kkarby7t@sbwire.com"/>
    <x v="0"/>
    <x v="1"/>
    <x v="1"/>
    <x v="0"/>
    <n v="14.85"/>
    <n v="59.4"/>
    <s v="Excelsa"/>
    <s v="Light"/>
    <x v="0"/>
  </r>
  <r>
    <s v="LTD-71429-845"/>
    <x v="239"/>
    <s v="03157-23165-UB"/>
    <s v="A-L-0.5"/>
    <n v="1"/>
    <x v="264"/>
    <s v="fcrumpe7u@ftc.gov"/>
    <x v="3"/>
    <x v="2"/>
    <x v="1"/>
    <x v="1"/>
    <n v="7.77"/>
    <n v="7.77"/>
    <s v="Arabica"/>
    <s v="Light"/>
    <x v="1"/>
  </r>
  <r>
    <s v="MPV-26985-215"/>
    <x v="240"/>
    <s v="51466-52850-AG"/>
    <s v="R-D-0.5"/>
    <n v="1"/>
    <x v="265"/>
    <s v="achatto7v@sakura.ne.jp"/>
    <x v="3"/>
    <x v="0"/>
    <x v="2"/>
    <x v="1"/>
    <n v="5.3699999999999992"/>
    <n v="5.3699999999999992"/>
    <s v="Robusta"/>
    <s v="Dark"/>
    <x v="0"/>
  </r>
  <r>
    <s v="IYO-10245-081"/>
    <x v="241"/>
    <s v="57145-31023-FK"/>
    <s v="E-M-2.5"/>
    <n v="3"/>
    <x v="266"/>
    <s v=""/>
    <x v="0"/>
    <x v="1"/>
    <x v="0"/>
    <x v="2"/>
    <n v="31.624999999999996"/>
    <n v="94.874999999999986"/>
    <s v="Excelsa"/>
    <s v="Medium"/>
    <x v="1"/>
  </r>
  <r>
    <s v="BYZ-39669-954"/>
    <x v="242"/>
    <s v="66408-53777-VE"/>
    <s v="L-L-2.5"/>
    <n v="1"/>
    <x v="267"/>
    <s v=""/>
    <x v="0"/>
    <x v="3"/>
    <x v="1"/>
    <x v="2"/>
    <n v="36.454999999999998"/>
    <n v="36.454999999999998"/>
    <s v="Liberica"/>
    <s v="Light"/>
    <x v="1"/>
  </r>
  <r>
    <s v="EFB-72860-209"/>
    <x v="243"/>
    <s v="53035-99701-WG"/>
    <s v="A-M-0.2"/>
    <n v="4"/>
    <x v="268"/>
    <s v="bmergue7y@umn.edu"/>
    <x v="0"/>
    <x v="2"/>
    <x v="0"/>
    <x v="3"/>
    <n v="3.375"/>
    <n v="13.5"/>
    <s v="Arabica"/>
    <s v="Medium"/>
    <x v="0"/>
  </r>
  <r>
    <s v="GMM-72397-378"/>
    <x v="244"/>
    <s v="45899-92796-EI"/>
    <s v="R-L-0.2"/>
    <n v="4"/>
    <x v="269"/>
    <s v="kpatise7z@jigsy.com"/>
    <x v="0"/>
    <x v="0"/>
    <x v="1"/>
    <x v="3"/>
    <n v="3.5849999999999995"/>
    <n v="14.339999999999998"/>
    <s v="Robusta"/>
    <s v="Light"/>
    <x v="1"/>
  </r>
  <r>
    <s v="LYP-52345-883"/>
    <x v="245"/>
    <s v="17649-28133-PY"/>
    <s v="E-M-0.5"/>
    <n v="1"/>
    <x v="270"/>
    <s v=""/>
    <x v="1"/>
    <x v="1"/>
    <x v="0"/>
    <x v="1"/>
    <n v="8.25"/>
    <n v="8.25"/>
    <s v="Excelsa"/>
    <s v="Medium"/>
    <x v="0"/>
  </r>
  <r>
    <s v="DFK-35846-692"/>
    <x v="246"/>
    <s v="49612-33852-CN"/>
    <s v="R-D-0.2"/>
    <n v="5"/>
    <x v="271"/>
    <s v=""/>
    <x v="0"/>
    <x v="0"/>
    <x v="2"/>
    <x v="3"/>
    <n v="2.6849999999999996"/>
    <n v="13.424999999999997"/>
    <s v="Robusta"/>
    <s v="Dark"/>
    <x v="0"/>
  </r>
  <r>
    <s v="XAH-93337-609"/>
    <x v="247"/>
    <s v="66976-43829-YG"/>
    <s v="A-D-1"/>
    <n v="5"/>
    <x v="272"/>
    <s v="dduke82@vkontakte.ru"/>
    <x v="0"/>
    <x v="2"/>
    <x v="2"/>
    <x v="0"/>
    <n v="9.9499999999999993"/>
    <n v="49.75"/>
    <s v="Arabica"/>
    <s v="Dark"/>
    <x v="1"/>
  </r>
  <r>
    <s v="QKA-72582-644"/>
    <x v="248"/>
    <s v="64852-04619-XZ"/>
    <s v="E-M-0.5"/>
    <n v="2"/>
    <x v="273"/>
    <s v=""/>
    <x v="1"/>
    <x v="1"/>
    <x v="0"/>
    <x v="1"/>
    <n v="8.25"/>
    <n v="16.5"/>
    <s v="Excelsa"/>
    <s v="Medium"/>
    <x v="1"/>
  </r>
  <r>
    <s v="ZDK-84567-102"/>
    <x v="249"/>
    <s v="58690-31815-VY"/>
    <s v="A-D-0.5"/>
    <n v="3"/>
    <x v="274"/>
    <s v="ihussey84@mapy.cz"/>
    <x v="0"/>
    <x v="2"/>
    <x v="2"/>
    <x v="1"/>
    <n v="5.97"/>
    <n v="17.91"/>
    <s v="Arabica"/>
    <s v="Dark"/>
    <x v="1"/>
  </r>
  <r>
    <s v="WAV-38301-984"/>
    <x v="250"/>
    <s v="62863-81239-DT"/>
    <s v="A-D-0.5"/>
    <n v="5"/>
    <x v="275"/>
    <s v="cpinkerton85@upenn.edu"/>
    <x v="0"/>
    <x v="2"/>
    <x v="2"/>
    <x v="1"/>
    <n v="5.97"/>
    <n v="29.849999999999998"/>
    <s v="Arabica"/>
    <s v="Dark"/>
    <x v="1"/>
  </r>
  <r>
    <s v="KZR-33023-209"/>
    <x v="178"/>
    <s v="21177-40725-CF"/>
    <s v="E-L-1"/>
    <n v="3"/>
    <x v="276"/>
    <s v=""/>
    <x v="0"/>
    <x v="1"/>
    <x v="1"/>
    <x v="0"/>
    <n v="14.85"/>
    <n v="44.55"/>
    <s v="Excelsa"/>
    <s v="Light"/>
    <x v="1"/>
  </r>
  <r>
    <s v="ULM-49433-003"/>
    <x v="251"/>
    <s v="99421-80253-UI"/>
    <s v="E-M-1"/>
    <n v="2"/>
    <x v="277"/>
    <s v=""/>
    <x v="0"/>
    <x v="1"/>
    <x v="0"/>
    <x v="0"/>
    <n v="13.75"/>
    <n v="27.5"/>
    <s v="Excelsa"/>
    <s v="Medium"/>
    <x v="1"/>
  </r>
  <r>
    <s v="SIB-83254-136"/>
    <x v="252"/>
    <s v="45315-50206-DK"/>
    <s v="R-M-0.5"/>
    <n v="6"/>
    <x v="278"/>
    <s v="dvizor88@furl.net"/>
    <x v="0"/>
    <x v="0"/>
    <x v="0"/>
    <x v="1"/>
    <n v="5.97"/>
    <n v="35.82"/>
    <s v="Robusta"/>
    <s v="Medium"/>
    <x v="0"/>
  </r>
  <r>
    <s v="NOK-50349-551"/>
    <x v="253"/>
    <s v="09595-95726-OV"/>
    <s v="R-D-0.5"/>
    <n v="3"/>
    <x v="279"/>
    <s v="esedgebeer89@oaic.gov.au"/>
    <x v="0"/>
    <x v="0"/>
    <x v="2"/>
    <x v="1"/>
    <n v="5.3699999999999992"/>
    <n v="16.11"/>
    <s v="Robusta"/>
    <s v="Dark"/>
    <x v="0"/>
  </r>
  <r>
    <s v="YIS-96268-844"/>
    <x v="227"/>
    <s v="60221-67036-TD"/>
    <s v="E-L-0.2"/>
    <n v="6"/>
    <x v="280"/>
    <s v="klestrange8a@lulu.com"/>
    <x v="0"/>
    <x v="1"/>
    <x v="1"/>
    <x v="3"/>
    <n v="4.4550000000000001"/>
    <n v="26.73"/>
    <s v="Excelsa"/>
    <s v="Light"/>
    <x v="0"/>
  </r>
  <r>
    <s v="WOR-52762-511"/>
    <x v="164"/>
    <s v="04739-85772-QT"/>
    <s v="E-L-2.5"/>
    <n v="6"/>
    <x v="281"/>
    <s v=""/>
    <x v="0"/>
    <x v="1"/>
    <x v="0"/>
    <x v="2"/>
    <n v="31.624999999999996"/>
    <n v="189.74999999999997"/>
    <s v="Excelsa"/>
    <s v="Medium"/>
    <x v="0"/>
  </r>
  <r>
    <s v="IZU-90429-382"/>
    <x v="183"/>
    <s v="33011-52383-BA"/>
    <s v="A-L-1"/>
    <n v="3"/>
    <x v="282"/>
    <s v="ade8c@1und1.de"/>
    <x v="0"/>
    <x v="2"/>
    <x v="1"/>
    <x v="0"/>
    <n v="12.95"/>
    <n v="38.849999999999994"/>
    <s v="Arabica"/>
    <s v="Light"/>
    <x v="0"/>
  </r>
  <r>
    <s v="WIT-40912-783"/>
    <x v="254"/>
    <s v="86768-91598-FA"/>
    <s v="L-D-0.2"/>
    <n v="4"/>
    <x v="283"/>
    <s v="tjedrachowicz8d@acquirethisname.com"/>
    <x v="0"/>
    <x v="3"/>
    <x v="2"/>
    <x v="3"/>
    <n v="3.8849999999999998"/>
    <n v="15.54"/>
    <s v="Liberica"/>
    <s v="Dark"/>
    <x v="0"/>
  </r>
  <r>
    <s v="PSD-57291-590"/>
    <x v="255"/>
    <s v="37191-12203-MX"/>
    <s v="A-M-0.5"/>
    <n v="1"/>
    <x v="284"/>
    <s v="pstonner8e@moonfruit.com"/>
    <x v="0"/>
    <x v="2"/>
    <x v="0"/>
    <x v="1"/>
    <n v="6.75"/>
    <n v="6.75"/>
    <s v="Arabica"/>
    <s v="Medium"/>
    <x v="1"/>
  </r>
  <r>
    <s v="GOI-41472-677"/>
    <x v="3"/>
    <s v="16545-76328-JY"/>
    <s v="E-D-2.5"/>
    <n v="4"/>
    <x v="285"/>
    <s v="dtingly8f@goo.ne.jp"/>
    <x v="0"/>
    <x v="1"/>
    <x v="2"/>
    <x v="2"/>
    <n v="27.945"/>
    <n v="111.78"/>
    <s v="Excelsa"/>
    <s v="Dark"/>
    <x v="0"/>
  </r>
  <r>
    <s v="KTX-17944-494"/>
    <x v="256"/>
    <s v="74330-29286-RO"/>
    <s v="A-L-0.2"/>
    <n v="1"/>
    <x v="149"/>
    <s v="crushe8n@about.me"/>
    <x v="0"/>
    <x v="2"/>
    <x v="1"/>
    <x v="3"/>
    <n v="3.8849999999999998"/>
    <n v="3.8849999999999998"/>
    <s v="Arabica"/>
    <s v="Light"/>
    <x v="0"/>
  </r>
  <r>
    <s v="RDM-99811-230"/>
    <x v="257"/>
    <s v="22349-47389-GY"/>
    <s v="L-M-0.2"/>
    <n v="5"/>
    <x v="286"/>
    <s v="bchecci8h@usa.gov"/>
    <x v="3"/>
    <x v="3"/>
    <x v="0"/>
    <x v="3"/>
    <n v="4.3650000000000002"/>
    <n v="21.825000000000003"/>
    <s v="Liberica"/>
    <s v="Medium"/>
    <x v="1"/>
  </r>
  <r>
    <s v="JTU-55897-581"/>
    <x v="258"/>
    <s v="70290-38099-GB"/>
    <s v="R-M-0.2"/>
    <n v="5"/>
    <x v="287"/>
    <s v="jbagot8i@mac.com"/>
    <x v="0"/>
    <x v="0"/>
    <x v="0"/>
    <x v="3"/>
    <n v="2.9849999999999999"/>
    <n v="14.924999999999999"/>
    <s v="Robusta"/>
    <s v="Medium"/>
    <x v="1"/>
  </r>
  <r>
    <s v="CRK-07584-240"/>
    <x v="259"/>
    <s v="18741-72071-PP"/>
    <s v="A-M-1"/>
    <n v="3"/>
    <x v="288"/>
    <s v="ebeeble8j@soundcloud.com"/>
    <x v="0"/>
    <x v="2"/>
    <x v="0"/>
    <x v="0"/>
    <n v="11.25"/>
    <n v="33.75"/>
    <s v="Arabica"/>
    <s v="Medium"/>
    <x v="0"/>
  </r>
  <r>
    <s v="MKE-75518-399"/>
    <x v="260"/>
    <s v="62588-82624-II"/>
    <s v="A-M-1"/>
    <n v="3"/>
    <x v="289"/>
    <s v="cfluin8k@flickr.com"/>
    <x v="3"/>
    <x v="2"/>
    <x v="0"/>
    <x v="0"/>
    <n v="11.25"/>
    <n v="33.75"/>
    <s v="Arabica"/>
    <s v="Medium"/>
    <x v="1"/>
  </r>
  <r>
    <s v="AEL-51169-725"/>
    <x v="261"/>
    <s v="37430-29579-HD"/>
    <s v="L-M-0.2"/>
    <n v="6"/>
    <x v="290"/>
    <s v="ebletsor8l@vinaora.com"/>
    <x v="0"/>
    <x v="3"/>
    <x v="0"/>
    <x v="3"/>
    <n v="4.3650000000000002"/>
    <n v="26.19"/>
    <s v="Liberica"/>
    <s v="Medium"/>
    <x v="0"/>
  </r>
  <r>
    <s v="ZGM-83108-823"/>
    <x v="262"/>
    <s v="84132-22322-QT"/>
    <s v="E-L-1"/>
    <n v="1"/>
    <x v="291"/>
    <s v="pbrydell8m@bloglovin.com"/>
    <x v="1"/>
    <x v="1"/>
    <x v="1"/>
    <x v="0"/>
    <n v="14.85"/>
    <n v="14.85"/>
    <s v="Excelsa"/>
    <s v="Light"/>
    <x v="1"/>
  </r>
  <r>
    <s v="SCL-94540-788"/>
    <x v="263"/>
    <s v="16123-07017-TY"/>
    <s v="E-L-2.5"/>
    <n v="6"/>
    <x v="292"/>
    <s v="tcrowthe7n@europa.eu"/>
    <x v="0"/>
    <x v="3"/>
    <x v="0"/>
    <x v="2"/>
    <n v="33.464999999999996"/>
    <n v="200.78999999999996"/>
    <s v="Liberica"/>
    <s v="Medium"/>
    <x v="1"/>
  </r>
  <r>
    <s v="RNH-54912-747"/>
    <x v="188"/>
    <s v="37445-17791-NQ"/>
    <s v="R-M-0.5"/>
    <n v="1"/>
    <x v="293"/>
    <s v="nleethem8o@mac.com"/>
    <x v="0"/>
    <x v="0"/>
    <x v="0"/>
    <x v="1"/>
    <n v="5.97"/>
    <n v="5.97"/>
    <s v="Robusta"/>
    <s v="Medium"/>
    <x v="0"/>
  </r>
  <r>
    <s v="JDS-33440-914"/>
    <x v="247"/>
    <s v="58511-10548-ZU"/>
    <s v="R-M-1"/>
    <n v="3"/>
    <x v="294"/>
    <s v="anesfield8p@people.com.cn"/>
    <x v="3"/>
    <x v="0"/>
    <x v="0"/>
    <x v="0"/>
    <n v="9.9499999999999993"/>
    <n v="29.849999999999998"/>
    <s v="Robusta"/>
    <s v="Medium"/>
    <x v="0"/>
  </r>
  <r>
    <s v="SYX-48878-182"/>
    <x v="264"/>
    <s v="47725-34771-FJ"/>
    <s v="R-D-1"/>
    <n v="5"/>
    <x v="295"/>
    <s v=""/>
    <x v="0"/>
    <x v="0"/>
    <x v="2"/>
    <x v="0"/>
    <n v="8.9499999999999993"/>
    <n v="44.75"/>
    <s v="Robusta"/>
    <s v="Dark"/>
    <x v="1"/>
  </r>
  <r>
    <s v="ZGD-94763-868"/>
    <x v="265"/>
    <s v="53086-67334-KT"/>
    <s v="E-L-2.5"/>
    <n v="1"/>
    <x v="296"/>
    <s v="mbrockway8r@ibm.com"/>
    <x v="0"/>
    <x v="1"/>
    <x v="1"/>
    <x v="2"/>
    <n v="34.154999999999994"/>
    <n v="34.154999999999994"/>
    <s v="Excelsa"/>
    <s v="Light"/>
    <x v="0"/>
  </r>
  <r>
    <s v="CXI-04933-855"/>
    <x v="110"/>
    <s v="62923-29397-KX"/>
    <s v="E-L-2.5"/>
    <n v="6"/>
    <x v="297"/>
    <s v="ltanti8b@techcrunch.com"/>
    <x v="0"/>
    <x v="1"/>
    <x v="1"/>
    <x v="2"/>
    <n v="34.154999999999994"/>
    <n v="204.92999999999995"/>
    <s v="Excelsa"/>
    <s v="Light"/>
    <x v="0"/>
  </r>
  <r>
    <s v="RJR-12175-899"/>
    <x v="266"/>
    <s v="37274-08534-FM"/>
    <s v="E-D-0.5"/>
    <n v="3"/>
    <x v="298"/>
    <s v="smcmillian8t@csmonitor.com"/>
    <x v="0"/>
    <x v="1"/>
    <x v="2"/>
    <x v="1"/>
    <n v="7.29"/>
    <n v="21.87"/>
    <s v="Excelsa"/>
    <s v="Dark"/>
    <x v="1"/>
  </r>
  <r>
    <s v="ELB-07929-407"/>
    <x v="205"/>
    <s v="54004-04664-AA"/>
    <s v="A-M-2.5"/>
    <n v="2"/>
    <x v="299"/>
    <s v="tbennison8u@google.cn"/>
    <x v="0"/>
    <x v="2"/>
    <x v="0"/>
    <x v="2"/>
    <n v="25.874999999999996"/>
    <n v="51.749999999999993"/>
    <s v="Arabica"/>
    <s v="Medium"/>
    <x v="0"/>
  </r>
  <r>
    <s v="UJQ-54441-340"/>
    <x v="267"/>
    <s v="26822-19510-SD"/>
    <s v="E-M-0.2"/>
    <n v="2"/>
    <x v="300"/>
    <s v="gtweed8v@yolasite.com"/>
    <x v="0"/>
    <x v="1"/>
    <x v="0"/>
    <x v="3"/>
    <n v="4.125"/>
    <n v="8.25"/>
    <s v="Excelsa"/>
    <s v="Medium"/>
    <x v="0"/>
  </r>
  <r>
    <s v="UJQ-54441-340"/>
    <x v="267"/>
    <s v="26822-19510-SD"/>
    <s v="A-L-0.2"/>
    <n v="5"/>
    <x v="300"/>
    <s v="gtweed8v@yolasite.com"/>
    <x v="0"/>
    <x v="2"/>
    <x v="1"/>
    <x v="3"/>
    <n v="3.8849999999999998"/>
    <n v="19.424999999999997"/>
    <s v="Arabica"/>
    <s v="Light"/>
    <x v="0"/>
  </r>
  <r>
    <s v="OWY-43108-475"/>
    <x v="268"/>
    <s v="06432-73165-ML"/>
    <s v="A-M-0.2"/>
    <n v="6"/>
    <x v="301"/>
    <s v="ggoggin8x@wix.com"/>
    <x v="1"/>
    <x v="2"/>
    <x v="0"/>
    <x v="3"/>
    <n v="3.375"/>
    <n v="20.25"/>
    <s v="Arabica"/>
    <s v="Medium"/>
    <x v="0"/>
  </r>
  <r>
    <s v="GNO-91911-159"/>
    <x v="145"/>
    <s v="96503-31833-CW"/>
    <s v="L-D-0.5"/>
    <n v="3"/>
    <x v="302"/>
    <s v="sjeyness8y@biglobe.ne.jp"/>
    <x v="1"/>
    <x v="3"/>
    <x v="2"/>
    <x v="1"/>
    <n v="7.77"/>
    <n v="23.31"/>
    <s v="Liberica"/>
    <s v="Dark"/>
    <x v="1"/>
  </r>
  <r>
    <s v="CNY-06284-066"/>
    <x v="269"/>
    <s v="63985-64148-MG"/>
    <s v="E-D-0.2"/>
    <n v="5"/>
    <x v="303"/>
    <s v="dbonhome8z@shinystat.com"/>
    <x v="0"/>
    <x v="1"/>
    <x v="2"/>
    <x v="3"/>
    <n v="3.645"/>
    <n v="18.225000000000001"/>
    <s v="Excelsa"/>
    <s v="Dark"/>
    <x v="0"/>
  </r>
  <r>
    <s v="OQS-46321-904"/>
    <x v="270"/>
    <s v="19597-91185-CM"/>
    <s v="E-M-1"/>
    <n v="1"/>
    <x v="304"/>
    <s v=""/>
    <x v="0"/>
    <x v="1"/>
    <x v="0"/>
    <x v="0"/>
    <n v="13.75"/>
    <n v="13.75"/>
    <s v="Excelsa"/>
    <s v="Medium"/>
    <x v="1"/>
  </r>
  <r>
    <s v="IBW-87442-480"/>
    <x v="271"/>
    <s v="79814-23626-JR"/>
    <s v="A-L-2.5"/>
    <n v="1"/>
    <x v="305"/>
    <s v="tle91@epa.gov"/>
    <x v="0"/>
    <x v="2"/>
    <x v="1"/>
    <x v="2"/>
    <n v="29.784999999999997"/>
    <n v="29.784999999999997"/>
    <s v="Arabica"/>
    <s v="Light"/>
    <x v="0"/>
  </r>
  <r>
    <s v="DGZ-82537-477"/>
    <x v="251"/>
    <s v="43439-94003-DW"/>
    <s v="R-D-1"/>
    <n v="5"/>
    <x v="306"/>
    <s v=""/>
    <x v="0"/>
    <x v="0"/>
    <x v="2"/>
    <x v="0"/>
    <n v="8.9499999999999993"/>
    <n v="44.75"/>
    <s v="Robusta"/>
    <s v="Dark"/>
    <x v="1"/>
  </r>
  <r>
    <s v="LPS-39089-432"/>
    <x v="272"/>
    <s v="97655-45555-LI"/>
    <s v="R-D-1"/>
    <n v="5"/>
    <x v="307"/>
    <s v="balldridge93@yandex.ru"/>
    <x v="0"/>
    <x v="0"/>
    <x v="2"/>
    <x v="0"/>
    <n v="8.9499999999999993"/>
    <n v="44.75"/>
    <s v="Robusta"/>
    <s v="Dark"/>
    <x v="0"/>
  </r>
  <r>
    <s v="MQU-86100-929"/>
    <x v="273"/>
    <s v="64418-01720-VW"/>
    <s v="L-L-0.5"/>
    <n v="4"/>
    <x v="308"/>
    <s v=""/>
    <x v="0"/>
    <x v="3"/>
    <x v="1"/>
    <x v="1"/>
    <n v="9.51"/>
    <n v="38.04"/>
    <s v="Liberica"/>
    <s v="Light"/>
    <x v="0"/>
  </r>
  <r>
    <s v="XUR-14132-391"/>
    <x v="274"/>
    <s v="96836-09258-RI"/>
    <s v="R-D-0.5"/>
    <n v="4"/>
    <x v="309"/>
    <s v="lgoodger95@guardian.co.uk"/>
    <x v="0"/>
    <x v="0"/>
    <x v="2"/>
    <x v="1"/>
    <n v="5.3699999999999992"/>
    <n v="21.479999999999997"/>
    <s v="Robusta"/>
    <s v="Dark"/>
    <x v="0"/>
  </r>
  <r>
    <s v="OVI-27064-381"/>
    <x v="275"/>
    <s v="37274-08534-FM"/>
    <s v="R-D-0.5"/>
    <n v="3"/>
    <x v="28"/>
    <e v="#N/A"/>
    <x v="2"/>
    <x v="0"/>
    <x v="2"/>
    <x v="1"/>
    <n v="5.3699999999999992"/>
    <n v="16.11"/>
    <s v="Robusta"/>
    <s v="Dark"/>
    <x v="1"/>
  </r>
  <r>
    <s v="SHP-17012-870"/>
    <x v="276"/>
    <s v="69529-07533-CV"/>
    <s v="R-M-2.5"/>
    <n v="1"/>
    <x v="310"/>
    <s v="cdrewett97@wikipedia.org"/>
    <x v="0"/>
    <x v="0"/>
    <x v="0"/>
    <x v="2"/>
    <n v="22.884999999999998"/>
    <n v="22.884999999999998"/>
    <s v="Robusta"/>
    <s v="Medium"/>
    <x v="0"/>
  </r>
  <r>
    <s v="FDY-03414-903"/>
    <x v="277"/>
    <s v="94840-49457-UD"/>
    <s v="A-D-0.5"/>
    <n v="3"/>
    <x v="311"/>
    <s v="qparsons98@blogtalkradio.com"/>
    <x v="0"/>
    <x v="2"/>
    <x v="2"/>
    <x v="1"/>
    <n v="5.97"/>
    <n v="17.91"/>
    <s v="Arabica"/>
    <s v="Dark"/>
    <x v="0"/>
  </r>
  <r>
    <s v="WXT-85291-143"/>
    <x v="278"/>
    <s v="81414-81273-DK"/>
    <s v="R-M-0.5"/>
    <n v="4"/>
    <x v="312"/>
    <s v="vceely99@auda.org.au"/>
    <x v="0"/>
    <x v="0"/>
    <x v="0"/>
    <x v="1"/>
    <n v="5.97"/>
    <n v="23.88"/>
    <s v="Robusta"/>
    <s v="Medium"/>
    <x v="0"/>
  </r>
  <r>
    <s v="QNP-18893-547"/>
    <x v="279"/>
    <s v="76930-61689-CH"/>
    <s v="R-L-1"/>
    <n v="5"/>
    <x v="313"/>
    <s v=""/>
    <x v="0"/>
    <x v="0"/>
    <x v="1"/>
    <x v="0"/>
    <n v="11.95"/>
    <n v="59.75"/>
    <s v="Robusta"/>
    <s v="Light"/>
    <x v="1"/>
  </r>
  <r>
    <s v="DOH-92927-530"/>
    <x v="280"/>
    <s v="12839-56537-TQ"/>
    <s v="L-L-0.2"/>
    <n v="6"/>
    <x v="314"/>
    <s v="cvasiliev9b@discuz.net"/>
    <x v="0"/>
    <x v="3"/>
    <x v="1"/>
    <x v="3"/>
    <n v="4.7549999999999999"/>
    <n v="28.53"/>
    <s v="Liberica"/>
    <s v="Light"/>
    <x v="0"/>
  </r>
  <r>
    <s v="HGJ-82768-173"/>
    <x v="281"/>
    <s v="62741-01322-HU"/>
    <s v="A-M-1"/>
    <n v="4"/>
    <x v="315"/>
    <s v="tomoylan9c@liveinternet.ru"/>
    <x v="3"/>
    <x v="2"/>
    <x v="0"/>
    <x v="0"/>
    <n v="11.25"/>
    <n v="45"/>
    <s v="Arabica"/>
    <s v="Medium"/>
    <x v="1"/>
  </r>
  <r>
    <s v="YPT-95383-088"/>
    <x v="282"/>
    <s v="43439-94003-DW"/>
    <s v="E-D-2.5"/>
    <n v="2"/>
    <x v="28"/>
    <e v="#N/A"/>
    <x v="2"/>
    <x v="1"/>
    <x v="2"/>
    <x v="2"/>
    <n v="27.945"/>
    <n v="55.89"/>
    <s v="Excelsa"/>
    <s v="Dark"/>
    <x v="1"/>
  </r>
  <r>
    <s v="OYH-16533-767"/>
    <x v="283"/>
    <s v="44932-34838-RM"/>
    <s v="E-L-1"/>
    <n v="4"/>
    <x v="316"/>
    <s v="wfetherston9e@constantcontact.com"/>
    <x v="0"/>
    <x v="1"/>
    <x v="1"/>
    <x v="0"/>
    <n v="14.85"/>
    <n v="59.4"/>
    <s v="Excelsa"/>
    <s v="Light"/>
    <x v="1"/>
  </r>
  <r>
    <s v="DWW-28642-549"/>
    <x v="284"/>
    <s v="91181-19412-RQ"/>
    <s v="E-D-0.2"/>
    <n v="2"/>
    <x v="317"/>
    <s v="erasmus9f@techcrunch.com"/>
    <x v="0"/>
    <x v="1"/>
    <x v="2"/>
    <x v="3"/>
    <n v="3.645"/>
    <n v="7.29"/>
    <s v="Excelsa"/>
    <s v="Dark"/>
    <x v="0"/>
  </r>
  <r>
    <s v="CGO-79583-871"/>
    <x v="285"/>
    <s v="37182-54930-XC"/>
    <s v="E-D-0.5"/>
    <n v="1"/>
    <x v="318"/>
    <s v="wgiorgioni9g@wikipedia.org"/>
    <x v="0"/>
    <x v="1"/>
    <x v="2"/>
    <x v="1"/>
    <n v="7.29"/>
    <n v="7.29"/>
    <s v="Excelsa"/>
    <s v="Dark"/>
    <x v="0"/>
  </r>
  <r>
    <s v="TFY-52090-386"/>
    <x v="286"/>
    <s v="08613-17327-XT"/>
    <s v="E-L-0.5"/>
    <n v="2"/>
    <x v="319"/>
    <s v="lscargle9h@myspace.com"/>
    <x v="0"/>
    <x v="1"/>
    <x v="1"/>
    <x v="1"/>
    <n v="8.91"/>
    <n v="17.82"/>
    <s v="Excelsa"/>
    <s v="Light"/>
    <x v="1"/>
  </r>
  <r>
    <s v="TFY-52090-386"/>
    <x v="286"/>
    <s v="08613-17327-XT"/>
    <s v="L-D-0.5"/>
    <n v="5"/>
    <x v="319"/>
    <s v="lscargle9h@myspace.com"/>
    <x v="0"/>
    <x v="3"/>
    <x v="2"/>
    <x v="1"/>
    <n v="7.77"/>
    <n v="38.849999999999994"/>
    <s v="Liberica"/>
    <s v="Dark"/>
    <x v="1"/>
  </r>
  <r>
    <s v="NYY-73968-094"/>
    <x v="287"/>
    <s v="70451-38048-AH"/>
    <s v="R-D-0.5"/>
    <n v="6"/>
    <x v="320"/>
    <s v="nclimance9j@europa.eu"/>
    <x v="0"/>
    <x v="0"/>
    <x v="2"/>
    <x v="1"/>
    <n v="5.3699999999999992"/>
    <n v="32.22"/>
    <s v="Robusta"/>
    <s v="Dark"/>
    <x v="1"/>
  </r>
  <r>
    <s v="QEY-71761-460"/>
    <x v="249"/>
    <s v="35442-75769-PL"/>
    <s v="R-M-1"/>
    <n v="2"/>
    <x v="321"/>
    <s v=""/>
    <x v="1"/>
    <x v="0"/>
    <x v="0"/>
    <x v="0"/>
    <n v="9.9499999999999993"/>
    <n v="19.899999999999999"/>
    <s v="Robusta"/>
    <s v="Medium"/>
    <x v="0"/>
  </r>
  <r>
    <s v="GKQ-82603-910"/>
    <x v="288"/>
    <s v="83737-56117-JE"/>
    <s v="R-L-1"/>
    <n v="5"/>
    <x v="322"/>
    <s v="asnazle9l@oracle.com"/>
    <x v="0"/>
    <x v="0"/>
    <x v="1"/>
    <x v="0"/>
    <n v="11.95"/>
    <n v="59.75"/>
    <s v="Robusta"/>
    <s v="Light"/>
    <x v="1"/>
  </r>
  <r>
    <s v="IOB-32673-745"/>
    <x v="289"/>
    <s v="07095-81281-NJ"/>
    <s v="A-L-0.5"/>
    <n v="3"/>
    <x v="323"/>
    <s v="rworg9m@arstechnica.com"/>
    <x v="0"/>
    <x v="2"/>
    <x v="1"/>
    <x v="1"/>
    <n v="7.77"/>
    <n v="23.31"/>
    <s v="Arabica"/>
    <s v="Light"/>
    <x v="0"/>
  </r>
  <r>
    <s v="YAU-98893-150"/>
    <x v="290"/>
    <s v="77043-48851-HG"/>
    <s v="L-M-1"/>
    <n v="3"/>
    <x v="324"/>
    <s v="ldanes9n@umn.edu"/>
    <x v="0"/>
    <x v="3"/>
    <x v="0"/>
    <x v="0"/>
    <n v="14.55"/>
    <n v="43.650000000000006"/>
    <s v="Liberica"/>
    <s v="Medium"/>
    <x v="1"/>
  </r>
  <r>
    <s v="CZY-70361-485"/>
    <x v="291"/>
    <s v="83308-82257-UN"/>
    <s v="E-L-2.5"/>
    <n v="6"/>
    <x v="325"/>
    <s v="nlush8s@dedecms.com"/>
    <x v="1"/>
    <x v="1"/>
    <x v="1"/>
    <x v="2"/>
    <n v="34.154999999999994"/>
    <n v="204.92999999999995"/>
    <s v="Excelsa"/>
    <s v="Light"/>
    <x v="1"/>
  </r>
  <r>
    <s v="JPB-45297-000"/>
    <x v="292"/>
    <s v="83105-86631-IU"/>
    <s v="R-L-0.2"/>
    <n v="4"/>
    <x v="326"/>
    <s v="ddaveridge9p@arstechnica.com"/>
    <x v="0"/>
    <x v="0"/>
    <x v="1"/>
    <x v="3"/>
    <n v="3.5849999999999995"/>
    <n v="14.339999999999998"/>
    <s v="Robusta"/>
    <s v="Light"/>
    <x v="1"/>
  </r>
  <r>
    <s v="MOU-74341-266"/>
    <x v="293"/>
    <s v="99358-65399-TC"/>
    <s v="A-D-0.5"/>
    <n v="4"/>
    <x v="327"/>
    <s v="jawdry9q@utexas.edu"/>
    <x v="0"/>
    <x v="2"/>
    <x v="2"/>
    <x v="1"/>
    <n v="5.97"/>
    <n v="23.88"/>
    <s v="Arabica"/>
    <s v="Dark"/>
    <x v="1"/>
  </r>
  <r>
    <s v="DHJ-87461-571"/>
    <x v="294"/>
    <s v="94525-76037-JP"/>
    <s v="A-M-1"/>
    <n v="2"/>
    <x v="328"/>
    <s v="eryles9r@fastcompany.com"/>
    <x v="0"/>
    <x v="2"/>
    <x v="0"/>
    <x v="0"/>
    <n v="11.25"/>
    <n v="22.5"/>
    <s v="Arabica"/>
    <s v="Medium"/>
    <x v="1"/>
  </r>
  <r>
    <s v="DKM-97676-850"/>
    <x v="295"/>
    <s v="43439-94003-DW"/>
    <s v="E-D-0.5"/>
    <n v="5"/>
    <x v="28"/>
    <e v="#N/A"/>
    <x v="2"/>
    <x v="1"/>
    <x v="2"/>
    <x v="1"/>
    <n v="7.29"/>
    <n v="36.450000000000003"/>
    <s v="Excelsa"/>
    <s v="Dark"/>
    <x v="1"/>
  </r>
  <r>
    <s v="UEB-09112-118"/>
    <x v="296"/>
    <s v="82718-93677-XO"/>
    <s v="A-M-0.5"/>
    <n v="4"/>
    <x v="329"/>
    <s v=""/>
    <x v="0"/>
    <x v="2"/>
    <x v="0"/>
    <x v="1"/>
    <n v="6.75"/>
    <n v="27"/>
    <s v="Arabica"/>
    <s v="Medium"/>
    <x v="0"/>
  </r>
  <r>
    <s v="ORZ-67699-748"/>
    <x v="297"/>
    <s v="44708-78241-DF"/>
    <s v="A-M-2.5"/>
    <n v="6"/>
    <x v="330"/>
    <s v="jcaldicott9u@usda.gov"/>
    <x v="0"/>
    <x v="2"/>
    <x v="0"/>
    <x v="2"/>
    <n v="25.874999999999996"/>
    <n v="155.24999999999997"/>
    <s v="Arabica"/>
    <s v="Medium"/>
    <x v="1"/>
  </r>
  <r>
    <s v="JXP-28398-485"/>
    <x v="298"/>
    <s v="23039-93032-FN"/>
    <s v="A-D-2.5"/>
    <n v="5"/>
    <x v="331"/>
    <s v="mvedmore9v@a8.net"/>
    <x v="0"/>
    <x v="2"/>
    <x v="2"/>
    <x v="2"/>
    <n v="22.884999999999998"/>
    <n v="114.42499999999998"/>
    <s v="Arabica"/>
    <s v="Dark"/>
    <x v="0"/>
  </r>
  <r>
    <s v="WWH-92259-198"/>
    <x v="299"/>
    <s v="35256-12529-FT"/>
    <s v="L-D-1"/>
    <n v="4"/>
    <x v="332"/>
    <s v="wromao9w@chronoengine.com"/>
    <x v="0"/>
    <x v="3"/>
    <x v="2"/>
    <x v="0"/>
    <n v="12.95"/>
    <n v="51.8"/>
    <s v="Liberica"/>
    <s v="Dark"/>
    <x v="0"/>
  </r>
  <r>
    <s v="FLR-82914-153"/>
    <x v="300"/>
    <s v="86100-33488-WP"/>
    <s v="A-M-2.5"/>
    <n v="6"/>
    <x v="333"/>
    <s v=""/>
    <x v="0"/>
    <x v="2"/>
    <x v="0"/>
    <x v="2"/>
    <n v="25.874999999999996"/>
    <n v="155.24999999999997"/>
    <s v="Arabica"/>
    <s v="Medium"/>
    <x v="1"/>
  </r>
  <r>
    <s v="AMB-93600-000"/>
    <x v="301"/>
    <s v="64435-53100-WM"/>
    <s v="A-L-2.5"/>
    <n v="1"/>
    <x v="334"/>
    <s v="tcotmore9y@amazonaws.com"/>
    <x v="0"/>
    <x v="2"/>
    <x v="1"/>
    <x v="2"/>
    <n v="29.784999999999997"/>
    <n v="29.784999999999997"/>
    <s v="Arabica"/>
    <s v="Light"/>
    <x v="1"/>
  </r>
  <r>
    <s v="FEP-36895-658"/>
    <x v="302"/>
    <s v="44699-43836-UH"/>
    <s v="R-L-0.2"/>
    <n v="6"/>
    <x v="335"/>
    <s v="yskipsey9z@spotify.com"/>
    <x v="3"/>
    <x v="0"/>
    <x v="1"/>
    <x v="3"/>
    <n v="3.5849999999999995"/>
    <n v="21.509999999999998"/>
    <s v="Robusta"/>
    <s v="Light"/>
    <x v="1"/>
  </r>
  <r>
    <s v="RXW-91413-276"/>
    <x v="303"/>
    <s v="29588-35679-RG"/>
    <s v="R-D-2.5"/>
    <n v="2"/>
    <x v="336"/>
    <s v="ncorpsa0@gmpg.org"/>
    <x v="0"/>
    <x v="0"/>
    <x v="2"/>
    <x v="2"/>
    <n v="20.584999999999997"/>
    <n v="41.169999999999995"/>
    <s v="Robusta"/>
    <s v="Dark"/>
    <x v="1"/>
  </r>
  <r>
    <s v="RXW-91413-276"/>
    <x v="303"/>
    <s v="29588-35679-RG"/>
    <s v="R-M-0.5"/>
    <n v="1"/>
    <x v="336"/>
    <s v="ncorpsa0@gmpg.org"/>
    <x v="0"/>
    <x v="0"/>
    <x v="0"/>
    <x v="1"/>
    <n v="5.97"/>
    <n v="5.97"/>
    <s v="Robusta"/>
    <s v="Medium"/>
    <x v="1"/>
  </r>
  <r>
    <s v="SDB-77492-188"/>
    <x v="304"/>
    <s v="64815-54078-HH"/>
    <s v="E-L-1"/>
    <n v="5"/>
    <x v="337"/>
    <s v="fbabbera2@stanford.edu"/>
    <x v="0"/>
    <x v="1"/>
    <x v="1"/>
    <x v="0"/>
    <n v="14.85"/>
    <n v="74.25"/>
    <s v="Excelsa"/>
    <s v="Light"/>
    <x v="0"/>
  </r>
  <r>
    <s v="RZN-65182-395"/>
    <x v="197"/>
    <s v="59572-41990-XY"/>
    <s v="L-M-1"/>
    <n v="6"/>
    <x v="338"/>
    <s v="kloxtona3@opensource.org"/>
    <x v="0"/>
    <x v="3"/>
    <x v="0"/>
    <x v="0"/>
    <n v="14.55"/>
    <n v="87.300000000000011"/>
    <s v="Liberica"/>
    <s v="Medium"/>
    <x v="1"/>
  </r>
  <r>
    <s v="HDQ-86094-507"/>
    <x v="110"/>
    <s v="32481-61533-ZJ"/>
    <s v="E-D-1"/>
    <n v="6"/>
    <x v="339"/>
    <s v="ptoffula4@posterous.com"/>
    <x v="0"/>
    <x v="1"/>
    <x v="2"/>
    <x v="0"/>
    <n v="12.15"/>
    <n v="72.900000000000006"/>
    <s v="Excelsa"/>
    <s v="Dark"/>
    <x v="0"/>
  </r>
  <r>
    <s v="YXO-79631-417"/>
    <x v="24"/>
    <s v="31587-92570-HL"/>
    <s v="L-D-0.5"/>
    <n v="1"/>
    <x v="340"/>
    <s v="cgwinnetta5@behance.net"/>
    <x v="0"/>
    <x v="3"/>
    <x v="2"/>
    <x v="1"/>
    <n v="7.77"/>
    <n v="7.77"/>
    <s v="Liberica"/>
    <s v="Dark"/>
    <x v="1"/>
  </r>
  <r>
    <s v="SNF-57032-096"/>
    <x v="305"/>
    <s v="93832-04799-ID"/>
    <s v="E-D-0.5"/>
    <n v="6"/>
    <x v="341"/>
    <s v=""/>
    <x v="0"/>
    <x v="1"/>
    <x v="2"/>
    <x v="1"/>
    <n v="7.29"/>
    <n v="43.74"/>
    <s v="Excelsa"/>
    <s v="Dark"/>
    <x v="1"/>
  </r>
  <r>
    <s v="DGL-29648-995"/>
    <x v="306"/>
    <s v="59367-30821-ZQ"/>
    <s v="L-M-0.2"/>
    <n v="2"/>
    <x v="342"/>
    <s v=""/>
    <x v="0"/>
    <x v="3"/>
    <x v="0"/>
    <x v="3"/>
    <n v="4.3650000000000002"/>
    <n v="8.73"/>
    <s v="Liberica"/>
    <s v="Medium"/>
    <x v="0"/>
  </r>
  <r>
    <s v="GPU-65651-504"/>
    <x v="307"/>
    <s v="83947-45528-ET"/>
    <s v="E-M-2.5"/>
    <n v="2"/>
    <x v="343"/>
    <s v="lflaoniera8@wordpress.org"/>
    <x v="0"/>
    <x v="1"/>
    <x v="0"/>
    <x v="2"/>
    <n v="31.624999999999996"/>
    <n v="63.249999999999993"/>
    <s v="Excelsa"/>
    <s v="Medium"/>
    <x v="1"/>
  </r>
  <r>
    <s v="OJU-34452-896"/>
    <x v="308"/>
    <s v="60799-92593-CX"/>
    <s v="E-L-0.5"/>
    <n v="1"/>
    <x v="344"/>
    <s v=""/>
    <x v="0"/>
    <x v="1"/>
    <x v="1"/>
    <x v="1"/>
    <n v="8.91"/>
    <n v="8.91"/>
    <s v="Excelsa"/>
    <s v="Light"/>
    <x v="0"/>
  </r>
  <r>
    <s v="GZS-50547-887"/>
    <x v="309"/>
    <s v="61600-55136-UM"/>
    <s v="E-D-1"/>
    <n v="2"/>
    <x v="345"/>
    <s v="ccatchesideaa@macromedia.com"/>
    <x v="0"/>
    <x v="1"/>
    <x v="2"/>
    <x v="0"/>
    <n v="12.15"/>
    <n v="24.3"/>
    <s v="Excelsa"/>
    <s v="Dark"/>
    <x v="0"/>
  </r>
  <r>
    <s v="ESR-54041-053"/>
    <x v="310"/>
    <s v="59771-90302-OF"/>
    <s v="A-L-0.5"/>
    <n v="6"/>
    <x v="346"/>
    <s v="cgibbonsonab@accuweather.com"/>
    <x v="0"/>
    <x v="2"/>
    <x v="1"/>
    <x v="1"/>
    <n v="7.77"/>
    <n v="46.62"/>
    <s v="Arabica"/>
    <s v="Light"/>
    <x v="0"/>
  </r>
  <r>
    <s v="OGD-10781-526"/>
    <x v="132"/>
    <s v="16880-78077-FB"/>
    <s v="R-L-0.5"/>
    <n v="6"/>
    <x v="347"/>
    <s v="tfarraac@behance.net"/>
    <x v="0"/>
    <x v="0"/>
    <x v="1"/>
    <x v="1"/>
    <n v="7.169999999999999"/>
    <n v="43.019999999999996"/>
    <s v="Robusta"/>
    <s v="Light"/>
    <x v="1"/>
  </r>
  <r>
    <s v="FVH-29271-315"/>
    <x v="311"/>
    <s v="74415-50873-FC"/>
    <s v="A-D-0.5"/>
    <n v="3"/>
    <x v="348"/>
    <s v=""/>
    <x v="1"/>
    <x v="2"/>
    <x v="2"/>
    <x v="1"/>
    <n v="5.97"/>
    <n v="17.91"/>
    <s v="Arabica"/>
    <s v="Dark"/>
    <x v="0"/>
  </r>
  <r>
    <s v="BNZ-20544-633"/>
    <x v="312"/>
    <s v="31798-95707-NR"/>
    <s v="L-L-0.5"/>
    <n v="4"/>
    <x v="349"/>
    <s v="gbamfieldae@yellowpages.com"/>
    <x v="0"/>
    <x v="3"/>
    <x v="1"/>
    <x v="1"/>
    <n v="9.51"/>
    <n v="38.04"/>
    <s v="Liberica"/>
    <s v="Light"/>
    <x v="0"/>
  </r>
  <r>
    <s v="FUX-85791-078"/>
    <x v="156"/>
    <s v="59122-08794-WT"/>
    <s v="A-M-0.2"/>
    <n v="2"/>
    <x v="350"/>
    <s v="whollingdaleaf@about.me"/>
    <x v="0"/>
    <x v="2"/>
    <x v="0"/>
    <x v="3"/>
    <n v="3.375"/>
    <n v="6.75"/>
    <s v="Arabica"/>
    <s v="Medium"/>
    <x v="0"/>
  </r>
  <r>
    <s v="YXP-20078-116"/>
    <x v="313"/>
    <s v="37238-52421-JJ"/>
    <s v="R-M-0.5"/>
    <n v="1"/>
    <x v="351"/>
    <s v="jdeag@xrea.com"/>
    <x v="0"/>
    <x v="0"/>
    <x v="0"/>
    <x v="1"/>
    <n v="5.97"/>
    <n v="5.97"/>
    <s v="Robusta"/>
    <s v="Medium"/>
    <x v="0"/>
  </r>
  <r>
    <s v="VQV-59984-866"/>
    <x v="314"/>
    <s v="48854-01899-FN"/>
    <s v="R-D-0.2"/>
    <n v="3"/>
    <x v="352"/>
    <s v="vskulletah@tinyurl.com"/>
    <x v="1"/>
    <x v="0"/>
    <x v="2"/>
    <x v="3"/>
    <n v="2.6849999999999996"/>
    <n v="8.0549999999999997"/>
    <s v="Robusta"/>
    <s v="Dark"/>
    <x v="1"/>
  </r>
  <r>
    <s v="JEH-37276-048"/>
    <x v="315"/>
    <s v="80896-38819-DW"/>
    <s v="A-L-0.5"/>
    <n v="3"/>
    <x v="353"/>
    <s v="jrudeforthai@wunderground.com"/>
    <x v="1"/>
    <x v="2"/>
    <x v="1"/>
    <x v="1"/>
    <n v="7.77"/>
    <n v="23.31"/>
    <s v="Arabica"/>
    <s v="Light"/>
    <x v="0"/>
  </r>
  <r>
    <s v="VYD-28555-589"/>
    <x v="316"/>
    <s v="29814-01459-RC"/>
    <s v="R-L-0.5"/>
    <n v="6"/>
    <x v="354"/>
    <s v="atomaszewskiaj@answers.com"/>
    <x v="3"/>
    <x v="0"/>
    <x v="1"/>
    <x v="1"/>
    <n v="7.169999999999999"/>
    <n v="43.019999999999996"/>
    <s v="Robusta"/>
    <s v="Light"/>
    <x v="0"/>
  </r>
  <r>
    <s v="WUG-76466-650"/>
    <x v="317"/>
    <s v="43439-94003-DW"/>
    <s v="L-D-0.5"/>
    <n v="3"/>
    <x v="28"/>
    <e v="#N/A"/>
    <x v="2"/>
    <x v="3"/>
    <x v="2"/>
    <x v="1"/>
    <n v="7.77"/>
    <n v="23.31"/>
    <s v="Liberica"/>
    <s v="Dark"/>
    <x v="1"/>
  </r>
  <r>
    <s v="RJV-08261-583"/>
    <x v="183"/>
    <s v="48497-29281-FE"/>
    <s v="A-D-0.2"/>
    <n v="5"/>
    <x v="355"/>
    <s v="pbessal@qq.com"/>
    <x v="0"/>
    <x v="2"/>
    <x v="2"/>
    <x v="3"/>
    <n v="2.9849999999999999"/>
    <n v="14.924999999999999"/>
    <s v="Arabica"/>
    <s v="Dark"/>
    <x v="0"/>
  </r>
  <r>
    <s v="PMR-56062-609"/>
    <x v="318"/>
    <s v="43605-12616-YH"/>
    <s v="E-D-0.5"/>
    <n v="3"/>
    <x v="356"/>
    <s v="ewindressam@marketwatch.com"/>
    <x v="0"/>
    <x v="1"/>
    <x v="2"/>
    <x v="1"/>
    <n v="7.29"/>
    <n v="21.87"/>
    <s v="Excelsa"/>
    <s v="Dark"/>
    <x v="1"/>
  </r>
  <r>
    <s v="XLD-12920-505"/>
    <x v="319"/>
    <s v="21907-75962-VB"/>
    <s v="E-L-0.5"/>
    <n v="6"/>
    <x v="357"/>
    <s v=""/>
    <x v="0"/>
    <x v="1"/>
    <x v="1"/>
    <x v="1"/>
    <n v="8.91"/>
    <n v="53.46"/>
    <s v="Excelsa"/>
    <s v="Light"/>
    <x v="0"/>
  </r>
  <r>
    <s v="UBW-50312-037"/>
    <x v="320"/>
    <s v="69503-12127-YD"/>
    <s v="A-L-2.5"/>
    <n v="4"/>
    <x v="358"/>
    <s v=""/>
    <x v="0"/>
    <x v="2"/>
    <x v="1"/>
    <x v="2"/>
    <n v="29.784999999999997"/>
    <n v="119.13999999999999"/>
    <s v="Arabica"/>
    <s v="Light"/>
    <x v="1"/>
  </r>
  <r>
    <s v="QAW-05889-019"/>
    <x v="321"/>
    <s v="68810-07329-EU"/>
    <s v="L-M-0.5"/>
    <n v="5"/>
    <x v="359"/>
    <s v="vbaumadierap@google.cn"/>
    <x v="0"/>
    <x v="3"/>
    <x v="0"/>
    <x v="1"/>
    <n v="8.73"/>
    <n v="43.650000000000006"/>
    <s v="Liberica"/>
    <s v="Medium"/>
    <x v="0"/>
  </r>
  <r>
    <s v="EPT-12715-397"/>
    <x v="128"/>
    <s v="08478-75251-OG"/>
    <s v="A-D-0.2"/>
    <n v="6"/>
    <x v="360"/>
    <s v=""/>
    <x v="0"/>
    <x v="2"/>
    <x v="2"/>
    <x v="3"/>
    <n v="2.9849999999999999"/>
    <n v="17.91"/>
    <s v="Arabica"/>
    <s v="Dark"/>
    <x v="0"/>
  </r>
  <r>
    <s v="DHT-93810-053"/>
    <x v="322"/>
    <s v="17005-82030-EA"/>
    <s v="E-L-1"/>
    <n v="5"/>
    <x v="361"/>
    <s v="sweldsar@wired.com"/>
    <x v="0"/>
    <x v="1"/>
    <x v="1"/>
    <x v="0"/>
    <n v="14.85"/>
    <n v="74.25"/>
    <s v="Excelsa"/>
    <s v="Light"/>
    <x v="0"/>
  </r>
  <r>
    <s v="DMY-96037-963"/>
    <x v="323"/>
    <s v="42179-95059-DO"/>
    <s v="L-D-0.2"/>
    <n v="3"/>
    <x v="362"/>
    <s v="msarvaras@artisteer.com"/>
    <x v="0"/>
    <x v="3"/>
    <x v="2"/>
    <x v="3"/>
    <n v="3.8849999999999998"/>
    <n v="11.654999999999999"/>
    <s v="Liberica"/>
    <s v="Dark"/>
    <x v="0"/>
  </r>
  <r>
    <s v="MBM-55936-917"/>
    <x v="324"/>
    <s v="55989-39849-WO"/>
    <s v="L-D-0.5"/>
    <n v="3"/>
    <x v="363"/>
    <s v="ahavickat@nsw.gov.au"/>
    <x v="0"/>
    <x v="3"/>
    <x v="2"/>
    <x v="1"/>
    <n v="7.77"/>
    <n v="23.31"/>
    <s v="Liberica"/>
    <s v="Dark"/>
    <x v="0"/>
  </r>
  <r>
    <s v="TPA-93614-840"/>
    <x v="325"/>
    <s v="28932-49296-TM"/>
    <s v="E-D-0.5"/>
    <n v="2"/>
    <x v="364"/>
    <s v="sdivinyau@ask.com"/>
    <x v="0"/>
    <x v="1"/>
    <x v="2"/>
    <x v="1"/>
    <n v="7.29"/>
    <n v="14.58"/>
    <s v="Excelsa"/>
    <s v="Dark"/>
    <x v="0"/>
  </r>
  <r>
    <s v="WDM-77521-710"/>
    <x v="326"/>
    <s v="86144-10144-CB"/>
    <s v="A-M-0.5"/>
    <n v="2"/>
    <x v="365"/>
    <s v="inorquoyav@businessweek.com"/>
    <x v="0"/>
    <x v="2"/>
    <x v="0"/>
    <x v="1"/>
    <n v="6.75"/>
    <n v="13.5"/>
    <s v="Arabica"/>
    <s v="Medium"/>
    <x v="1"/>
  </r>
  <r>
    <s v="EIP-19142-462"/>
    <x v="327"/>
    <s v="60973-72562-DQ"/>
    <s v="E-L-1"/>
    <n v="6"/>
    <x v="366"/>
    <s v="aiddisonaw@usa.gov"/>
    <x v="0"/>
    <x v="1"/>
    <x v="1"/>
    <x v="0"/>
    <n v="14.85"/>
    <n v="89.1"/>
    <s v="Excelsa"/>
    <s v="Light"/>
    <x v="1"/>
  </r>
  <r>
    <s v="EIP-19142-462"/>
    <x v="327"/>
    <s v="60973-72562-DQ"/>
    <s v="A-L-0.2"/>
    <n v="1"/>
    <x v="366"/>
    <s v="aiddisonaw@usa.gov"/>
    <x v="0"/>
    <x v="2"/>
    <x v="1"/>
    <x v="3"/>
    <n v="3.8849999999999998"/>
    <n v="3.8849999999999998"/>
    <s v="Arabica"/>
    <s v="Light"/>
    <x v="1"/>
  </r>
  <r>
    <s v="ZZL-76364-387"/>
    <x v="128"/>
    <s v="11263-86515-VU"/>
    <s v="R-L-2.5"/>
    <n v="4"/>
    <x v="367"/>
    <s v="rlongfielday@bluehost.com"/>
    <x v="0"/>
    <x v="0"/>
    <x v="1"/>
    <x v="2"/>
    <n v="27.484999999999996"/>
    <n v="109.93999999999998"/>
    <s v="Robusta"/>
    <s v="Light"/>
    <x v="1"/>
  </r>
  <r>
    <s v="GMF-18638-786"/>
    <x v="328"/>
    <s v="60004-62976-NI"/>
    <s v="L-D-0.5"/>
    <n v="6"/>
    <x v="368"/>
    <s v="gkislingburyaz@samsung.com"/>
    <x v="0"/>
    <x v="3"/>
    <x v="2"/>
    <x v="1"/>
    <n v="7.77"/>
    <n v="46.62"/>
    <s v="Liberica"/>
    <s v="Dark"/>
    <x v="0"/>
  </r>
  <r>
    <s v="TDJ-20844-787"/>
    <x v="329"/>
    <s v="77876-28498-HI"/>
    <s v="A-L-0.5"/>
    <n v="5"/>
    <x v="369"/>
    <s v="xgibbonsb0@artisteer.com"/>
    <x v="0"/>
    <x v="2"/>
    <x v="1"/>
    <x v="1"/>
    <n v="7.77"/>
    <n v="38.849999999999994"/>
    <s v="Arabica"/>
    <s v="Light"/>
    <x v="1"/>
  </r>
  <r>
    <s v="BWK-39400-446"/>
    <x v="330"/>
    <s v="61302-06948-EH"/>
    <s v="L-D-0.5"/>
    <n v="4"/>
    <x v="370"/>
    <s v="fparresb1@imageshack.us"/>
    <x v="0"/>
    <x v="3"/>
    <x v="2"/>
    <x v="1"/>
    <n v="7.77"/>
    <n v="31.08"/>
    <s v="Liberica"/>
    <s v="Dark"/>
    <x v="0"/>
  </r>
  <r>
    <s v="LCB-02099-995"/>
    <x v="331"/>
    <s v="06757-96251-UH"/>
    <s v="A-D-0.2"/>
    <n v="6"/>
    <x v="371"/>
    <s v="gsibrayb2@wsj.com"/>
    <x v="0"/>
    <x v="2"/>
    <x v="2"/>
    <x v="3"/>
    <n v="2.9849999999999999"/>
    <n v="17.91"/>
    <s v="Arabica"/>
    <s v="Dark"/>
    <x v="0"/>
  </r>
  <r>
    <s v="UBA-43678-174"/>
    <x v="332"/>
    <s v="44530-75983-OD"/>
    <s v="E-D-2.5"/>
    <n v="6"/>
    <x v="372"/>
    <s v="ihotchkinb3@mit.edu"/>
    <x v="3"/>
    <x v="1"/>
    <x v="2"/>
    <x v="2"/>
    <n v="27.945"/>
    <n v="167.67000000000002"/>
    <s v="Excelsa"/>
    <s v="Dark"/>
    <x v="1"/>
  </r>
  <r>
    <s v="UDH-24280-432"/>
    <x v="333"/>
    <s v="44865-58249-RY"/>
    <s v="L-L-1"/>
    <n v="4"/>
    <x v="373"/>
    <s v="nbroadberrieb4@gnu.org"/>
    <x v="0"/>
    <x v="3"/>
    <x v="1"/>
    <x v="0"/>
    <n v="15.85"/>
    <n v="63.4"/>
    <s v="Liberica"/>
    <s v="Light"/>
    <x v="1"/>
  </r>
  <r>
    <s v="IDQ-20193-502"/>
    <x v="334"/>
    <s v="36021-61205-DF"/>
    <s v="L-M-0.2"/>
    <n v="2"/>
    <x v="374"/>
    <s v="rpithcockb5@yellowbook.com"/>
    <x v="0"/>
    <x v="3"/>
    <x v="0"/>
    <x v="3"/>
    <n v="4.3650000000000002"/>
    <n v="8.73"/>
    <s v="Liberica"/>
    <s v="Medium"/>
    <x v="0"/>
  </r>
  <r>
    <s v="DJG-14442-608"/>
    <x v="335"/>
    <s v="75716-12782-SS"/>
    <s v="R-D-1"/>
    <n v="3"/>
    <x v="375"/>
    <s v="gcroysdaleb6@nih.gov"/>
    <x v="0"/>
    <x v="0"/>
    <x v="2"/>
    <x v="0"/>
    <n v="8.9499999999999993"/>
    <n v="26.849999999999998"/>
    <s v="Robusta"/>
    <s v="Dark"/>
    <x v="0"/>
  </r>
  <r>
    <s v="DWB-61381-370"/>
    <x v="336"/>
    <s v="11812-00461-KH"/>
    <s v="L-L-0.2"/>
    <n v="2"/>
    <x v="376"/>
    <s v="bgozzettb7@github.com"/>
    <x v="0"/>
    <x v="3"/>
    <x v="1"/>
    <x v="3"/>
    <n v="4.7549999999999999"/>
    <n v="9.51"/>
    <s v="Liberica"/>
    <s v="Light"/>
    <x v="1"/>
  </r>
  <r>
    <s v="FRD-17347-990"/>
    <x v="80"/>
    <s v="46681-78850-ZW"/>
    <s v="A-D-1"/>
    <n v="4"/>
    <x v="377"/>
    <s v="tcraggsb8@house.gov"/>
    <x v="1"/>
    <x v="2"/>
    <x v="2"/>
    <x v="0"/>
    <n v="9.9499999999999993"/>
    <n v="39.799999999999997"/>
    <s v="Arabica"/>
    <s v="Dark"/>
    <x v="1"/>
  </r>
  <r>
    <s v="YPP-27450-525"/>
    <x v="337"/>
    <s v="01932-87052-KO"/>
    <s v="E-M-0.5"/>
    <n v="3"/>
    <x v="378"/>
    <s v="lcullrfordb9@xing.com"/>
    <x v="0"/>
    <x v="1"/>
    <x v="0"/>
    <x v="1"/>
    <n v="8.25"/>
    <n v="24.75"/>
    <s v="Excelsa"/>
    <s v="Medium"/>
    <x v="0"/>
  </r>
  <r>
    <s v="EFC-39577-424"/>
    <x v="338"/>
    <s v="16046-34805-ZF"/>
    <s v="E-M-1"/>
    <n v="5"/>
    <x v="379"/>
    <s v="arizonba@xing.com"/>
    <x v="0"/>
    <x v="1"/>
    <x v="0"/>
    <x v="0"/>
    <n v="13.75"/>
    <n v="68.75"/>
    <s v="Excelsa"/>
    <s v="Medium"/>
    <x v="0"/>
  </r>
  <r>
    <s v="LAW-80062-016"/>
    <x v="339"/>
    <s v="34546-70516-LR"/>
    <s v="E-M-0.5"/>
    <n v="6"/>
    <x v="380"/>
    <s v=""/>
    <x v="1"/>
    <x v="1"/>
    <x v="0"/>
    <x v="1"/>
    <n v="8.25"/>
    <n v="49.5"/>
    <s v="Excelsa"/>
    <s v="Medium"/>
    <x v="1"/>
  </r>
  <r>
    <s v="WKL-27981-758"/>
    <x v="178"/>
    <s v="73699-93557-FZ"/>
    <s v="A-M-2.5"/>
    <n v="2"/>
    <x v="381"/>
    <s v="fmiellbc@spiegel.de"/>
    <x v="0"/>
    <x v="2"/>
    <x v="0"/>
    <x v="2"/>
    <n v="25.874999999999996"/>
    <n v="51.749999999999993"/>
    <s v="Arabica"/>
    <s v="Medium"/>
    <x v="0"/>
  </r>
  <r>
    <s v="VRT-39834-265"/>
    <x v="340"/>
    <s v="86686-37462-CK"/>
    <s v="L-L-1"/>
    <n v="3"/>
    <x v="382"/>
    <s v=""/>
    <x v="1"/>
    <x v="3"/>
    <x v="1"/>
    <x v="0"/>
    <n v="15.85"/>
    <n v="47.55"/>
    <s v="Liberica"/>
    <s v="Light"/>
    <x v="0"/>
  </r>
  <r>
    <s v="QTC-71005-730"/>
    <x v="341"/>
    <s v="14298-02150-KH"/>
    <s v="A-L-0.2"/>
    <n v="4"/>
    <x v="383"/>
    <s v=""/>
    <x v="0"/>
    <x v="2"/>
    <x v="1"/>
    <x v="3"/>
    <n v="3.8849999999999998"/>
    <n v="15.54"/>
    <s v="Arabica"/>
    <s v="Light"/>
    <x v="1"/>
  </r>
  <r>
    <s v="TNX-09857-717"/>
    <x v="342"/>
    <s v="48675-07824-HJ"/>
    <s v="L-M-1"/>
    <n v="6"/>
    <x v="384"/>
    <s v=""/>
    <x v="0"/>
    <x v="3"/>
    <x v="0"/>
    <x v="0"/>
    <n v="14.55"/>
    <n v="87.300000000000011"/>
    <s v="Liberica"/>
    <s v="Medium"/>
    <x v="0"/>
  </r>
  <r>
    <s v="JZV-43874-185"/>
    <x v="343"/>
    <s v="18551-80943-YQ"/>
    <s v="A-M-1"/>
    <n v="5"/>
    <x v="385"/>
    <s v=""/>
    <x v="0"/>
    <x v="2"/>
    <x v="0"/>
    <x v="0"/>
    <n v="11.25"/>
    <n v="56.25"/>
    <s v="Arabica"/>
    <s v="Medium"/>
    <x v="0"/>
  </r>
  <r>
    <s v="ICF-17486-106"/>
    <x v="47"/>
    <s v="19196-09748-DB"/>
    <s v="L-L-2.5"/>
    <n v="1"/>
    <x v="386"/>
    <s v="wspringallbh@jugem.jp"/>
    <x v="0"/>
    <x v="3"/>
    <x v="1"/>
    <x v="2"/>
    <n v="36.454999999999998"/>
    <n v="36.454999999999998"/>
    <s v="Liberica"/>
    <s v="Light"/>
    <x v="0"/>
  </r>
  <r>
    <s v="BMK-49520-383"/>
    <x v="344"/>
    <s v="72233-08665-IP"/>
    <s v="R-L-0.2"/>
    <n v="3"/>
    <x v="387"/>
    <s v=""/>
    <x v="0"/>
    <x v="0"/>
    <x v="1"/>
    <x v="3"/>
    <n v="3.5849999999999995"/>
    <n v="10.754999999999999"/>
    <s v="Robusta"/>
    <s v="Light"/>
    <x v="0"/>
  </r>
  <r>
    <s v="HTS-15020-632"/>
    <x v="170"/>
    <s v="53817-13148-RK"/>
    <s v="R-M-0.2"/>
    <n v="3"/>
    <x v="388"/>
    <s v="ghawkyensbj@census.gov"/>
    <x v="0"/>
    <x v="0"/>
    <x v="0"/>
    <x v="3"/>
    <n v="2.9849999999999999"/>
    <n v="8.9550000000000001"/>
    <s v="Robusta"/>
    <s v="Medium"/>
    <x v="1"/>
  </r>
  <r>
    <s v="YLE-18247-749"/>
    <x v="345"/>
    <s v="92227-49331-QR"/>
    <s v="A-L-0.5"/>
    <n v="3"/>
    <x v="389"/>
    <s v=""/>
    <x v="0"/>
    <x v="2"/>
    <x v="1"/>
    <x v="1"/>
    <n v="7.77"/>
    <n v="23.31"/>
    <s v="Arabica"/>
    <s v="Light"/>
    <x v="0"/>
  </r>
  <r>
    <s v="KJJ-12573-591"/>
    <x v="346"/>
    <s v="12997-41076-FQ"/>
    <s v="A-L-2.5"/>
    <n v="1"/>
    <x v="390"/>
    <s v=""/>
    <x v="0"/>
    <x v="2"/>
    <x v="1"/>
    <x v="2"/>
    <n v="29.784999999999997"/>
    <n v="29.784999999999997"/>
    <s v="Arabica"/>
    <s v="Light"/>
    <x v="0"/>
  </r>
  <r>
    <s v="RGU-43561-950"/>
    <x v="347"/>
    <s v="44220-00348-MB"/>
    <s v="A-L-2.5"/>
    <n v="5"/>
    <x v="391"/>
    <s v="bmcgilvrabm@so-net.ne.jp"/>
    <x v="0"/>
    <x v="2"/>
    <x v="1"/>
    <x v="2"/>
    <n v="29.784999999999997"/>
    <n v="148.92499999999998"/>
    <s v="Arabica"/>
    <s v="Light"/>
    <x v="0"/>
  </r>
  <r>
    <s v="JSN-73975-443"/>
    <x v="348"/>
    <s v="93047-98331-DD"/>
    <s v="L-M-0.5"/>
    <n v="1"/>
    <x v="392"/>
    <s v="adanzeybn@github.com"/>
    <x v="0"/>
    <x v="3"/>
    <x v="0"/>
    <x v="1"/>
    <n v="8.73"/>
    <n v="8.73"/>
    <s v="Liberica"/>
    <s v="Medium"/>
    <x v="0"/>
  </r>
  <r>
    <s v="WNR-71736-993"/>
    <x v="349"/>
    <s v="16880-78077-FB"/>
    <s v="L-D-0.5"/>
    <n v="4"/>
    <x v="28"/>
    <e v="#N/A"/>
    <x v="2"/>
    <x v="3"/>
    <x v="2"/>
    <x v="1"/>
    <n v="7.77"/>
    <n v="31.08"/>
    <s v="Liberica"/>
    <s v="Dark"/>
    <x v="1"/>
  </r>
  <r>
    <s v="WNR-71736-993"/>
    <x v="349"/>
    <s v="16880-78077-FB"/>
    <s v="A-D-2.5"/>
    <n v="6"/>
    <x v="28"/>
    <e v="#N/A"/>
    <x v="2"/>
    <x v="2"/>
    <x v="2"/>
    <x v="2"/>
    <n v="22.884999999999998"/>
    <n v="137.31"/>
    <s v="Arabica"/>
    <s v="Dark"/>
    <x v="1"/>
  </r>
  <r>
    <s v="HNI-91338-546"/>
    <x v="54"/>
    <s v="67285-75317-XI"/>
    <s v="A-D-0.5"/>
    <n v="5"/>
    <x v="393"/>
    <s v=""/>
    <x v="0"/>
    <x v="2"/>
    <x v="2"/>
    <x v="1"/>
    <n v="5.97"/>
    <n v="29.849999999999998"/>
    <s v="Arabica"/>
    <s v="Dark"/>
    <x v="1"/>
  </r>
  <r>
    <s v="CYH-53243-218"/>
    <x v="236"/>
    <s v="88167-57964-PH"/>
    <s v="R-M-0.5"/>
    <n v="3"/>
    <x v="394"/>
    <s v=""/>
    <x v="0"/>
    <x v="0"/>
    <x v="0"/>
    <x v="1"/>
    <n v="5.97"/>
    <n v="17.91"/>
    <s v="Robusta"/>
    <s v="Medium"/>
    <x v="1"/>
  </r>
  <r>
    <s v="SVD-75407-177"/>
    <x v="350"/>
    <s v="16106-36039-QS"/>
    <s v="E-L-0.5"/>
    <n v="3"/>
    <x v="395"/>
    <s v="ydombrellbs@dedecms.com"/>
    <x v="0"/>
    <x v="1"/>
    <x v="1"/>
    <x v="1"/>
    <n v="8.91"/>
    <n v="26.73"/>
    <s v="Excelsa"/>
    <s v="Light"/>
    <x v="0"/>
  </r>
  <r>
    <s v="NVN-66443-451"/>
    <x v="351"/>
    <s v="98921-82417-GN"/>
    <s v="R-D-1"/>
    <n v="2"/>
    <x v="396"/>
    <s v="adarthbt@t.co"/>
    <x v="0"/>
    <x v="0"/>
    <x v="2"/>
    <x v="0"/>
    <n v="8.9499999999999993"/>
    <n v="17.899999999999999"/>
    <s v="Robusta"/>
    <s v="Dark"/>
    <x v="1"/>
  </r>
  <r>
    <s v="JUA-13580-095"/>
    <x v="102"/>
    <s v="55265-75151-AK"/>
    <s v="R-L-0.2"/>
    <n v="4"/>
    <x v="397"/>
    <s v="mdarrigoebu@hud.gov"/>
    <x v="1"/>
    <x v="0"/>
    <x v="1"/>
    <x v="3"/>
    <n v="3.5849999999999995"/>
    <n v="14.339999999999998"/>
    <s v="Robusta"/>
    <s v="Light"/>
    <x v="0"/>
  </r>
  <r>
    <s v="ACY-56225-839"/>
    <x v="352"/>
    <s v="47386-50743-FG"/>
    <s v="A-M-2.5"/>
    <n v="3"/>
    <x v="398"/>
    <s v=""/>
    <x v="0"/>
    <x v="2"/>
    <x v="0"/>
    <x v="2"/>
    <n v="25.874999999999996"/>
    <n v="77.624999999999986"/>
    <s v="Arabica"/>
    <s v="Medium"/>
    <x v="0"/>
  </r>
  <r>
    <s v="QBB-07903-622"/>
    <x v="353"/>
    <s v="32622-54551-UC"/>
    <s v="R-L-1"/>
    <n v="5"/>
    <x v="399"/>
    <s v="mackrillbw@bandcamp.com"/>
    <x v="0"/>
    <x v="0"/>
    <x v="1"/>
    <x v="0"/>
    <n v="11.95"/>
    <n v="59.75"/>
    <s v="Robusta"/>
    <s v="Light"/>
    <x v="1"/>
  </r>
  <r>
    <s v="JLJ-81802-619"/>
    <x v="135"/>
    <s v="16880-78077-FB"/>
    <s v="A-L-1"/>
    <n v="6"/>
    <x v="28"/>
    <e v="#N/A"/>
    <x v="2"/>
    <x v="2"/>
    <x v="1"/>
    <x v="0"/>
    <n v="12.95"/>
    <n v="77.699999999999989"/>
    <s v="Arabica"/>
    <s v="Light"/>
    <x v="1"/>
  </r>
  <r>
    <s v="HFT-77191-168"/>
    <x v="342"/>
    <s v="48419-02347-XP"/>
    <s v="R-D-0.2"/>
    <n v="2"/>
    <x v="400"/>
    <s v="mkippenby@dion.ne.jp"/>
    <x v="0"/>
    <x v="0"/>
    <x v="2"/>
    <x v="3"/>
    <n v="2.6849999999999996"/>
    <n v="5.3699999999999992"/>
    <s v="Robusta"/>
    <s v="Dark"/>
    <x v="0"/>
  </r>
  <r>
    <s v="SZR-35951-530"/>
    <x v="89"/>
    <s v="14121-20527-OJ"/>
    <s v="E-D-2.5"/>
    <n v="3"/>
    <x v="401"/>
    <s v="wransonbz@ted.com"/>
    <x v="1"/>
    <x v="1"/>
    <x v="2"/>
    <x v="2"/>
    <n v="27.945"/>
    <n v="83.835000000000008"/>
    <s v="Excelsa"/>
    <s v="Dark"/>
    <x v="0"/>
  </r>
  <r>
    <s v="IKL-95976-565"/>
    <x v="354"/>
    <s v="53486-73919-BQ"/>
    <s v="A-M-1"/>
    <n v="2"/>
    <x v="402"/>
    <s v=""/>
    <x v="0"/>
    <x v="2"/>
    <x v="0"/>
    <x v="0"/>
    <n v="11.25"/>
    <n v="22.5"/>
    <s v="Arabica"/>
    <s v="Medium"/>
    <x v="1"/>
  </r>
  <r>
    <s v="XNM-14163-951"/>
    <x v="355"/>
    <s v="78224-60622-KH"/>
    <s v="E-L-2.5"/>
    <n v="6"/>
    <x v="403"/>
    <s v="skeynd9o@narod.ru"/>
    <x v="0"/>
    <x v="1"/>
    <x v="1"/>
    <x v="2"/>
    <n v="34.154999999999994"/>
    <n v="204.92999999999995"/>
    <s v="Excelsa"/>
    <s v="Light"/>
    <x v="1"/>
  </r>
  <r>
    <s v="SQT-07286-736"/>
    <x v="356"/>
    <s v="87726-16941-QW"/>
    <s v="A-M-1"/>
    <n v="6"/>
    <x v="404"/>
    <s v=""/>
    <x v="0"/>
    <x v="2"/>
    <x v="0"/>
    <x v="0"/>
    <n v="11.25"/>
    <n v="67.5"/>
    <s v="Arabica"/>
    <s v="Medium"/>
    <x v="1"/>
  </r>
  <r>
    <s v="QDU-45390-361"/>
    <x v="357"/>
    <s v="03677-09134-BC"/>
    <s v="E-M-0.5"/>
    <n v="1"/>
    <x v="405"/>
    <s v="crowthornc3@msn.com"/>
    <x v="0"/>
    <x v="1"/>
    <x v="0"/>
    <x v="1"/>
    <n v="8.25"/>
    <n v="8.25"/>
    <s v="Excelsa"/>
    <s v="Medium"/>
    <x v="1"/>
  </r>
  <r>
    <s v="RUJ-30649-712"/>
    <x v="299"/>
    <s v="93224-71517-WV"/>
    <s v="L-L-0.2"/>
    <n v="2"/>
    <x v="406"/>
    <s v="orylandc4@deviantart.com"/>
    <x v="0"/>
    <x v="3"/>
    <x v="1"/>
    <x v="3"/>
    <n v="4.7549999999999999"/>
    <n v="9.51"/>
    <s v="Liberica"/>
    <s v="Light"/>
    <x v="0"/>
  </r>
  <r>
    <s v="WSV-49732-075"/>
    <x v="358"/>
    <s v="76263-95145-GJ"/>
    <s v="L-D-2.5"/>
    <n v="1"/>
    <x v="407"/>
    <s v=""/>
    <x v="0"/>
    <x v="3"/>
    <x v="2"/>
    <x v="2"/>
    <n v="29.784999999999997"/>
    <n v="29.784999999999997"/>
    <s v="Liberica"/>
    <s v="Dark"/>
    <x v="1"/>
  </r>
  <r>
    <s v="VJF-46305-323"/>
    <x v="161"/>
    <s v="68555-89840-GZ"/>
    <s v="L-D-0.5"/>
    <n v="2"/>
    <x v="408"/>
    <s v="msesonck@census.gov"/>
    <x v="0"/>
    <x v="3"/>
    <x v="2"/>
    <x v="1"/>
    <n v="7.77"/>
    <n v="15.54"/>
    <s v="Liberica"/>
    <s v="Dark"/>
    <x v="1"/>
  </r>
  <r>
    <s v="CXD-74176-600"/>
    <x v="129"/>
    <s v="70624-19112-AO"/>
    <s v="E-L-0.5"/>
    <n v="4"/>
    <x v="409"/>
    <s v="craglessc7@webmd.com"/>
    <x v="1"/>
    <x v="1"/>
    <x v="1"/>
    <x v="1"/>
    <n v="8.91"/>
    <n v="35.64"/>
    <s v="Excelsa"/>
    <s v="Light"/>
    <x v="1"/>
  </r>
  <r>
    <s v="ADX-50674-975"/>
    <x v="359"/>
    <s v="58916-61837-QH"/>
    <s v="A-M-2.5"/>
    <n v="4"/>
    <x v="410"/>
    <s v="fhollowsc8@blogtalkradio.com"/>
    <x v="0"/>
    <x v="2"/>
    <x v="0"/>
    <x v="2"/>
    <n v="25.874999999999996"/>
    <n v="103.49999999999999"/>
    <s v="Arabica"/>
    <s v="Medium"/>
    <x v="0"/>
  </r>
  <r>
    <s v="RRP-51647-420"/>
    <x v="360"/>
    <s v="89292-52335-YZ"/>
    <s v="E-D-1"/>
    <n v="3"/>
    <x v="411"/>
    <s v="llathleiffc9@nationalgeographic.com"/>
    <x v="1"/>
    <x v="1"/>
    <x v="2"/>
    <x v="0"/>
    <n v="12.15"/>
    <n v="36.450000000000003"/>
    <s v="Excelsa"/>
    <s v="Dark"/>
    <x v="0"/>
  </r>
  <r>
    <s v="PKJ-99134-523"/>
    <x v="361"/>
    <s v="77284-34297-YY"/>
    <s v="R-L-0.5"/>
    <n v="5"/>
    <x v="412"/>
    <s v="kheadsca@jalbum.net"/>
    <x v="0"/>
    <x v="0"/>
    <x v="1"/>
    <x v="1"/>
    <n v="7.169999999999999"/>
    <n v="35.849999999999994"/>
    <s v="Robusta"/>
    <s v="Light"/>
    <x v="1"/>
  </r>
  <r>
    <s v="FZQ-29439-457"/>
    <x v="362"/>
    <s v="50449-80974-BZ"/>
    <s v="E-L-0.2"/>
    <n v="5"/>
    <x v="413"/>
    <s v="tbownecb@unicef.org"/>
    <x v="1"/>
    <x v="1"/>
    <x v="1"/>
    <x v="3"/>
    <n v="4.4550000000000001"/>
    <n v="22.274999999999999"/>
    <s v="Excelsa"/>
    <s v="Light"/>
    <x v="0"/>
  </r>
  <r>
    <s v="USN-68115-161"/>
    <x v="363"/>
    <s v="08120-16183-AW"/>
    <s v="E-M-0.2"/>
    <n v="6"/>
    <x v="414"/>
    <s v="rjacquemardcc@acquirethisname.com"/>
    <x v="1"/>
    <x v="1"/>
    <x v="0"/>
    <x v="3"/>
    <n v="4.125"/>
    <n v="24.75"/>
    <s v="Excelsa"/>
    <s v="Medium"/>
    <x v="1"/>
  </r>
  <r>
    <s v="IXU-20263-532"/>
    <x v="364"/>
    <s v="68044-89277-ML"/>
    <s v="L-M-2.5"/>
    <n v="2"/>
    <x v="415"/>
    <s v="kwarmancd@printfriendly.com"/>
    <x v="1"/>
    <x v="3"/>
    <x v="0"/>
    <x v="2"/>
    <n v="33.464999999999996"/>
    <n v="66.929999999999993"/>
    <s v="Liberica"/>
    <s v="Medium"/>
    <x v="0"/>
  </r>
  <r>
    <s v="CBT-15092-420"/>
    <x v="85"/>
    <s v="71364-35210-HS"/>
    <s v="L-M-0.5"/>
    <n v="1"/>
    <x v="416"/>
    <s v="wcholomince@about.com"/>
    <x v="3"/>
    <x v="3"/>
    <x v="0"/>
    <x v="1"/>
    <n v="8.73"/>
    <n v="8.73"/>
    <s v="Liberica"/>
    <s v="Medium"/>
    <x v="0"/>
  </r>
  <r>
    <s v="PKQ-46841-696"/>
    <x v="365"/>
    <s v="37177-68797-ON"/>
    <s v="R-M-0.5"/>
    <n v="3"/>
    <x v="417"/>
    <s v="abraidmancf@census.gov"/>
    <x v="0"/>
    <x v="0"/>
    <x v="0"/>
    <x v="1"/>
    <n v="5.97"/>
    <n v="17.91"/>
    <s v="Robusta"/>
    <s v="Medium"/>
    <x v="1"/>
  </r>
  <r>
    <s v="XDU-05471-219"/>
    <x v="366"/>
    <s v="60308-06944-GS"/>
    <s v="R-L-0.5"/>
    <n v="1"/>
    <x v="418"/>
    <s v="pdurbancg@symantec.com"/>
    <x v="1"/>
    <x v="0"/>
    <x v="1"/>
    <x v="1"/>
    <n v="7.169999999999999"/>
    <n v="7.169999999999999"/>
    <s v="Robusta"/>
    <s v="Light"/>
    <x v="1"/>
  </r>
  <r>
    <s v="NID-20149-329"/>
    <x v="367"/>
    <s v="49888-39458-PF"/>
    <s v="R-D-0.2"/>
    <n v="2"/>
    <x v="419"/>
    <s v="aharroldch@miibeian.gov.cn"/>
    <x v="0"/>
    <x v="0"/>
    <x v="2"/>
    <x v="3"/>
    <n v="2.6849999999999996"/>
    <n v="5.3699999999999992"/>
    <s v="Robusta"/>
    <s v="Dark"/>
    <x v="1"/>
  </r>
  <r>
    <s v="SVU-27222-213"/>
    <x v="142"/>
    <s v="60748-46813-DZ"/>
    <s v="L-L-0.2"/>
    <n v="5"/>
    <x v="420"/>
    <s v="spamphilonci@mlb.com"/>
    <x v="1"/>
    <x v="3"/>
    <x v="1"/>
    <x v="3"/>
    <n v="4.7549999999999999"/>
    <n v="23.774999999999999"/>
    <s v="Liberica"/>
    <s v="Light"/>
    <x v="1"/>
  </r>
  <r>
    <s v="RWI-84131-848"/>
    <x v="368"/>
    <s v="16385-11286-NX"/>
    <s v="R-D-2.5"/>
    <n v="2"/>
    <x v="421"/>
    <s v="mspurdencj@exblog.jp"/>
    <x v="0"/>
    <x v="0"/>
    <x v="2"/>
    <x v="2"/>
    <n v="20.584999999999997"/>
    <n v="41.169999999999995"/>
    <s v="Robusta"/>
    <s v="Dark"/>
    <x v="0"/>
  </r>
  <r>
    <s v="GUU-40666-525"/>
    <x v="31"/>
    <s v="68555-89840-GZ"/>
    <s v="A-L-0.2"/>
    <n v="3"/>
    <x v="408"/>
    <s v="msesonck@census.gov"/>
    <x v="0"/>
    <x v="2"/>
    <x v="1"/>
    <x v="3"/>
    <n v="3.8849999999999998"/>
    <n v="11.654999999999999"/>
    <s v="Arabica"/>
    <s v="Light"/>
    <x v="1"/>
  </r>
  <r>
    <s v="SCN-51395-066"/>
    <x v="369"/>
    <s v="72164-90254-EJ"/>
    <s v="L-L-0.5"/>
    <n v="4"/>
    <x v="422"/>
    <s v="npirronecl@weibo.com"/>
    <x v="0"/>
    <x v="3"/>
    <x v="1"/>
    <x v="1"/>
    <n v="9.51"/>
    <n v="38.04"/>
    <s v="Liberica"/>
    <s v="Light"/>
    <x v="1"/>
  </r>
  <r>
    <s v="ULA-24644-321"/>
    <x v="370"/>
    <s v="67010-92988-CT"/>
    <s v="R-D-2.5"/>
    <n v="4"/>
    <x v="423"/>
    <s v="rcawleycm@yellowbook.com"/>
    <x v="1"/>
    <x v="0"/>
    <x v="2"/>
    <x v="2"/>
    <n v="20.584999999999997"/>
    <n v="82.339999999999989"/>
    <s v="Robusta"/>
    <s v="Dark"/>
    <x v="0"/>
  </r>
  <r>
    <s v="EOL-92666-762"/>
    <x v="371"/>
    <s v="15776-91507-GT"/>
    <s v="L-L-0.2"/>
    <n v="2"/>
    <x v="424"/>
    <s v="sbarribalcn@microsoft.com"/>
    <x v="1"/>
    <x v="3"/>
    <x v="1"/>
    <x v="3"/>
    <n v="4.7549999999999999"/>
    <n v="9.51"/>
    <s v="Liberica"/>
    <s v="Light"/>
    <x v="0"/>
  </r>
  <r>
    <s v="AJV-18231-334"/>
    <x v="372"/>
    <s v="23473-41001-CD"/>
    <s v="R-D-2.5"/>
    <n v="2"/>
    <x v="425"/>
    <s v="aadamidesco@bizjournals.com"/>
    <x v="3"/>
    <x v="0"/>
    <x v="2"/>
    <x v="2"/>
    <n v="20.584999999999997"/>
    <n v="41.169999999999995"/>
    <s v="Robusta"/>
    <s v="Dark"/>
    <x v="1"/>
  </r>
  <r>
    <s v="ZQI-47236-301"/>
    <x v="373"/>
    <s v="23446-47798-ID"/>
    <s v="L-L-0.5"/>
    <n v="5"/>
    <x v="426"/>
    <s v="cthowescp@craigslist.org"/>
    <x v="0"/>
    <x v="3"/>
    <x v="1"/>
    <x v="1"/>
    <n v="9.51"/>
    <n v="47.55"/>
    <s v="Liberica"/>
    <s v="Light"/>
    <x v="1"/>
  </r>
  <r>
    <s v="ZCR-15721-658"/>
    <x v="374"/>
    <s v="28327-84469-ND"/>
    <s v="A-M-1"/>
    <n v="4"/>
    <x v="427"/>
    <s v="rwillowaycq@admin.ch"/>
    <x v="0"/>
    <x v="2"/>
    <x v="0"/>
    <x v="0"/>
    <n v="11.25"/>
    <n v="45"/>
    <s v="Arabica"/>
    <s v="Medium"/>
    <x v="1"/>
  </r>
  <r>
    <s v="QEW-47945-682"/>
    <x v="318"/>
    <s v="42466-87067-DT"/>
    <s v="L-L-0.2"/>
    <n v="5"/>
    <x v="428"/>
    <s v="aelwincr@privacy.gov.au"/>
    <x v="0"/>
    <x v="3"/>
    <x v="1"/>
    <x v="3"/>
    <n v="4.7549999999999999"/>
    <n v="23.774999999999999"/>
    <s v="Liberica"/>
    <s v="Light"/>
    <x v="1"/>
  </r>
  <r>
    <s v="PSY-45485-542"/>
    <x v="375"/>
    <s v="62246-99443-HF"/>
    <s v="R-D-0.5"/>
    <n v="3"/>
    <x v="429"/>
    <s v="abilbrookcs@booking.com"/>
    <x v="1"/>
    <x v="0"/>
    <x v="2"/>
    <x v="1"/>
    <n v="5.3699999999999992"/>
    <n v="16.11"/>
    <s v="Robusta"/>
    <s v="Dark"/>
    <x v="0"/>
  </r>
  <r>
    <s v="BAQ-74241-156"/>
    <x v="376"/>
    <s v="99869-55718-UU"/>
    <s v="R-D-0.2"/>
    <n v="4"/>
    <x v="430"/>
    <s v="rmckallct@sakura.ne.jp"/>
    <x v="3"/>
    <x v="0"/>
    <x v="2"/>
    <x v="3"/>
    <n v="2.6849999999999996"/>
    <n v="10.739999999999998"/>
    <s v="Robusta"/>
    <s v="Dark"/>
    <x v="0"/>
  </r>
  <r>
    <s v="BVU-77367-451"/>
    <x v="377"/>
    <s v="77421-46059-RY"/>
    <s v="A-D-1"/>
    <n v="5"/>
    <x v="431"/>
    <s v="bdailecu@vistaprint.com"/>
    <x v="0"/>
    <x v="2"/>
    <x v="2"/>
    <x v="0"/>
    <n v="9.9499999999999993"/>
    <n v="49.75"/>
    <s v="Arabica"/>
    <s v="Dark"/>
    <x v="0"/>
  </r>
  <r>
    <s v="TJE-91516-344"/>
    <x v="378"/>
    <s v="49894-06550-OQ"/>
    <s v="E-M-1"/>
    <n v="2"/>
    <x v="432"/>
    <s v="atrehernecv@state.tx.us"/>
    <x v="1"/>
    <x v="1"/>
    <x v="0"/>
    <x v="0"/>
    <n v="13.75"/>
    <n v="27.5"/>
    <s v="Excelsa"/>
    <s v="Medium"/>
    <x v="1"/>
  </r>
  <r>
    <s v="LIS-96202-702"/>
    <x v="276"/>
    <s v="72028-63343-SU"/>
    <s v="L-D-2.5"/>
    <n v="4"/>
    <x v="433"/>
    <s v="abrentnallcw@biglobe.ne.jp"/>
    <x v="3"/>
    <x v="3"/>
    <x v="2"/>
    <x v="2"/>
    <n v="29.784999999999997"/>
    <n v="119.13999999999999"/>
    <s v="Liberica"/>
    <s v="Dark"/>
    <x v="1"/>
  </r>
  <r>
    <s v="VIO-27668-766"/>
    <x v="379"/>
    <s v="10074-20104-NN"/>
    <s v="R-D-2.5"/>
    <n v="1"/>
    <x v="434"/>
    <s v="ddrinkallcx@psu.edu"/>
    <x v="0"/>
    <x v="0"/>
    <x v="2"/>
    <x v="2"/>
    <n v="20.584999999999997"/>
    <n v="20.584999999999997"/>
    <s v="Robusta"/>
    <s v="Dark"/>
    <x v="0"/>
  </r>
  <r>
    <s v="ZVG-20473-043"/>
    <x v="86"/>
    <s v="71769-10219-IM"/>
    <s v="A-D-0.2"/>
    <n v="3"/>
    <x v="435"/>
    <s v="dkornelcy@cyberchimps.com"/>
    <x v="0"/>
    <x v="2"/>
    <x v="2"/>
    <x v="3"/>
    <n v="2.9849999999999999"/>
    <n v="8.9550000000000001"/>
    <s v="Arabica"/>
    <s v="Dark"/>
    <x v="0"/>
  </r>
  <r>
    <s v="KGZ-56395-231"/>
    <x v="380"/>
    <s v="22221-71106-JD"/>
    <s v="A-D-0.5"/>
    <n v="1"/>
    <x v="436"/>
    <s v="rlequeuxcz@newyorker.com"/>
    <x v="0"/>
    <x v="2"/>
    <x v="2"/>
    <x v="1"/>
    <n v="5.97"/>
    <n v="5.97"/>
    <s v="Arabica"/>
    <s v="Dark"/>
    <x v="1"/>
  </r>
  <r>
    <s v="CUU-92244-729"/>
    <x v="381"/>
    <s v="99735-44927-OL"/>
    <s v="E-M-1"/>
    <n v="3"/>
    <x v="437"/>
    <s v="jmccaulld0@parallels.com"/>
    <x v="0"/>
    <x v="1"/>
    <x v="0"/>
    <x v="0"/>
    <n v="13.75"/>
    <n v="41.25"/>
    <s v="Excelsa"/>
    <s v="Medium"/>
    <x v="0"/>
  </r>
  <r>
    <s v="EHE-94714-312"/>
    <x v="382"/>
    <s v="27132-68907-RC"/>
    <s v="E-L-0.2"/>
    <n v="5"/>
    <x v="438"/>
    <s v="abrashda@plala.or.jp"/>
    <x v="0"/>
    <x v="1"/>
    <x v="1"/>
    <x v="3"/>
    <n v="4.4550000000000001"/>
    <n v="22.274999999999999"/>
    <s v="Excelsa"/>
    <s v="Light"/>
    <x v="0"/>
  </r>
  <r>
    <s v="RTL-16205-161"/>
    <x v="11"/>
    <s v="90440-62727-HI"/>
    <s v="A-M-0.5"/>
    <n v="1"/>
    <x v="439"/>
    <s v="ahutchinsond2@imgur.com"/>
    <x v="0"/>
    <x v="2"/>
    <x v="0"/>
    <x v="1"/>
    <n v="6.75"/>
    <n v="6.75"/>
    <s v="Arabica"/>
    <s v="Medium"/>
    <x v="0"/>
  </r>
  <r>
    <s v="GTS-22482-014"/>
    <x v="168"/>
    <s v="36769-16558-SX"/>
    <s v="L-M-2.5"/>
    <n v="4"/>
    <x v="440"/>
    <s v=""/>
    <x v="0"/>
    <x v="3"/>
    <x v="0"/>
    <x v="2"/>
    <n v="33.464999999999996"/>
    <n v="133.85999999999999"/>
    <s v="Liberica"/>
    <s v="Medium"/>
    <x v="0"/>
  </r>
  <r>
    <s v="DYG-25473-881"/>
    <x v="383"/>
    <s v="10138-31681-SD"/>
    <s v="A-D-0.2"/>
    <n v="2"/>
    <x v="441"/>
    <s v="rdriversd4@hexun.com"/>
    <x v="0"/>
    <x v="2"/>
    <x v="2"/>
    <x v="3"/>
    <n v="2.9849999999999999"/>
    <n v="5.97"/>
    <s v="Arabica"/>
    <s v="Dark"/>
    <x v="1"/>
  </r>
  <r>
    <s v="HTR-21838-286"/>
    <x v="18"/>
    <s v="24669-76297-SF"/>
    <s v="A-L-1"/>
    <n v="2"/>
    <x v="442"/>
    <s v="hzeald5@google.de"/>
    <x v="0"/>
    <x v="2"/>
    <x v="1"/>
    <x v="0"/>
    <n v="12.95"/>
    <n v="25.9"/>
    <s v="Arabica"/>
    <s v="Light"/>
    <x v="1"/>
  </r>
  <r>
    <s v="KYG-28296-920"/>
    <x v="84"/>
    <s v="78050-20355-DI"/>
    <s v="E-M-2.5"/>
    <n v="1"/>
    <x v="443"/>
    <s v="gsmallcombed6@ucla.edu"/>
    <x v="1"/>
    <x v="1"/>
    <x v="0"/>
    <x v="2"/>
    <n v="31.624999999999996"/>
    <n v="31.624999999999996"/>
    <s v="Excelsa"/>
    <s v="Medium"/>
    <x v="0"/>
  </r>
  <r>
    <s v="NNB-20459-430"/>
    <x v="384"/>
    <s v="79825-17822-UH"/>
    <s v="L-M-0.2"/>
    <n v="2"/>
    <x v="444"/>
    <s v="ddibleyd7@feedburner.com"/>
    <x v="0"/>
    <x v="3"/>
    <x v="0"/>
    <x v="3"/>
    <n v="4.3650000000000002"/>
    <n v="8.73"/>
    <s v="Liberica"/>
    <s v="Medium"/>
    <x v="1"/>
  </r>
  <r>
    <s v="FEK-14025-351"/>
    <x v="385"/>
    <s v="03990-21586-MQ"/>
    <s v="E-L-0.2"/>
    <n v="6"/>
    <x v="445"/>
    <s v="gdimitrioud8@chronoengine.com"/>
    <x v="0"/>
    <x v="1"/>
    <x v="1"/>
    <x v="3"/>
    <n v="4.4550000000000001"/>
    <n v="26.73"/>
    <s v="Excelsa"/>
    <s v="Light"/>
    <x v="0"/>
  </r>
  <r>
    <s v="AWH-16980-469"/>
    <x v="386"/>
    <s v="27493-46921-TZ"/>
    <s v="L-M-0.2"/>
    <n v="6"/>
    <x v="446"/>
    <s v="fflanagand9@woothemes.com"/>
    <x v="0"/>
    <x v="3"/>
    <x v="0"/>
    <x v="3"/>
    <n v="4.3650000000000002"/>
    <n v="26.19"/>
    <s v="Liberica"/>
    <s v="Medium"/>
    <x v="1"/>
  </r>
  <r>
    <s v="ZPW-31329-741"/>
    <x v="387"/>
    <s v="27132-68907-RC"/>
    <s v="R-D-1"/>
    <n v="6"/>
    <x v="438"/>
    <s v="abrashda@plala.or.jp"/>
    <x v="0"/>
    <x v="0"/>
    <x v="2"/>
    <x v="0"/>
    <n v="8.9499999999999993"/>
    <n v="53.699999999999996"/>
    <s v="Robusta"/>
    <s v="Dark"/>
    <x v="0"/>
  </r>
  <r>
    <s v="ZPW-31329-741"/>
    <x v="387"/>
    <s v="27132-68907-RC"/>
    <s v="E-M-2.5"/>
    <n v="4"/>
    <x v="438"/>
    <s v="abrashda@plala.or.jp"/>
    <x v="0"/>
    <x v="1"/>
    <x v="0"/>
    <x v="2"/>
    <n v="31.624999999999996"/>
    <n v="126.49999999999999"/>
    <s v="Excelsa"/>
    <s v="Medium"/>
    <x v="0"/>
  </r>
  <r>
    <s v="ZPW-31329-741"/>
    <x v="387"/>
    <s v="27132-68907-RC"/>
    <s v="E-M-0.2"/>
    <n v="1"/>
    <x v="28"/>
    <e v="#N/A"/>
    <x v="2"/>
    <x v="1"/>
    <x v="0"/>
    <x v="3"/>
    <n v="4.125"/>
    <n v="4.125"/>
    <s v="Excelsa"/>
    <s v="Medium"/>
    <x v="0"/>
  </r>
  <r>
    <s v="UBI-83843-396"/>
    <x v="388"/>
    <s v="58816-74064-TF"/>
    <s v="R-L-1"/>
    <n v="2"/>
    <x v="447"/>
    <s v="nizhakovdd@aol.com"/>
    <x v="3"/>
    <x v="0"/>
    <x v="1"/>
    <x v="0"/>
    <n v="11.95"/>
    <n v="23.9"/>
    <s v="Robusta"/>
    <s v="Light"/>
    <x v="1"/>
  </r>
  <r>
    <s v="VID-40587-569"/>
    <x v="389"/>
    <s v="09818-59895-EH"/>
    <s v="E-D-2.5"/>
    <n v="5"/>
    <x v="448"/>
    <s v="skeetsde@answers.com"/>
    <x v="0"/>
    <x v="1"/>
    <x v="2"/>
    <x v="2"/>
    <n v="27.945"/>
    <n v="139.72499999999999"/>
    <s v="Excelsa"/>
    <s v="Dark"/>
    <x v="0"/>
  </r>
  <r>
    <s v="KBB-52530-416"/>
    <x v="229"/>
    <s v="06488-46303-IZ"/>
    <s v="L-D-2.5"/>
    <n v="2"/>
    <x v="449"/>
    <s v=""/>
    <x v="0"/>
    <x v="3"/>
    <x v="2"/>
    <x v="2"/>
    <n v="29.784999999999997"/>
    <n v="59.569999999999993"/>
    <s v="Liberica"/>
    <s v="Dark"/>
    <x v="0"/>
  </r>
  <r>
    <s v="ISJ-48676-420"/>
    <x v="390"/>
    <s v="93046-67561-AY"/>
    <s v="L-L-0.5"/>
    <n v="6"/>
    <x v="450"/>
    <s v="kcakedg@huffingtonpost.com"/>
    <x v="0"/>
    <x v="3"/>
    <x v="1"/>
    <x v="1"/>
    <n v="9.51"/>
    <n v="57.06"/>
    <s v="Liberica"/>
    <s v="Light"/>
    <x v="1"/>
  </r>
  <r>
    <s v="MIF-17920-768"/>
    <x v="391"/>
    <s v="68946-40750-LK"/>
    <s v="R-L-0.2"/>
    <n v="6"/>
    <x v="451"/>
    <s v="mhanseddh@instagram.com"/>
    <x v="1"/>
    <x v="0"/>
    <x v="1"/>
    <x v="3"/>
    <n v="3.5849999999999995"/>
    <n v="21.509999999999998"/>
    <s v="Robusta"/>
    <s v="Light"/>
    <x v="0"/>
  </r>
  <r>
    <s v="CPX-19312-088"/>
    <x v="117"/>
    <s v="38387-64959-WW"/>
    <s v="L-M-0.5"/>
    <n v="6"/>
    <x v="452"/>
    <s v="fkienleindi@trellian.com"/>
    <x v="1"/>
    <x v="3"/>
    <x v="0"/>
    <x v="1"/>
    <n v="8.73"/>
    <n v="52.38"/>
    <s v="Liberica"/>
    <s v="Medium"/>
    <x v="0"/>
  </r>
  <r>
    <s v="RXI-67978-260"/>
    <x v="392"/>
    <s v="48418-60841-CC"/>
    <s v="E-D-1"/>
    <n v="6"/>
    <x v="453"/>
    <s v="kegglestonedj@sphinn.com"/>
    <x v="1"/>
    <x v="1"/>
    <x v="2"/>
    <x v="0"/>
    <n v="12.15"/>
    <n v="72.900000000000006"/>
    <s v="Excelsa"/>
    <s v="Dark"/>
    <x v="1"/>
  </r>
  <r>
    <s v="LKE-14821-285"/>
    <x v="393"/>
    <s v="13736-92418-JS"/>
    <s v="R-M-0.2"/>
    <n v="5"/>
    <x v="454"/>
    <s v="bsemkinsdk@unc.edu"/>
    <x v="1"/>
    <x v="0"/>
    <x v="0"/>
    <x v="3"/>
    <n v="2.9849999999999999"/>
    <n v="14.924999999999999"/>
    <s v="Robusta"/>
    <s v="Medium"/>
    <x v="0"/>
  </r>
  <r>
    <s v="LRK-97117-150"/>
    <x v="394"/>
    <s v="33000-22405-LO"/>
    <s v="L-L-1"/>
    <n v="6"/>
    <x v="455"/>
    <s v="slorenzettidl@is.gd"/>
    <x v="0"/>
    <x v="3"/>
    <x v="1"/>
    <x v="0"/>
    <n v="15.85"/>
    <n v="95.1"/>
    <s v="Liberica"/>
    <s v="Light"/>
    <x v="1"/>
  </r>
  <r>
    <s v="IGK-51227-573"/>
    <x v="137"/>
    <s v="46959-60474-LT"/>
    <s v="L-D-0.5"/>
    <n v="2"/>
    <x v="456"/>
    <s v="bgiannazzidm@apple.com"/>
    <x v="0"/>
    <x v="3"/>
    <x v="2"/>
    <x v="1"/>
    <n v="7.77"/>
    <n v="15.54"/>
    <s v="Liberica"/>
    <s v="Dark"/>
    <x v="1"/>
  </r>
  <r>
    <s v="ZAY-43009-775"/>
    <x v="395"/>
    <s v="73431-39823-UP"/>
    <s v="L-D-0.2"/>
    <n v="6"/>
    <x v="457"/>
    <s v=""/>
    <x v="0"/>
    <x v="3"/>
    <x v="2"/>
    <x v="3"/>
    <n v="3.8849999999999998"/>
    <n v="23.31"/>
    <s v="Liberica"/>
    <s v="Dark"/>
    <x v="1"/>
  </r>
  <r>
    <s v="EMA-63190-618"/>
    <x v="396"/>
    <s v="90993-98984-JK"/>
    <s v="E-M-0.2"/>
    <n v="1"/>
    <x v="458"/>
    <s v="ulethbrigdo@hc360.com"/>
    <x v="0"/>
    <x v="1"/>
    <x v="0"/>
    <x v="3"/>
    <n v="4.125"/>
    <n v="4.125"/>
    <s v="Excelsa"/>
    <s v="Medium"/>
    <x v="0"/>
  </r>
  <r>
    <s v="FBI-35855-418"/>
    <x v="190"/>
    <s v="06552-04430-AG"/>
    <s v="R-M-0.5"/>
    <n v="6"/>
    <x v="459"/>
    <s v="sfarnishdp@dmoz.org"/>
    <x v="3"/>
    <x v="0"/>
    <x v="0"/>
    <x v="1"/>
    <n v="5.97"/>
    <n v="35.82"/>
    <s v="Robusta"/>
    <s v="Medium"/>
    <x v="1"/>
  </r>
  <r>
    <s v="TXB-80533-417"/>
    <x v="8"/>
    <s v="54597-57004-QM"/>
    <s v="L-L-1"/>
    <n v="2"/>
    <x v="460"/>
    <s v="fjecockdq@unicef.org"/>
    <x v="0"/>
    <x v="3"/>
    <x v="1"/>
    <x v="0"/>
    <n v="15.85"/>
    <n v="31.7"/>
    <s v="Liberica"/>
    <s v="Light"/>
    <x v="1"/>
  </r>
  <r>
    <s v="MBM-00112-248"/>
    <x v="397"/>
    <s v="50238-24377-ZS"/>
    <s v="L-L-1"/>
    <n v="5"/>
    <x v="461"/>
    <s v=""/>
    <x v="0"/>
    <x v="3"/>
    <x v="1"/>
    <x v="0"/>
    <n v="15.85"/>
    <n v="79.25"/>
    <s v="Liberica"/>
    <s v="Light"/>
    <x v="0"/>
  </r>
  <r>
    <s v="EUO-69145-988"/>
    <x v="398"/>
    <s v="60370-41934-IF"/>
    <s v="E-D-0.2"/>
    <n v="3"/>
    <x v="462"/>
    <s v="hpallisterds@ning.com"/>
    <x v="0"/>
    <x v="1"/>
    <x v="2"/>
    <x v="3"/>
    <n v="3.645"/>
    <n v="10.935"/>
    <s v="Excelsa"/>
    <s v="Dark"/>
    <x v="1"/>
  </r>
  <r>
    <s v="GYA-80327-368"/>
    <x v="399"/>
    <s v="06899-54551-EH"/>
    <s v="A-D-1"/>
    <n v="4"/>
    <x v="463"/>
    <s v="cmershdt@drupal.org"/>
    <x v="1"/>
    <x v="2"/>
    <x v="2"/>
    <x v="0"/>
    <n v="9.9499999999999993"/>
    <n v="39.799999999999997"/>
    <s v="Arabica"/>
    <s v="Dark"/>
    <x v="1"/>
  </r>
  <r>
    <s v="TNW-41601-420"/>
    <x v="400"/>
    <s v="66458-91190-YC"/>
    <s v="R-M-1"/>
    <n v="5"/>
    <x v="464"/>
    <s v="murione5@alexa.com"/>
    <x v="1"/>
    <x v="0"/>
    <x v="0"/>
    <x v="0"/>
    <n v="9.9499999999999993"/>
    <n v="49.75"/>
    <s v="Robusta"/>
    <s v="Medium"/>
    <x v="0"/>
  </r>
  <r>
    <s v="ALR-62963-723"/>
    <x v="401"/>
    <s v="80463-43913-WZ"/>
    <s v="R-D-0.2"/>
    <n v="3"/>
    <x v="465"/>
    <s v=""/>
    <x v="1"/>
    <x v="0"/>
    <x v="2"/>
    <x v="3"/>
    <n v="2.6849999999999996"/>
    <n v="8.0549999999999997"/>
    <s v="Robusta"/>
    <s v="Dark"/>
    <x v="0"/>
  </r>
  <r>
    <s v="JIG-27636-870"/>
    <x v="402"/>
    <s v="67204-04870-LG"/>
    <s v="R-L-1"/>
    <n v="4"/>
    <x v="466"/>
    <s v=""/>
    <x v="0"/>
    <x v="0"/>
    <x v="1"/>
    <x v="0"/>
    <n v="11.95"/>
    <n v="47.8"/>
    <s v="Robusta"/>
    <s v="Light"/>
    <x v="1"/>
  </r>
  <r>
    <s v="CTE-31437-326"/>
    <x v="6"/>
    <s v="22721-63196-UJ"/>
    <s v="R-M-0.2"/>
    <n v="4"/>
    <x v="467"/>
    <s v="gduckerdx@patch.com"/>
    <x v="3"/>
    <x v="0"/>
    <x v="0"/>
    <x v="3"/>
    <n v="2.9849999999999999"/>
    <n v="11.94"/>
    <s v="Robusta"/>
    <s v="Medium"/>
    <x v="1"/>
  </r>
  <r>
    <s v="CTE-31437-326"/>
    <x v="6"/>
    <s v="22721-63196-UJ"/>
    <s v="E-M-0.2"/>
    <n v="4"/>
    <x v="467"/>
    <s v="gduckerdx@patch.com"/>
    <x v="3"/>
    <x v="1"/>
    <x v="0"/>
    <x v="3"/>
    <n v="4.125"/>
    <n v="16.5"/>
    <s v="Excelsa"/>
    <s v="Medium"/>
    <x v="1"/>
  </r>
  <r>
    <s v="CTE-31437-326"/>
    <x v="6"/>
    <s v="22721-63196-UJ"/>
    <s v="L-D-1"/>
    <n v="4"/>
    <x v="28"/>
    <e v="#N/A"/>
    <x v="2"/>
    <x v="3"/>
    <x v="2"/>
    <x v="0"/>
    <n v="12.95"/>
    <n v="51.8"/>
    <s v="Liberica"/>
    <s v="Dark"/>
    <x v="1"/>
  </r>
  <r>
    <s v="CTE-31437-326"/>
    <x v="6"/>
    <s v="22721-63196-UJ"/>
    <s v="L-L-0.2"/>
    <n v="3"/>
    <x v="28"/>
    <e v="#N/A"/>
    <x v="2"/>
    <x v="3"/>
    <x v="1"/>
    <x v="3"/>
    <n v="4.7549999999999999"/>
    <n v="14.265000000000001"/>
    <s v="Liberica"/>
    <s v="Light"/>
    <x v="1"/>
  </r>
  <r>
    <s v="SLD-63003-334"/>
    <x v="403"/>
    <s v="55515-37571-RS"/>
    <s v="L-M-0.2"/>
    <n v="6"/>
    <x v="468"/>
    <s v="wstearleye1@census.gov"/>
    <x v="0"/>
    <x v="3"/>
    <x v="0"/>
    <x v="3"/>
    <n v="4.3650000000000002"/>
    <n v="26.19"/>
    <s v="Liberica"/>
    <s v="Medium"/>
    <x v="1"/>
  </r>
  <r>
    <s v="BXN-64230-789"/>
    <x v="404"/>
    <s v="25598-77476-CB"/>
    <s v="A-L-1"/>
    <n v="2"/>
    <x v="469"/>
    <s v="dwincere2@marriott.com"/>
    <x v="0"/>
    <x v="2"/>
    <x v="1"/>
    <x v="0"/>
    <n v="12.95"/>
    <n v="25.9"/>
    <s v="Arabica"/>
    <s v="Light"/>
    <x v="0"/>
  </r>
  <r>
    <s v="XEE-37895-169"/>
    <x v="21"/>
    <s v="14888-85625-TM"/>
    <s v="A-L-2.5"/>
    <n v="3"/>
    <x v="470"/>
    <s v="plyfielde3@baidu.com"/>
    <x v="0"/>
    <x v="2"/>
    <x v="1"/>
    <x v="2"/>
    <n v="29.784999999999997"/>
    <n v="89.35499999999999"/>
    <s v="Arabica"/>
    <s v="Light"/>
    <x v="0"/>
  </r>
  <r>
    <s v="ZTX-80764-911"/>
    <x v="238"/>
    <s v="92793-68332-NR"/>
    <s v="L-D-0.5"/>
    <n v="6"/>
    <x v="471"/>
    <s v="hperrise4@studiopress.com"/>
    <x v="1"/>
    <x v="3"/>
    <x v="2"/>
    <x v="1"/>
    <n v="7.77"/>
    <n v="46.62"/>
    <s v="Liberica"/>
    <s v="Dark"/>
    <x v="1"/>
  </r>
  <r>
    <s v="WVT-88135-549"/>
    <x v="405"/>
    <s v="66458-91190-YC"/>
    <s v="A-D-1"/>
    <n v="3"/>
    <x v="464"/>
    <s v="murione5@alexa.com"/>
    <x v="1"/>
    <x v="2"/>
    <x v="2"/>
    <x v="0"/>
    <n v="9.9499999999999993"/>
    <n v="29.849999999999998"/>
    <s v="Arabica"/>
    <s v="Dark"/>
    <x v="0"/>
  </r>
  <r>
    <s v="IPA-94170-889"/>
    <x v="355"/>
    <s v="64439-27325-LG"/>
    <s v="R-L-0.2"/>
    <n v="3"/>
    <x v="472"/>
    <s v="ckide6@narod.ru"/>
    <x v="1"/>
    <x v="0"/>
    <x v="1"/>
    <x v="3"/>
    <n v="3.5849999999999995"/>
    <n v="10.754999999999999"/>
    <s v="Robusta"/>
    <s v="Light"/>
    <x v="0"/>
  </r>
  <r>
    <s v="YQL-63755-365"/>
    <x v="117"/>
    <s v="78570-76770-LB"/>
    <s v="A-M-0.2"/>
    <n v="4"/>
    <x v="473"/>
    <s v="cbeinee7@xinhuanet.com"/>
    <x v="0"/>
    <x v="2"/>
    <x v="0"/>
    <x v="3"/>
    <n v="3.375"/>
    <n v="13.5"/>
    <s v="Arabica"/>
    <s v="Medium"/>
    <x v="0"/>
  </r>
  <r>
    <s v="RKW-81145-984"/>
    <x v="406"/>
    <s v="98661-69719-VI"/>
    <s v="L-L-1"/>
    <n v="3"/>
    <x v="474"/>
    <s v="cbakeupe8@globo.com"/>
    <x v="0"/>
    <x v="3"/>
    <x v="1"/>
    <x v="0"/>
    <n v="15.85"/>
    <n v="47.55"/>
    <s v="Liberica"/>
    <s v="Light"/>
    <x v="1"/>
  </r>
  <r>
    <s v="MBT-23379-866"/>
    <x v="407"/>
    <s v="82990-92703-IX"/>
    <s v="L-L-1"/>
    <n v="5"/>
    <x v="475"/>
    <s v="nhelkine9@example.com"/>
    <x v="0"/>
    <x v="3"/>
    <x v="1"/>
    <x v="0"/>
    <n v="15.85"/>
    <n v="79.25"/>
    <s v="Liberica"/>
    <s v="Light"/>
    <x v="1"/>
  </r>
  <r>
    <s v="GEJ-39834-935"/>
    <x v="408"/>
    <s v="49412-86877-VY"/>
    <s v="L-M-0.2"/>
    <n v="6"/>
    <x v="476"/>
    <s v="pwitheringtonea@networkadvertising.org"/>
    <x v="0"/>
    <x v="3"/>
    <x v="0"/>
    <x v="3"/>
    <n v="4.3650000000000002"/>
    <n v="26.19"/>
    <s v="Liberica"/>
    <s v="Medium"/>
    <x v="0"/>
  </r>
  <r>
    <s v="KRW-91640-596"/>
    <x v="409"/>
    <s v="70879-00984-FJ"/>
    <s v="R-L-0.5"/>
    <n v="3"/>
    <x v="477"/>
    <s v="ttilzeyeb@hostgator.com"/>
    <x v="0"/>
    <x v="0"/>
    <x v="1"/>
    <x v="1"/>
    <n v="7.169999999999999"/>
    <n v="21.509999999999998"/>
    <s v="Robusta"/>
    <s v="Light"/>
    <x v="1"/>
  </r>
  <r>
    <s v="AOT-70449-651"/>
    <x v="410"/>
    <s v="53414-73391-CR"/>
    <s v="R-D-2.5"/>
    <n v="5"/>
    <x v="478"/>
    <s v=""/>
    <x v="0"/>
    <x v="0"/>
    <x v="2"/>
    <x v="2"/>
    <n v="20.584999999999997"/>
    <n v="102.92499999999998"/>
    <s v="Robusta"/>
    <s v="Dark"/>
    <x v="0"/>
  </r>
  <r>
    <s v="DGC-21813-731"/>
    <x v="127"/>
    <s v="43606-83072-OA"/>
    <s v="L-D-0.2"/>
    <n v="2"/>
    <x v="479"/>
    <s v=""/>
    <x v="0"/>
    <x v="3"/>
    <x v="2"/>
    <x v="3"/>
    <n v="3.8849999999999998"/>
    <n v="7.77"/>
    <s v="Liberica"/>
    <s v="Dark"/>
    <x v="1"/>
  </r>
  <r>
    <s v="JBE-92943-643"/>
    <x v="411"/>
    <s v="84466-22864-CE"/>
    <s v="E-D-2.5"/>
    <n v="5"/>
    <x v="480"/>
    <s v="kimortsee@alexa.com"/>
    <x v="0"/>
    <x v="1"/>
    <x v="2"/>
    <x v="2"/>
    <n v="27.945"/>
    <n v="139.72499999999999"/>
    <s v="Excelsa"/>
    <s v="Dark"/>
    <x v="1"/>
  </r>
  <r>
    <s v="ZIL-34948-499"/>
    <x v="112"/>
    <s v="66458-91190-YC"/>
    <s v="A-D-0.5"/>
    <n v="2"/>
    <x v="28"/>
    <e v="#N/A"/>
    <x v="2"/>
    <x v="2"/>
    <x v="2"/>
    <x v="1"/>
    <n v="5.97"/>
    <n v="11.94"/>
    <s v="Arabica"/>
    <s v="Dark"/>
    <x v="0"/>
  </r>
  <r>
    <s v="JSU-23781-256"/>
    <x v="412"/>
    <s v="76499-89100-JQ"/>
    <s v="L-D-0.2"/>
    <n v="1"/>
    <x v="481"/>
    <s v="marmisteadeg@blogtalkradio.com"/>
    <x v="0"/>
    <x v="3"/>
    <x v="2"/>
    <x v="3"/>
    <n v="3.8849999999999998"/>
    <n v="3.8849999999999998"/>
    <s v="Liberica"/>
    <s v="Dark"/>
    <x v="1"/>
  </r>
  <r>
    <s v="JSU-23781-256"/>
    <x v="412"/>
    <s v="76499-89100-JQ"/>
    <s v="R-M-1"/>
    <n v="4"/>
    <x v="481"/>
    <s v="marmisteadeg@blogtalkradio.com"/>
    <x v="0"/>
    <x v="0"/>
    <x v="0"/>
    <x v="0"/>
    <n v="9.9499999999999993"/>
    <n v="39.799999999999997"/>
    <s v="Robusta"/>
    <s v="Medium"/>
    <x v="1"/>
  </r>
  <r>
    <s v="VPX-44956-367"/>
    <x v="413"/>
    <s v="39582-35773-ZJ"/>
    <s v="R-M-0.5"/>
    <n v="5"/>
    <x v="482"/>
    <s v="vupstoneei@google.pl"/>
    <x v="0"/>
    <x v="0"/>
    <x v="0"/>
    <x v="1"/>
    <n v="5.97"/>
    <n v="29.849999999999998"/>
    <s v="Robusta"/>
    <s v="Medium"/>
    <x v="1"/>
  </r>
  <r>
    <s v="VTB-46451-959"/>
    <x v="414"/>
    <s v="66240-46962-IO"/>
    <s v="L-D-2.5"/>
    <n v="1"/>
    <x v="483"/>
    <s v="bbeelbyej@rediff.com"/>
    <x v="1"/>
    <x v="3"/>
    <x v="2"/>
    <x v="2"/>
    <n v="29.784999999999997"/>
    <n v="29.784999999999997"/>
    <s v="Liberica"/>
    <s v="Dark"/>
    <x v="1"/>
  </r>
  <r>
    <s v="DNZ-11665-950"/>
    <x v="415"/>
    <s v="10637-45522-ID"/>
    <s v="L-L-2.5"/>
    <n v="2"/>
    <x v="484"/>
    <s v=""/>
    <x v="0"/>
    <x v="3"/>
    <x v="1"/>
    <x v="2"/>
    <n v="36.454999999999998"/>
    <n v="72.91"/>
    <s v="Liberica"/>
    <s v="Light"/>
    <x v="1"/>
  </r>
  <r>
    <s v="ITR-54735-364"/>
    <x v="416"/>
    <s v="92599-58687-CS"/>
    <s v="R-D-0.2"/>
    <n v="5"/>
    <x v="485"/>
    <s v=""/>
    <x v="0"/>
    <x v="0"/>
    <x v="2"/>
    <x v="3"/>
    <n v="2.6849999999999996"/>
    <n v="13.424999999999997"/>
    <s v="Robusta"/>
    <s v="Dark"/>
    <x v="0"/>
  </r>
  <r>
    <s v="YDS-02797-307"/>
    <x v="417"/>
    <s v="06058-48844-PI"/>
    <s v="E-M-2.5"/>
    <n v="4"/>
    <x v="486"/>
    <s v="wspeechlyem@amazon.com"/>
    <x v="0"/>
    <x v="1"/>
    <x v="0"/>
    <x v="2"/>
    <n v="31.624999999999996"/>
    <n v="126.49999999999999"/>
    <s v="Excelsa"/>
    <s v="Medium"/>
    <x v="0"/>
  </r>
  <r>
    <s v="BPG-68988-842"/>
    <x v="418"/>
    <s v="53631-24432-SY"/>
    <s v="E-M-0.5"/>
    <n v="5"/>
    <x v="487"/>
    <s v="iphillpoten@buzzfeed.com"/>
    <x v="3"/>
    <x v="1"/>
    <x v="0"/>
    <x v="1"/>
    <n v="8.25"/>
    <n v="41.25"/>
    <s v="Excelsa"/>
    <s v="Medium"/>
    <x v="1"/>
  </r>
  <r>
    <s v="XZG-51938-658"/>
    <x v="419"/>
    <s v="18275-73980-KL"/>
    <s v="E-L-0.5"/>
    <n v="6"/>
    <x v="488"/>
    <s v="lpennaccieo@statcounter.com"/>
    <x v="0"/>
    <x v="1"/>
    <x v="1"/>
    <x v="1"/>
    <n v="8.91"/>
    <n v="53.46"/>
    <s v="Excelsa"/>
    <s v="Light"/>
    <x v="1"/>
  </r>
  <r>
    <s v="KAR-24978-271"/>
    <x v="420"/>
    <s v="23187-65750-HZ"/>
    <s v="R-M-1"/>
    <n v="6"/>
    <x v="489"/>
    <s v="sarpinep@moonfruit.com"/>
    <x v="0"/>
    <x v="0"/>
    <x v="0"/>
    <x v="0"/>
    <n v="9.9499999999999993"/>
    <n v="59.699999999999996"/>
    <s v="Robusta"/>
    <s v="Medium"/>
    <x v="1"/>
  </r>
  <r>
    <s v="FQK-28730-361"/>
    <x v="421"/>
    <s v="22725-79522-GP"/>
    <s v="R-M-1"/>
    <n v="6"/>
    <x v="490"/>
    <s v="dfrieseq@cargocollective.com"/>
    <x v="0"/>
    <x v="0"/>
    <x v="0"/>
    <x v="0"/>
    <n v="9.9499999999999993"/>
    <n v="59.699999999999996"/>
    <s v="Robusta"/>
    <s v="Medium"/>
    <x v="1"/>
  </r>
  <r>
    <s v="BGB-67996-089"/>
    <x v="422"/>
    <s v="06279-72603-JE"/>
    <s v="R-D-1"/>
    <n v="5"/>
    <x v="491"/>
    <s v="rsharerer@flavors.me"/>
    <x v="0"/>
    <x v="0"/>
    <x v="2"/>
    <x v="0"/>
    <n v="8.9499999999999993"/>
    <n v="44.75"/>
    <s v="Robusta"/>
    <s v="Dark"/>
    <x v="1"/>
  </r>
  <r>
    <s v="XMC-20620-809"/>
    <x v="423"/>
    <s v="83543-79246-ON"/>
    <s v="E-M-0.5"/>
    <n v="2"/>
    <x v="492"/>
    <s v="nnasebyes@umich.edu"/>
    <x v="0"/>
    <x v="1"/>
    <x v="0"/>
    <x v="1"/>
    <n v="8.25"/>
    <n v="16.5"/>
    <s v="Excelsa"/>
    <s v="Medium"/>
    <x v="0"/>
  </r>
  <r>
    <s v="ZSO-58292-191"/>
    <x v="109"/>
    <s v="66794-66795-VW"/>
    <s v="R-D-0.5"/>
    <n v="4"/>
    <x v="493"/>
    <s v=""/>
    <x v="0"/>
    <x v="0"/>
    <x v="2"/>
    <x v="1"/>
    <n v="5.3699999999999992"/>
    <n v="21.479999999999997"/>
    <s v="Robusta"/>
    <s v="Dark"/>
    <x v="1"/>
  </r>
  <r>
    <s v="LWJ-06793-303"/>
    <x v="205"/>
    <s v="95424-67020-AP"/>
    <s v="R-M-2.5"/>
    <n v="2"/>
    <x v="494"/>
    <s v="koculleneu@ca.gov"/>
    <x v="1"/>
    <x v="0"/>
    <x v="0"/>
    <x v="2"/>
    <n v="22.884999999999998"/>
    <n v="45.769999999999996"/>
    <s v="Robusta"/>
    <s v="Medium"/>
    <x v="0"/>
  </r>
  <r>
    <s v="FLM-82229-989"/>
    <x v="424"/>
    <s v="73017-69644-MS"/>
    <s v="L-L-0.2"/>
    <n v="2"/>
    <x v="495"/>
    <s v=""/>
    <x v="1"/>
    <x v="3"/>
    <x v="1"/>
    <x v="3"/>
    <n v="4.7549999999999999"/>
    <n v="9.51"/>
    <s v="Liberica"/>
    <s v="Light"/>
    <x v="1"/>
  </r>
  <r>
    <s v="CPV-90280-133"/>
    <x v="13"/>
    <s v="66458-91190-YC"/>
    <s v="R-D-0.2"/>
    <n v="3"/>
    <x v="28"/>
    <e v="#N/A"/>
    <x v="2"/>
    <x v="0"/>
    <x v="2"/>
    <x v="3"/>
    <n v="2.6849999999999996"/>
    <n v="8.0549999999999997"/>
    <s v="Robusta"/>
    <s v="Dark"/>
    <x v="0"/>
  </r>
  <r>
    <s v="OGW-60685-912"/>
    <x v="224"/>
    <s v="67423-10113-LM"/>
    <s v="E-D-2.5"/>
    <n v="4"/>
    <x v="496"/>
    <s v="hbranganex@woothemes.com"/>
    <x v="0"/>
    <x v="1"/>
    <x v="2"/>
    <x v="2"/>
    <n v="27.945"/>
    <n v="111.78"/>
    <s v="Excelsa"/>
    <s v="Dark"/>
    <x v="0"/>
  </r>
  <r>
    <s v="DEC-11160-362"/>
    <x v="220"/>
    <s v="48582-05061-RY"/>
    <s v="R-D-0.2"/>
    <n v="4"/>
    <x v="497"/>
    <s v="agallyoney@engadget.com"/>
    <x v="0"/>
    <x v="0"/>
    <x v="2"/>
    <x v="3"/>
    <n v="2.6849999999999996"/>
    <n v="10.739999999999998"/>
    <s v="Robusta"/>
    <s v="Dark"/>
    <x v="0"/>
  </r>
  <r>
    <s v="WCT-07869-499"/>
    <x v="91"/>
    <s v="32031-49093-KE"/>
    <s v="R-D-0.5"/>
    <n v="5"/>
    <x v="498"/>
    <s v="bdomangeez@yahoo.co.jp"/>
    <x v="0"/>
    <x v="0"/>
    <x v="2"/>
    <x v="1"/>
    <n v="5.3699999999999992"/>
    <n v="26.849999999999994"/>
    <s v="Robusta"/>
    <s v="Dark"/>
    <x v="1"/>
  </r>
  <r>
    <s v="FHD-89872-325"/>
    <x v="425"/>
    <s v="31715-98714-OO"/>
    <s v="L-L-1"/>
    <n v="4"/>
    <x v="499"/>
    <s v="koslerf0@gmpg.org"/>
    <x v="0"/>
    <x v="3"/>
    <x v="1"/>
    <x v="0"/>
    <n v="15.85"/>
    <n v="63.4"/>
    <s v="Liberica"/>
    <s v="Light"/>
    <x v="0"/>
  </r>
  <r>
    <s v="AZF-45991-584"/>
    <x v="426"/>
    <s v="73759-17258-KA"/>
    <s v="A-D-2.5"/>
    <n v="1"/>
    <x v="500"/>
    <s v=""/>
    <x v="1"/>
    <x v="2"/>
    <x v="2"/>
    <x v="2"/>
    <n v="22.884999999999998"/>
    <n v="22.884999999999998"/>
    <s v="Arabica"/>
    <s v="Dark"/>
    <x v="0"/>
  </r>
  <r>
    <s v="MDG-14481-513"/>
    <x v="427"/>
    <s v="64897-79178-MH"/>
    <s v="A-M-2.5"/>
    <n v="4"/>
    <x v="501"/>
    <s v="zpellettf2@dailymotion.com"/>
    <x v="0"/>
    <x v="2"/>
    <x v="0"/>
    <x v="2"/>
    <n v="25.874999999999996"/>
    <n v="103.49999999999999"/>
    <s v="Arabica"/>
    <s v="Medium"/>
    <x v="1"/>
  </r>
  <r>
    <s v="OFN-49424-848"/>
    <x v="428"/>
    <s v="73346-85564-JB"/>
    <s v="R-L-2.5"/>
    <n v="2"/>
    <x v="502"/>
    <s v="isprakesf3@spiegel.de"/>
    <x v="0"/>
    <x v="0"/>
    <x v="1"/>
    <x v="2"/>
    <n v="27.484999999999996"/>
    <n v="54.969999999999992"/>
    <s v="Robusta"/>
    <s v="Light"/>
    <x v="1"/>
  </r>
  <r>
    <s v="NFA-03411-746"/>
    <x v="383"/>
    <s v="07476-13102-NJ"/>
    <s v="A-L-0.5"/>
    <n v="2"/>
    <x v="503"/>
    <s v="hfromantf4@ucsd.edu"/>
    <x v="0"/>
    <x v="2"/>
    <x v="1"/>
    <x v="1"/>
    <n v="7.77"/>
    <n v="15.54"/>
    <s v="Arabica"/>
    <s v="Light"/>
    <x v="1"/>
  </r>
  <r>
    <s v="CYM-74988-450"/>
    <x v="156"/>
    <s v="87223-37422-SK"/>
    <s v="L-D-0.2"/>
    <n v="4"/>
    <x v="504"/>
    <s v="rflearf5@artisteer.com"/>
    <x v="3"/>
    <x v="3"/>
    <x v="2"/>
    <x v="3"/>
    <n v="3.8849999999999998"/>
    <n v="15.54"/>
    <s v="Liberica"/>
    <s v="Dark"/>
    <x v="1"/>
  </r>
  <r>
    <s v="WTV-24996-658"/>
    <x v="429"/>
    <s v="57837-15577-YK"/>
    <s v="E-D-2.5"/>
    <n v="3"/>
    <x v="505"/>
    <s v=""/>
    <x v="1"/>
    <x v="1"/>
    <x v="2"/>
    <x v="2"/>
    <n v="27.945"/>
    <n v="83.835000000000008"/>
    <s v="Excelsa"/>
    <s v="Dark"/>
    <x v="1"/>
  </r>
  <r>
    <s v="DSL-69915-544"/>
    <x v="103"/>
    <s v="10142-55267-YO"/>
    <s v="R-L-0.2"/>
    <n v="3"/>
    <x v="506"/>
    <s v="wlightollersf9@baidu.com"/>
    <x v="0"/>
    <x v="0"/>
    <x v="1"/>
    <x v="3"/>
    <n v="3.5849999999999995"/>
    <n v="10.754999999999999"/>
    <s v="Robusta"/>
    <s v="Light"/>
    <x v="0"/>
  </r>
  <r>
    <s v="NBT-35757-542"/>
    <x v="361"/>
    <s v="73647-66148-VM"/>
    <s v="E-L-0.2"/>
    <n v="3"/>
    <x v="507"/>
    <s v="bmundenf8@elpais.com"/>
    <x v="0"/>
    <x v="1"/>
    <x v="1"/>
    <x v="3"/>
    <n v="4.4550000000000001"/>
    <n v="13.365"/>
    <s v="Excelsa"/>
    <s v="Light"/>
    <x v="0"/>
  </r>
  <r>
    <s v="OYU-25085-528"/>
    <x v="120"/>
    <s v="10142-55267-YO"/>
    <s v="E-L-0.2"/>
    <n v="4"/>
    <x v="506"/>
    <s v="wlightollersf9@baidu.com"/>
    <x v="0"/>
    <x v="1"/>
    <x v="1"/>
    <x v="3"/>
    <n v="4.4550000000000001"/>
    <n v="17.82"/>
    <s v="Excelsa"/>
    <s v="Light"/>
    <x v="0"/>
  </r>
  <r>
    <s v="XCG-07109-195"/>
    <x v="430"/>
    <s v="92976-19453-DT"/>
    <s v="L-D-0.2"/>
    <n v="6"/>
    <x v="508"/>
    <s v="nbrakespearfa@rediff.com"/>
    <x v="0"/>
    <x v="3"/>
    <x v="2"/>
    <x v="3"/>
    <n v="3.8849999999999998"/>
    <n v="23.31"/>
    <s v="Liberica"/>
    <s v="Dark"/>
    <x v="0"/>
  </r>
  <r>
    <s v="YZA-25234-630"/>
    <x v="125"/>
    <s v="89757-51438-HX"/>
    <s v="E-D-0.2"/>
    <n v="2"/>
    <x v="509"/>
    <s v="mglawsopfb@reverbnation.com"/>
    <x v="0"/>
    <x v="1"/>
    <x v="2"/>
    <x v="3"/>
    <n v="3.645"/>
    <n v="7.29"/>
    <s v="Excelsa"/>
    <s v="Dark"/>
    <x v="1"/>
  </r>
  <r>
    <s v="OKU-29966-417"/>
    <x v="431"/>
    <s v="76192-13390-HZ"/>
    <s v="E-L-0.2"/>
    <n v="4"/>
    <x v="510"/>
    <s v="galbertsfc@etsy.com"/>
    <x v="3"/>
    <x v="1"/>
    <x v="1"/>
    <x v="3"/>
    <n v="4.4550000000000001"/>
    <n v="17.82"/>
    <s v="Excelsa"/>
    <s v="Light"/>
    <x v="0"/>
  </r>
  <r>
    <s v="MEX-29350-659"/>
    <x v="40"/>
    <s v="02009-87294-SY"/>
    <s v="E-M-1"/>
    <n v="5"/>
    <x v="511"/>
    <s v="vpolglasefd@about.me"/>
    <x v="0"/>
    <x v="1"/>
    <x v="0"/>
    <x v="0"/>
    <n v="13.75"/>
    <n v="68.75"/>
    <s v="Excelsa"/>
    <s v="Medium"/>
    <x v="1"/>
  </r>
  <r>
    <s v="NOY-99738-977"/>
    <x v="432"/>
    <s v="82872-34456-LJ"/>
    <s v="R-L-2.5"/>
    <n v="2"/>
    <x v="512"/>
    <s v=""/>
    <x v="3"/>
    <x v="0"/>
    <x v="1"/>
    <x v="2"/>
    <n v="27.484999999999996"/>
    <n v="54.969999999999992"/>
    <s v="Robusta"/>
    <s v="Light"/>
    <x v="0"/>
  </r>
  <r>
    <s v="TCR-01064-030"/>
    <x v="253"/>
    <s v="13181-04387-LI"/>
    <s v="E-M-1"/>
    <n v="6"/>
    <x v="513"/>
    <s v="sbuschff@so-net.ne.jp"/>
    <x v="1"/>
    <x v="1"/>
    <x v="0"/>
    <x v="0"/>
    <n v="13.75"/>
    <n v="82.5"/>
    <s v="Excelsa"/>
    <s v="Medium"/>
    <x v="1"/>
  </r>
  <r>
    <s v="YUL-42750-776"/>
    <x v="219"/>
    <s v="24845-36117-TI"/>
    <s v="L-M-0.2"/>
    <n v="2"/>
    <x v="514"/>
    <s v="craisbeckfg@webnode.com"/>
    <x v="0"/>
    <x v="3"/>
    <x v="0"/>
    <x v="3"/>
    <n v="4.3650000000000002"/>
    <n v="8.73"/>
    <s v="Liberica"/>
    <s v="Medium"/>
    <x v="0"/>
  </r>
  <r>
    <s v="XQJ-86887-506"/>
    <x v="433"/>
    <s v="66458-91190-YC"/>
    <s v="E-L-1"/>
    <n v="4"/>
    <x v="28"/>
    <e v="#N/A"/>
    <x v="2"/>
    <x v="1"/>
    <x v="1"/>
    <x v="0"/>
    <n v="14.85"/>
    <n v="59.4"/>
    <s v="Excelsa"/>
    <s v="Light"/>
    <x v="0"/>
  </r>
  <r>
    <s v="CUN-90044-279"/>
    <x v="434"/>
    <s v="86646-65810-TD"/>
    <s v="L-D-0.2"/>
    <n v="4"/>
    <x v="515"/>
    <s v=""/>
    <x v="0"/>
    <x v="3"/>
    <x v="2"/>
    <x v="3"/>
    <n v="3.8849999999999998"/>
    <n v="15.54"/>
    <s v="Liberica"/>
    <s v="Dark"/>
    <x v="0"/>
  </r>
  <r>
    <s v="ICC-73030-502"/>
    <x v="435"/>
    <s v="59480-02795-IU"/>
    <s v="A-L-1"/>
    <n v="3"/>
    <x v="516"/>
    <s v="raynoldfj@ustream.tv"/>
    <x v="0"/>
    <x v="2"/>
    <x v="1"/>
    <x v="0"/>
    <n v="12.95"/>
    <n v="38.849999999999994"/>
    <s v="Arabica"/>
    <s v="Light"/>
    <x v="0"/>
  </r>
  <r>
    <s v="UVF-59322-459"/>
    <x v="373"/>
    <s v="53971-49906-PZ"/>
    <s v="E-L-2.5"/>
    <n v="6"/>
    <x v="517"/>
    <s v="dheinonengd@printfriendly.com"/>
    <x v="0"/>
    <x v="3"/>
    <x v="1"/>
    <x v="2"/>
    <n v="36.454999999999998"/>
    <n v="218.73"/>
    <s v="Liberica"/>
    <s v="Light"/>
    <x v="1"/>
  </r>
  <r>
    <s v="PNU-22150-408"/>
    <x v="436"/>
    <s v="77408-43873-RS"/>
    <s v="A-D-0.2"/>
    <n v="6"/>
    <x v="518"/>
    <s v=""/>
    <x v="1"/>
    <x v="2"/>
    <x v="2"/>
    <x v="3"/>
    <n v="2.9849999999999999"/>
    <n v="17.91"/>
    <s v="Arabica"/>
    <s v="Dark"/>
    <x v="0"/>
  </r>
  <r>
    <s v="VSQ-07182-513"/>
    <x v="437"/>
    <s v="18366-65239-WF"/>
    <s v="L-L-0.2"/>
    <n v="6"/>
    <x v="519"/>
    <s v="bgrecefm@naver.com"/>
    <x v="3"/>
    <x v="3"/>
    <x v="1"/>
    <x v="3"/>
    <n v="4.7549999999999999"/>
    <n v="28.53"/>
    <s v="Liberica"/>
    <s v="Light"/>
    <x v="1"/>
  </r>
  <r>
    <s v="SPF-31673-217"/>
    <x v="438"/>
    <s v="19485-98072-PS"/>
    <s v="E-M-1"/>
    <n v="6"/>
    <x v="520"/>
    <s v="dflintiffg1@e-recht24.de"/>
    <x v="3"/>
    <x v="1"/>
    <x v="0"/>
    <x v="0"/>
    <n v="13.75"/>
    <n v="82.5"/>
    <s v="Excelsa"/>
    <s v="Medium"/>
    <x v="1"/>
  </r>
  <r>
    <s v="NEX-63825-598"/>
    <x v="176"/>
    <s v="72072-33025-SD"/>
    <s v="R-L-0.5"/>
    <n v="2"/>
    <x v="521"/>
    <s v="athysfo@cdc.gov"/>
    <x v="0"/>
    <x v="0"/>
    <x v="1"/>
    <x v="1"/>
    <n v="7.169999999999999"/>
    <n v="14.339999999999998"/>
    <s v="Robusta"/>
    <s v="Light"/>
    <x v="1"/>
  </r>
  <r>
    <s v="XPG-66112-335"/>
    <x v="439"/>
    <s v="58118-22461-GC"/>
    <s v="R-D-2.5"/>
    <n v="4"/>
    <x v="522"/>
    <s v="jchuggfp@about.me"/>
    <x v="0"/>
    <x v="0"/>
    <x v="2"/>
    <x v="2"/>
    <n v="20.584999999999997"/>
    <n v="82.339999999999989"/>
    <s v="Robusta"/>
    <s v="Dark"/>
    <x v="1"/>
  </r>
  <r>
    <s v="NSQ-72210-345"/>
    <x v="440"/>
    <s v="90940-63327-DJ"/>
    <s v="A-M-0.2"/>
    <n v="6"/>
    <x v="523"/>
    <s v="akelstonfq@sakura.ne.jp"/>
    <x v="0"/>
    <x v="2"/>
    <x v="0"/>
    <x v="3"/>
    <n v="3.375"/>
    <n v="20.25"/>
    <s v="Arabica"/>
    <s v="Medium"/>
    <x v="0"/>
  </r>
  <r>
    <s v="XRR-28376-277"/>
    <x v="441"/>
    <s v="64481-42546-II"/>
    <s v="R-L-2.5"/>
    <n v="6"/>
    <x v="524"/>
    <s v=""/>
    <x v="1"/>
    <x v="0"/>
    <x v="1"/>
    <x v="2"/>
    <n v="27.484999999999996"/>
    <n v="164.90999999999997"/>
    <s v="Robusta"/>
    <s v="Light"/>
    <x v="1"/>
  </r>
  <r>
    <s v="WHQ-25197-475"/>
    <x v="442"/>
    <s v="27536-28463-NJ"/>
    <s v="L-L-0.2"/>
    <n v="4"/>
    <x v="525"/>
    <s v="cmottramfs@harvard.edu"/>
    <x v="0"/>
    <x v="3"/>
    <x v="1"/>
    <x v="3"/>
    <n v="4.7549999999999999"/>
    <n v="19.02"/>
    <s v="Liberica"/>
    <s v="Light"/>
    <x v="0"/>
  </r>
  <r>
    <s v="HMB-30634-745"/>
    <x v="216"/>
    <s v="19485-98072-PS"/>
    <s v="A-D-2.5"/>
    <n v="6"/>
    <x v="520"/>
    <s v="dflintiffg1@e-recht24.de"/>
    <x v="3"/>
    <x v="2"/>
    <x v="2"/>
    <x v="2"/>
    <n v="22.884999999999998"/>
    <n v="137.31"/>
    <s v="Arabica"/>
    <s v="Dark"/>
    <x v="1"/>
  </r>
  <r>
    <s v="XTL-68000-371"/>
    <x v="443"/>
    <s v="70140-82812-KD"/>
    <s v="A-M-0.5"/>
    <n v="4"/>
    <x v="526"/>
    <s v="dsangwinfu@weebly.com"/>
    <x v="0"/>
    <x v="2"/>
    <x v="0"/>
    <x v="1"/>
    <n v="6.75"/>
    <n v="27"/>
    <s v="Arabica"/>
    <s v="Medium"/>
    <x v="1"/>
  </r>
  <r>
    <s v="YES-51109-625"/>
    <x v="37"/>
    <s v="91895-55605-LS"/>
    <s v="E-L-0.5"/>
    <n v="4"/>
    <x v="527"/>
    <s v="eaizikowitzfv@virginia.edu"/>
    <x v="3"/>
    <x v="1"/>
    <x v="1"/>
    <x v="1"/>
    <n v="8.91"/>
    <n v="35.64"/>
    <s v="Excelsa"/>
    <s v="Light"/>
    <x v="1"/>
  </r>
  <r>
    <s v="EAY-89850-211"/>
    <x v="444"/>
    <s v="43155-71724-XP"/>
    <s v="A-D-0.2"/>
    <n v="2"/>
    <x v="528"/>
    <s v=""/>
    <x v="0"/>
    <x v="2"/>
    <x v="2"/>
    <x v="3"/>
    <n v="2.9849999999999999"/>
    <n v="5.97"/>
    <s v="Arabica"/>
    <s v="Dark"/>
    <x v="0"/>
  </r>
  <r>
    <s v="IOQ-84840-827"/>
    <x v="445"/>
    <s v="32038-81174-JF"/>
    <s v="A-M-1"/>
    <n v="6"/>
    <x v="529"/>
    <s v="cvenourfx@ask.com"/>
    <x v="0"/>
    <x v="2"/>
    <x v="0"/>
    <x v="0"/>
    <n v="11.25"/>
    <n v="67.5"/>
    <s v="Arabica"/>
    <s v="Medium"/>
    <x v="1"/>
  </r>
  <r>
    <s v="FBD-56220-430"/>
    <x v="244"/>
    <s v="59205-20324-NB"/>
    <s v="R-L-0.2"/>
    <n v="6"/>
    <x v="530"/>
    <s v="mharbyfy@163.com"/>
    <x v="0"/>
    <x v="0"/>
    <x v="1"/>
    <x v="3"/>
    <n v="3.5849999999999995"/>
    <n v="21.509999999999998"/>
    <s v="Robusta"/>
    <s v="Light"/>
    <x v="0"/>
  </r>
  <r>
    <s v="COV-52659-202"/>
    <x v="446"/>
    <s v="99899-54612-NX"/>
    <s v="L-M-2.5"/>
    <n v="2"/>
    <x v="531"/>
    <s v="rthickpennyfz@cafepress.com"/>
    <x v="0"/>
    <x v="3"/>
    <x v="0"/>
    <x v="2"/>
    <n v="33.464999999999996"/>
    <n v="66.929999999999993"/>
    <s v="Liberica"/>
    <s v="Medium"/>
    <x v="1"/>
  </r>
  <r>
    <s v="YUO-76652-814"/>
    <x v="447"/>
    <s v="26248-84194-FI"/>
    <s v="A-D-0.2"/>
    <n v="6"/>
    <x v="532"/>
    <s v="pormerodg0@redcross.org"/>
    <x v="0"/>
    <x v="2"/>
    <x v="2"/>
    <x v="3"/>
    <n v="2.9849999999999999"/>
    <n v="17.91"/>
    <s v="Arabica"/>
    <s v="Dark"/>
    <x v="1"/>
  </r>
  <r>
    <s v="PBT-36926-102"/>
    <x v="343"/>
    <s v="19485-98072-PS"/>
    <s v="L-M-1"/>
    <n v="4"/>
    <x v="520"/>
    <s v="dflintiffg1@e-recht24.de"/>
    <x v="3"/>
    <x v="3"/>
    <x v="0"/>
    <x v="0"/>
    <n v="14.55"/>
    <n v="58.2"/>
    <s v="Liberica"/>
    <s v="Medium"/>
    <x v="1"/>
  </r>
  <r>
    <s v="BLV-60087-454"/>
    <x v="152"/>
    <s v="84493-71314-WX"/>
    <s v="E-L-0.2"/>
    <n v="3"/>
    <x v="533"/>
    <s v="tzanettig2@gravatar.com"/>
    <x v="1"/>
    <x v="1"/>
    <x v="1"/>
    <x v="3"/>
    <n v="4.4550000000000001"/>
    <n v="13.365"/>
    <s v="Excelsa"/>
    <s v="Light"/>
    <x v="1"/>
  </r>
  <r>
    <s v="BLV-60087-454"/>
    <x v="152"/>
    <s v="84493-71314-WX"/>
    <s v="A-M-0.5"/>
    <n v="5"/>
    <x v="533"/>
    <s v="tzanettig2@gravatar.com"/>
    <x v="1"/>
    <x v="2"/>
    <x v="0"/>
    <x v="1"/>
    <n v="6.75"/>
    <n v="33.75"/>
    <s v="Arabica"/>
    <s v="Medium"/>
    <x v="1"/>
  </r>
  <r>
    <s v="QYC-63914-195"/>
    <x v="448"/>
    <s v="39789-43945-IV"/>
    <s v="E-L-1"/>
    <n v="3"/>
    <x v="534"/>
    <s v="rkirtleyg4@hatena.ne.jp"/>
    <x v="0"/>
    <x v="1"/>
    <x v="1"/>
    <x v="0"/>
    <n v="14.85"/>
    <n v="44.55"/>
    <s v="Excelsa"/>
    <s v="Light"/>
    <x v="0"/>
  </r>
  <r>
    <s v="OIB-77163-890"/>
    <x v="449"/>
    <s v="38972-89678-ZM"/>
    <s v="E-L-0.5"/>
    <n v="5"/>
    <x v="535"/>
    <s v="cclemencetg5@weather.com"/>
    <x v="3"/>
    <x v="1"/>
    <x v="1"/>
    <x v="1"/>
    <n v="8.91"/>
    <n v="44.55"/>
    <s v="Excelsa"/>
    <s v="Light"/>
    <x v="0"/>
  </r>
  <r>
    <s v="SGS-87525-238"/>
    <x v="450"/>
    <s v="91465-84526-IJ"/>
    <s v="E-D-1"/>
    <n v="5"/>
    <x v="536"/>
    <s v="rdonetg6@oakley.com"/>
    <x v="0"/>
    <x v="1"/>
    <x v="2"/>
    <x v="0"/>
    <n v="12.15"/>
    <n v="60.75"/>
    <s v="Excelsa"/>
    <s v="Dark"/>
    <x v="1"/>
  </r>
  <r>
    <s v="GQR-12490-152"/>
    <x v="83"/>
    <s v="22832-98538-RB"/>
    <s v="R-L-0.2"/>
    <n v="1"/>
    <x v="537"/>
    <s v="sgaweng7@creativecommons.org"/>
    <x v="0"/>
    <x v="0"/>
    <x v="1"/>
    <x v="3"/>
    <n v="3.5849999999999995"/>
    <n v="3.5849999999999995"/>
    <s v="Robusta"/>
    <s v="Light"/>
    <x v="0"/>
  </r>
  <r>
    <s v="UOJ-28238-299"/>
    <x v="451"/>
    <s v="30844-91890-ZA"/>
    <s v="R-L-0.2"/>
    <n v="6"/>
    <x v="538"/>
    <s v="rreadieg8@guardian.co.uk"/>
    <x v="0"/>
    <x v="0"/>
    <x v="1"/>
    <x v="3"/>
    <n v="3.5849999999999995"/>
    <n v="21.509999999999998"/>
    <s v="Robusta"/>
    <s v="Light"/>
    <x v="1"/>
  </r>
  <r>
    <s v="ETD-58130-674"/>
    <x v="452"/>
    <s v="05325-97750-WP"/>
    <s v="E-M-0.5"/>
    <n v="2"/>
    <x v="539"/>
    <s v="cverissimogh@theglobeandmail.com"/>
    <x v="3"/>
    <x v="1"/>
    <x v="0"/>
    <x v="1"/>
    <n v="8.25"/>
    <n v="16.5"/>
    <s v="Excelsa"/>
    <s v="Medium"/>
    <x v="0"/>
  </r>
  <r>
    <s v="UPF-60123-025"/>
    <x v="453"/>
    <s v="88992-49081-AT"/>
    <s v="R-L-2.5"/>
    <n v="3"/>
    <x v="540"/>
    <s v=""/>
    <x v="0"/>
    <x v="0"/>
    <x v="1"/>
    <x v="2"/>
    <n v="27.484999999999996"/>
    <n v="82.454999999999984"/>
    <s v="Robusta"/>
    <s v="Light"/>
    <x v="1"/>
  </r>
  <r>
    <s v="NQS-01613-687"/>
    <x v="454"/>
    <s v="10204-31464-SA"/>
    <s v="L-D-0.5"/>
    <n v="1"/>
    <x v="541"/>
    <s v="bogb@elpais.com"/>
    <x v="0"/>
    <x v="3"/>
    <x v="2"/>
    <x v="1"/>
    <n v="7.77"/>
    <n v="7.77"/>
    <s v="Liberica"/>
    <s v="Dark"/>
    <x v="0"/>
  </r>
  <r>
    <s v="MGH-36050-573"/>
    <x v="455"/>
    <s v="75156-80911-YT"/>
    <s v="R-M-0.5"/>
    <n v="2"/>
    <x v="542"/>
    <s v="vstansburygc@unblog.fr"/>
    <x v="0"/>
    <x v="0"/>
    <x v="0"/>
    <x v="1"/>
    <n v="5.97"/>
    <n v="11.94"/>
    <s v="Robusta"/>
    <s v="Medium"/>
    <x v="0"/>
  </r>
  <r>
    <s v="TME-59627-221"/>
    <x v="456"/>
    <s v="72282-40594-RX"/>
    <s v="L-L-2.5"/>
    <n v="6"/>
    <x v="543"/>
    <s v=""/>
    <x v="0"/>
    <x v="1"/>
    <x v="0"/>
    <x v="2"/>
    <n v="31.624999999999996"/>
    <n v="189.74999999999997"/>
    <s v="Excelsa"/>
    <s v="Medium"/>
    <x v="1"/>
  </r>
  <r>
    <s v="VET-41158-896"/>
    <x v="457"/>
    <s v="10728-17633-ST"/>
    <s v="E-M-2.5"/>
    <n v="2"/>
    <x v="544"/>
    <s v="jshentonge@google.com.hk"/>
    <x v="0"/>
    <x v="1"/>
    <x v="0"/>
    <x v="2"/>
    <n v="31.624999999999996"/>
    <n v="63.249999999999993"/>
    <s v="Excelsa"/>
    <s v="Medium"/>
    <x v="0"/>
  </r>
  <r>
    <s v="XYL-52196-459"/>
    <x v="458"/>
    <s v="13549-65017-VE"/>
    <s v="R-D-0.2"/>
    <n v="3"/>
    <x v="545"/>
    <s v="jwilkissongf@nba.com"/>
    <x v="0"/>
    <x v="0"/>
    <x v="2"/>
    <x v="3"/>
    <n v="2.6849999999999996"/>
    <n v="8.0549999999999997"/>
    <s v="Robusta"/>
    <s v="Dark"/>
    <x v="0"/>
  </r>
  <r>
    <s v="BPZ-51283-916"/>
    <x v="264"/>
    <s v="87688-42420-TO"/>
    <s v="A-M-2.5"/>
    <n v="2"/>
    <x v="546"/>
    <s v=""/>
    <x v="0"/>
    <x v="2"/>
    <x v="0"/>
    <x v="2"/>
    <n v="25.874999999999996"/>
    <n v="51.749999999999993"/>
    <s v="Arabica"/>
    <s v="Medium"/>
    <x v="1"/>
  </r>
  <r>
    <s v="VQW-91903-926"/>
    <x v="459"/>
    <s v="05325-97750-WP"/>
    <s v="E-D-2.5"/>
    <n v="1"/>
    <x v="539"/>
    <s v="cverissimogh@theglobeandmail.com"/>
    <x v="3"/>
    <x v="1"/>
    <x v="2"/>
    <x v="2"/>
    <n v="27.945"/>
    <n v="27.945"/>
    <s v="Excelsa"/>
    <s v="Dark"/>
    <x v="0"/>
  </r>
  <r>
    <s v="OLF-77983-457"/>
    <x v="460"/>
    <s v="51901-35210-UI"/>
    <s v="A-L-2.5"/>
    <n v="2"/>
    <x v="547"/>
    <s v="gstarcksgi@abc.net.au"/>
    <x v="0"/>
    <x v="2"/>
    <x v="1"/>
    <x v="2"/>
    <n v="29.784999999999997"/>
    <n v="59.569999999999993"/>
    <s v="Arabica"/>
    <s v="Light"/>
    <x v="1"/>
  </r>
  <r>
    <s v="MVI-04946-827"/>
    <x v="461"/>
    <s v="62483-50867-OM"/>
    <s v="E-L-1"/>
    <n v="1"/>
    <x v="548"/>
    <s v=""/>
    <x v="3"/>
    <x v="1"/>
    <x v="1"/>
    <x v="0"/>
    <n v="14.85"/>
    <n v="14.85"/>
    <s v="Excelsa"/>
    <s v="Light"/>
    <x v="1"/>
  </r>
  <r>
    <s v="UOG-94188-104"/>
    <x v="219"/>
    <s v="92753-50029-SD"/>
    <s v="A-M-0.5"/>
    <n v="5"/>
    <x v="549"/>
    <s v="kscholardgk@sbwire.com"/>
    <x v="0"/>
    <x v="2"/>
    <x v="0"/>
    <x v="1"/>
    <n v="6.75"/>
    <n v="33.75"/>
    <s v="Arabica"/>
    <s v="Medium"/>
    <x v="1"/>
  </r>
  <r>
    <s v="DSN-15872-519"/>
    <x v="462"/>
    <s v="53809-98498-SN"/>
    <s v="L-L-2.5"/>
    <n v="4"/>
    <x v="550"/>
    <s v="bkindleygl@wikimedia.org"/>
    <x v="0"/>
    <x v="3"/>
    <x v="1"/>
    <x v="2"/>
    <n v="36.454999999999998"/>
    <n v="145.82"/>
    <s v="Liberica"/>
    <s v="Light"/>
    <x v="0"/>
  </r>
  <r>
    <s v="OUQ-73954-002"/>
    <x v="463"/>
    <s v="66308-13503-KD"/>
    <s v="R-M-0.2"/>
    <n v="4"/>
    <x v="551"/>
    <s v="khammettgm@dmoz.org"/>
    <x v="0"/>
    <x v="0"/>
    <x v="0"/>
    <x v="3"/>
    <n v="2.9849999999999999"/>
    <n v="11.94"/>
    <s v="Robusta"/>
    <s v="Medium"/>
    <x v="0"/>
  </r>
  <r>
    <s v="LGL-16843-667"/>
    <x v="464"/>
    <s v="82458-87830-JE"/>
    <s v="A-D-0.2"/>
    <n v="4"/>
    <x v="552"/>
    <s v="ahulburtgn@fda.gov"/>
    <x v="0"/>
    <x v="2"/>
    <x v="2"/>
    <x v="3"/>
    <n v="2.9849999999999999"/>
    <n v="11.94"/>
    <s v="Arabica"/>
    <s v="Dark"/>
    <x v="0"/>
  </r>
  <r>
    <s v="TCC-89722-031"/>
    <x v="465"/>
    <s v="41611-34336-WT"/>
    <s v="L-D-0.5"/>
    <n v="1"/>
    <x v="553"/>
    <s v="plauritzengo@photobucket.com"/>
    <x v="0"/>
    <x v="3"/>
    <x v="2"/>
    <x v="1"/>
    <n v="7.77"/>
    <n v="7.77"/>
    <s v="Liberica"/>
    <s v="Dark"/>
    <x v="1"/>
  </r>
  <r>
    <s v="TRA-79507-007"/>
    <x v="466"/>
    <s v="70089-27418-UJ"/>
    <s v="R-L-2.5"/>
    <n v="4"/>
    <x v="554"/>
    <s v="aburgwingp@redcross.org"/>
    <x v="0"/>
    <x v="0"/>
    <x v="1"/>
    <x v="2"/>
    <n v="27.484999999999996"/>
    <n v="109.93999999999998"/>
    <s v="Robusta"/>
    <s v="Light"/>
    <x v="0"/>
  </r>
  <r>
    <s v="MZJ-77284-941"/>
    <x v="467"/>
    <s v="99978-56910-BN"/>
    <s v="E-L-0.2"/>
    <n v="5"/>
    <x v="555"/>
    <s v="erolingq@google.fr"/>
    <x v="0"/>
    <x v="1"/>
    <x v="1"/>
    <x v="3"/>
    <n v="4.4550000000000001"/>
    <n v="22.274999999999999"/>
    <s v="Excelsa"/>
    <s v="Light"/>
    <x v="0"/>
  </r>
  <r>
    <s v="AXN-57779-891"/>
    <x v="468"/>
    <s v="09668-23340-IC"/>
    <s v="R-M-0.2"/>
    <n v="3"/>
    <x v="556"/>
    <s v="dfowlegr@epa.gov"/>
    <x v="0"/>
    <x v="0"/>
    <x v="0"/>
    <x v="3"/>
    <n v="2.9849999999999999"/>
    <n v="8.9550000000000001"/>
    <s v="Robusta"/>
    <s v="Medium"/>
    <x v="1"/>
  </r>
  <r>
    <s v="PJB-15659-994"/>
    <x v="469"/>
    <s v="39457-62611-YK"/>
    <s v="L-D-2.5"/>
    <n v="4"/>
    <x v="557"/>
    <s v=""/>
    <x v="1"/>
    <x v="3"/>
    <x v="2"/>
    <x v="2"/>
    <n v="29.784999999999997"/>
    <n v="119.13999999999999"/>
    <s v="Liberica"/>
    <s v="Dark"/>
    <x v="1"/>
  </r>
  <r>
    <s v="LTS-03470-353"/>
    <x v="470"/>
    <s v="90985-89807-RW"/>
    <s v="A-L-2.5"/>
    <n v="5"/>
    <x v="558"/>
    <s v="wpowleslandgt@soundcloud.com"/>
    <x v="0"/>
    <x v="2"/>
    <x v="1"/>
    <x v="2"/>
    <n v="29.784999999999997"/>
    <n v="148.92499999999998"/>
    <s v="Arabica"/>
    <s v="Light"/>
    <x v="0"/>
  </r>
  <r>
    <s v="UMM-28497-689"/>
    <x v="471"/>
    <s v="05325-97750-WP"/>
    <s v="L-L-2.5"/>
    <n v="3"/>
    <x v="28"/>
    <e v="#N/A"/>
    <x v="2"/>
    <x v="3"/>
    <x v="1"/>
    <x v="2"/>
    <n v="36.454999999999998"/>
    <n v="109.36499999999999"/>
    <s v="Liberica"/>
    <s v="Light"/>
    <x v="0"/>
  </r>
  <r>
    <s v="MJZ-93232-402"/>
    <x v="472"/>
    <s v="17816-67941-ZS"/>
    <s v="E-D-0.2"/>
    <n v="1"/>
    <x v="559"/>
    <s v="lellinghamgv@sciencedaily.com"/>
    <x v="0"/>
    <x v="1"/>
    <x v="2"/>
    <x v="3"/>
    <n v="3.645"/>
    <n v="3.645"/>
    <s v="Excelsa"/>
    <s v="Dark"/>
    <x v="0"/>
  </r>
  <r>
    <s v="UHW-74617-126"/>
    <x v="174"/>
    <s v="90816-65619-LM"/>
    <s v="E-D-2.5"/>
    <n v="2"/>
    <x v="560"/>
    <s v=""/>
    <x v="0"/>
    <x v="1"/>
    <x v="2"/>
    <x v="2"/>
    <n v="27.945"/>
    <n v="55.89"/>
    <s v="Excelsa"/>
    <s v="Dark"/>
    <x v="1"/>
  </r>
  <r>
    <s v="RIK-61730-794"/>
    <x v="473"/>
    <s v="69761-61146-KD"/>
    <s v="L-M-0.2"/>
    <n v="6"/>
    <x v="561"/>
    <s v="afendtgx@forbes.com"/>
    <x v="0"/>
    <x v="3"/>
    <x v="0"/>
    <x v="3"/>
    <n v="4.3650000000000002"/>
    <n v="26.19"/>
    <s v="Liberica"/>
    <s v="Medium"/>
    <x v="0"/>
  </r>
  <r>
    <s v="IDJ-55379-750"/>
    <x v="474"/>
    <s v="24040-20817-QB"/>
    <s v="R-M-1"/>
    <n v="4"/>
    <x v="562"/>
    <s v="acleyburngy@lycos.com"/>
    <x v="0"/>
    <x v="0"/>
    <x v="0"/>
    <x v="0"/>
    <n v="9.9499999999999993"/>
    <n v="39.799999999999997"/>
    <s v="Robusta"/>
    <s v="Medium"/>
    <x v="1"/>
  </r>
  <r>
    <s v="OHX-11953-965"/>
    <x v="475"/>
    <s v="19524-21432-XP"/>
    <s v="E-L-2.5"/>
    <n v="2"/>
    <x v="563"/>
    <s v="tcastiglionegz@xing.com"/>
    <x v="0"/>
    <x v="1"/>
    <x v="1"/>
    <x v="2"/>
    <n v="34.154999999999994"/>
    <n v="68.309999999999988"/>
    <s v="Excelsa"/>
    <s v="Light"/>
    <x v="1"/>
  </r>
  <r>
    <s v="TVV-42245-088"/>
    <x v="476"/>
    <s v="14398-43114-RV"/>
    <s v="A-M-0.2"/>
    <n v="4"/>
    <x v="564"/>
    <s v=""/>
    <x v="1"/>
    <x v="2"/>
    <x v="0"/>
    <x v="3"/>
    <n v="3.375"/>
    <n v="13.5"/>
    <s v="Arabica"/>
    <s v="Medium"/>
    <x v="1"/>
  </r>
  <r>
    <s v="DYP-74337-787"/>
    <x v="431"/>
    <s v="41486-52502-QQ"/>
    <s v="R-M-0.5"/>
    <n v="1"/>
    <x v="565"/>
    <s v=""/>
    <x v="0"/>
    <x v="0"/>
    <x v="0"/>
    <x v="1"/>
    <n v="5.97"/>
    <n v="5.97"/>
    <s v="Robusta"/>
    <s v="Medium"/>
    <x v="1"/>
  </r>
  <r>
    <s v="OKA-93124-100"/>
    <x v="477"/>
    <s v="05325-97750-WP"/>
    <s v="R-M-0.5"/>
    <n v="5"/>
    <x v="28"/>
    <e v="#N/A"/>
    <x v="2"/>
    <x v="0"/>
    <x v="0"/>
    <x v="1"/>
    <n v="5.97"/>
    <n v="29.849999999999998"/>
    <s v="Robusta"/>
    <s v="Medium"/>
    <x v="0"/>
  </r>
  <r>
    <s v="IXW-20780-268"/>
    <x v="478"/>
    <s v="20236-64364-QL"/>
    <s v="L-L-2.5"/>
    <n v="2"/>
    <x v="566"/>
    <s v="scouronneh3@mozilla.org"/>
    <x v="0"/>
    <x v="3"/>
    <x v="1"/>
    <x v="2"/>
    <n v="36.454999999999998"/>
    <n v="72.91"/>
    <s v="Liberica"/>
    <s v="Light"/>
    <x v="0"/>
  </r>
  <r>
    <s v="NGG-24006-937"/>
    <x v="45"/>
    <s v="29102-40100-TZ"/>
    <s v="E-M-2.5"/>
    <n v="4"/>
    <x v="567"/>
    <s v="lflippellih4@github.io"/>
    <x v="3"/>
    <x v="1"/>
    <x v="0"/>
    <x v="2"/>
    <n v="31.624999999999996"/>
    <n v="126.49999999999999"/>
    <s v="Excelsa"/>
    <s v="Medium"/>
    <x v="1"/>
  </r>
  <r>
    <s v="JZC-31180-557"/>
    <x v="443"/>
    <s v="09171-42203-EB"/>
    <s v="L-M-2.5"/>
    <n v="1"/>
    <x v="568"/>
    <s v="relizabethh5@live.com"/>
    <x v="0"/>
    <x v="3"/>
    <x v="0"/>
    <x v="2"/>
    <n v="33.464999999999996"/>
    <n v="33.464999999999996"/>
    <s v="Liberica"/>
    <s v="Medium"/>
    <x v="1"/>
  </r>
  <r>
    <s v="ZMU-63715-204"/>
    <x v="479"/>
    <s v="29060-75856-UI"/>
    <s v="E-D-1"/>
    <n v="6"/>
    <x v="569"/>
    <s v="irenhardh6@i2i.jp"/>
    <x v="0"/>
    <x v="1"/>
    <x v="2"/>
    <x v="0"/>
    <n v="12.15"/>
    <n v="72.900000000000006"/>
    <s v="Excelsa"/>
    <s v="Dark"/>
    <x v="0"/>
  </r>
  <r>
    <s v="GND-08192-056"/>
    <x v="480"/>
    <s v="17088-16989-PL"/>
    <s v="L-D-0.5"/>
    <n v="2"/>
    <x v="570"/>
    <s v="wrocheh7@xinhuanet.com"/>
    <x v="0"/>
    <x v="3"/>
    <x v="2"/>
    <x v="1"/>
    <n v="7.77"/>
    <n v="15.54"/>
    <s v="Liberica"/>
    <s v="Dark"/>
    <x v="0"/>
  </r>
  <r>
    <s v="RYY-38961-093"/>
    <x v="481"/>
    <s v="14756-18321-CL"/>
    <s v="A-M-0.2"/>
    <n v="6"/>
    <x v="571"/>
    <s v="lalawayhh@weather.com"/>
    <x v="0"/>
    <x v="2"/>
    <x v="0"/>
    <x v="3"/>
    <n v="3.375"/>
    <n v="20.25"/>
    <s v="Arabica"/>
    <s v="Medium"/>
    <x v="1"/>
  </r>
  <r>
    <s v="CVA-64996-969"/>
    <x v="478"/>
    <s v="13324-78688-MI"/>
    <s v="A-L-1"/>
    <n v="6"/>
    <x v="572"/>
    <s v="codgaardh9@nsw.gov.au"/>
    <x v="0"/>
    <x v="2"/>
    <x v="1"/>
    <x v="0"/>
    <n v="12.95"/>
    <n v="77.699999999999989"/>
    <s v="Arabica"/>
    <s v="Light"/>
    <x v="1"/>
  </r>
  <r>
    <s v="XTH-67276-442"/>
    <x v="482"/>
    <s v="73799-04749-BM"/>
    <s v="L-M-2.5"/>
    <n v="4"/>
    <x v="573"/>
    <s v="bbyrdha@4shared.com"/>
    <x v="0"/>
    <x v="3"/>
    <x v="0"/>
    <x v="2"/>
    <n v="33.464999999999996"/>
    <n v="133.85999999999999"/>
    <s v="Liberica"/>
    <s v="Medium"/>
    <x v="1"/>
  </r>
  <r>
    <s v="PVU-02950-470"/>
    <x v="352"/>
    <s v="01927-46702-YT"/>
    <s v="E-D-1"/>
    <n v="1"/>
    <x v="574"/>
    <s v=""/>
    <x v="3"/>
    <x v="1"/>
    <x v="2"/>
    <x v="0"/>
    <n v="12.15"/>
    <n v="12.15"/>
    <s v="Excelsa"/>
    <s v="Dark"/>
    <x v="1"/>
  </r>
  <r>
    <s v="XSN-26809-910"/>
    <x v="200"/>
    <s v="80467-17137-TO"/>
    <s v="E-M-2.5"/>
    <n v="2"/>
    <x v="575"/>
    <s v="dchardinhc@nhs.uk"/>
    <x v="1"/>
    <x v="1"/>
    <x v="0"/>
    <x v="2"/>
    <n v="31.624999999999996"/>
    <n v="63.249999999999993"/>
    <s v="Excelsa"/>
    <s v="Medium"/>
    <x v="0"/>
  </r>
  <r>
    <s v="UDN-88321-005"/>
    <x v="372"/>
    <s v="14640-87215-BK"/>
    <s v="R-L-0.5"/>
    <n v="5"/>
    <x v="576"/>
    <s v="hradbonehd@newsvine.com"/>
    <x v="0"/>
    <x v="0"/>
    <x v="1"/>
    <x v="1"/>
    <n v="7.169999999999999"/>
    <n v="35.849999999999994"/>
    <s v="Robusta"/>
    <s v="Light"/>
    <x v="1"/>
  </r>
  <r>
    <s v="EXP-21628-670"/>
    <x v="266"/>
    <s v="94447-35885-HK"/>
    <s v="A-M-2.5"/>
    <n v="3"/>
    <x v="577"/>
    <s v="wbernthhe@miitbeian.gov.cn"/>
    <x v="0"/>
    <x v="2"/>
    <x v="0"/>
    <x v="2"/>
    <n v="25.874999999999996"/>
    <n v="77.624999999999986"/>
    <s v="Arabica"/>
    <s v="Medium"/>
    <x v="1"/>
  </r>
  <r>
    <s v="VGM-24161-361"/>
    <x v="480"/>
    <s v="71034-49694-CS"/>
    <s v="E-M-2.5"/>
    <n v="2"/>
    <x v="578"/>
    <s v="bacarsonhf@cnn.com"/>
    <x v="0"/>
    <x v="1"/>
    <x v="0"/>
    <x v="2"/>
    <n v="31.624999999999996"/>
    <n v="63.249999999999993"/>
    <s v="Excelsa"/>
    <s v="Medium"/>
    <x v="0"/>
  </r>
  <r>
    <s v="PKN-19556-918"/>
    <x v="483"/>
    <s v="00445-42781-KX"/>
    <s v="E-L-0.2"/>
    <n v="6"/>
    <x v="579"/>
    <s v="fbrighamhg@blog.com"/>
    <x v="1"/>
    <x v="1"/>
    <x v="1"/>
    <x v="3"/>
    <n v="4.4550000000000001"/>
    <n v="26.73"/>
    <s v="Excelsa"/>
    <s v="Light"/>
    <x v="0"/>
  </r>
  <r>
    <s v="PKN-19556-918"/>
    <x v="483"/>
    <s v="00445-42781-KX"/>
    <s v="L-D-0.5"/>
    <n v="4"/>
    <x v="579"/>
    <s v="fbrighamhg@blog.com"/>
    <x v="1"/>
    <x v="3"/>
    <x v="2"/>
    <x v="1"/>
    <n v="7.77"/>
    <n v="31.08"/>
    <s v="Liberica"/>
    <s v="Dark"/>
    <x v="0"/>
  </r>
  <r>
    <s v="PKN-19556-918"/>
    <x v="483"/>
    <s v="00445-42781-KX"/>
    <s v="A-D-0.2"/>
    <n v="1"/>
    <x v="28"/>
    <e v="#N/A"/>
    <x v="2"/>
    <x v="2"/>
    <x v="2"/>
    <x v="3"/>
    <n v="2.9849999999999999"/>
    <n v="2.9849999999999999"/>
    <s v="Arabica"/>
    <s v="Dark"/>
    <x v="0"/>
  </r>
  <r>
    <s v="PKN-19556-918"/>
    <x v="483"/>
    <s v="00445-42781-KX"/>
    <s v="R-D-2.5"/>
    <n v="5"/>
    <x v="28"/>
    <e v="#N/A"/>
    <x v="2"/>
    <x v="0"/>
    <x v="2"/>
    <x v="2"/>
    <n v="20.584999999999997"/>
    <n v="102.92499999999998"/>
    <s v="Robusta"/>
    <s v="Dark"/>
    <x v="0"/>
  </r>
  <r>
    <s v="DXQ-44537-297"/>
    <x v="484"/>
    <s v="96116-24737-LV"/>
    <s v="E-L-0.5"/>
    <n v="4"/>
    <x v="580"/>
    <s v="myoxenhk@google.com"/>
    <x v="0"/>
    <x v="1"/>
    <x v="1"/>
    <x v="1"/>
    <n v="8.91"/>
    <n v="35.64"/>
    <s v="Excelsa"/>
    <s v="Light"/>
    <x v="1"/>
  </r>
  <r>
    <s v="BPC-54727-307"/>
    <x v="485"/>
    <s v="18684-73088-YL"/>
    <s v="R-L-1"/>
    <n v="4"/>
    <x v="581"/>
    <s v="gmcgavinhl@histats.com"/>
    <x v="0"/>
    <x v="0"/>
    <x v="1"/>
    <x v="0"/>
    <n v="11.95"/>
    <n v="47.8"/>
    <s v="Robusta"/>
    <s v="Light"/>
    <x v="1"/>
  </r>
  <r>
    <s v="KSH-47717-456"/>
    <x v="486"/>
    <s v="74671-55639-TU"/>
    <s v="L-M-1"/>
    <n v="3"/>
    <x v="582"/>
    <s v="luttermarehm@engadget.com"/>
    <x v="0"/>
    <x v="3"/>
    <x v="0"/>
    <x v="0"/>
    <n v="14.55"/>
    <n v="43.650000000000006"/>
    <s v="Liberica"/>
    <s v="Medium"/>
    <x v="1"/>
  </r>
  <r>
    <s v="ANK-59436-446"/>
    <x v="487"/>
    <s v="17488-65879-XL"/>
    <s v="E-L-0.5"/>
    <n v="4"/>
    <x v="583"/>
    <s v="edambrogiohn@techcrunch.com"/>
    <x v="0"/>
    <x v="1"/>
    <x v="1"/>
    <x v="1"/>
    <n v="8.91"/>
    <n v="35.64"/>
    <s v="Excelsa"/>
    <s v="Light"/>
    <x v="0"/>
  </r>
  <r>
    <s v="AYY-83051-752"/>
    <x v="488"/>
    <s v="46431-09298-OU"/>
    <s v="L-L-1"/>
    <n v="6"/>
    <x v="584"/>
    <s v="cwinchcombeho@jiathis.com"/>
    <x v="0"/>
    <x v="3"/>
    <x v="1"/>
    <x v="0"/>
    <n v="15.85"/>
    <n v="95.1"/>
    <s v="Liberica"/>
    <s v="Light"/>
    <x v="0"/>
  </r>
  <r>
    <s v="CSW-59644-267"/>
    <x v="489"/>
    <s v="60378-26473-FE"/>
    <s v="E-M-2.5"/>
    <n v="1"/>
    <x v="585"/>
    <s v="bpaumierhp@umn.edu"/>
    <x v="1"/>
    <x v="1"/>
    <x v="0"/>
    <x v="2"/>
    <n v="31.624999999999996"/>
    <n v="31.624999999999996"/>
    <s v="Excelsa"/>
    <s v="Medium"/>
    <x v="0"/>
  </r>
  <r>
    <s v="ITY-92466-909"/>
    <x v="162"/>
    <s v="34927-68586-ZV"/>
    <s v="A-M-2.5"/>
    <n v="3"/>
    <x v="586"/>
    <s v=""/>
    <x v="1"/>
    <x v="2"/>
    <x v="0"/>
    <x v="2"/>
    <n v="25.874999999999996"/>
    <n v="77.624999999999986"/>
    <s v="Arabica"/>
    <s v="Medium"/>
    <x v="0"/>
  </r>
  <r>
    <s v="IGW-04801-466"/>
    <x v="490"/>
    <s v="29051-27555-GD"/>
    <s v="L-D-0.2"/>
    <n v="1"/>
    <x v="587"/>
    <s v="jcapeyhr@bravesites.com"/>
    <x v="0"/>
    <x v="3"/>
    <x v="2"/>
    <x v="3"/>
    <n v="3.8849999999999998"/>
    <n v="3.8849999999999998"/>
    <s v="Liberica"/>
    <s v="Dark"/>
    <x v="0"/>
  </r>
  <r>
    <s v="LJN-34281-921"/>
    <x v="491"/>
    <s v="52143-35672-JF"/>
    <s v="R-L-2.5"/>
    <n v="5"/>
    <x v="588"/>
    <s v="tmathonneti0@google.co.jp"/>
    <x v="0"/>
    <x v="0"/>
    <x v="1"/>
    <x v="2"/>
    <n v="27.484999999999996"/>
    <n v="137.42499999999998"/>
    <s v="Robusta"/>
    <s v="Light"/>
    <x v="1"/>
  </r>
  <r>
    <s v="BWZ-46364-547"/>
    <x v="300"/>
    <s v="64918-67725-MN"/>
    <s v="R-L-1"/>
    <n v="3"/>
    <x v="589"/>
    <s v="ybasillht@theguardian.com"/>
    <x v="0"/>
    <x v="0"/>
    <x v="1"/>
    <x v="0"/>
    <n v="11.95"/>
    <n v="35.849999999999994"/>
    <s v="Robusta"/>
    <s v="Light"/>
    <x v="0"/>
  </r>
  <r>
    <s v="SBC-95710-706"/>
    <x v="195"/>
    <s v="85634-61759-ND"/>
    <s v="E-M-0.2"/>
    <n v="2"/>
    <x v="590"/>
    <s v="mbaistowhu@i2i.jp"/>
    <x v="3"/>
    <x v="1"/>
    <x v="0"/>
    <x v="3"/>
    <n v="4.125"/>
    <n v="8.25"/>
    <s v="Excelsa"/>
    <s v="Medium"/>
    <x v="0"/>
  </r>
  <r>
    <s v="WRN-55114-031"/>
    <x v="26"/>
    <s v="40180-22940-QB"/>
    <s v="E-L-2.5"/>
    <n v="3"/>
    <x v="591"/>
    <s v="cpallanthv@typepad.com"/>
    <x v="0"/>
    <x v="1"/>
    <x v="1"/>
    <x v="2"/>
    <n v="34.154999999999994"/>
    <n v="102.46499999999997"/>
    <s v="Excelsa"/>
    <s v="Light"/>
    <x v="0"/>
  </r>
  <r>
    <s v="TZU-64255-831"/>
    <x v="125"/>
    <s v="34666-76738-SQ"/>
    <s v="R-D-2.5"/>
    <n v="2"/>
    <x v="592"/>
    <s v=""/>
    <x v="0"/>
    <x v="0"/>
    <x v="2"/>
    <x v="2"/>
    <n v="20.584999999999997"/>
    <n v="41.169999999999995"/>
    <s v="Robusta"/>
    <s v="Dark"/>
    <x v="1"/>
  </r>
  <r>
    <s v="JVF-91003-729"/>
    <x v="492"/>
    <s v="98536-88616-FF"/>
    <s v="A-D-2.5"/>
    <n v="3"/>
    <x v="593"/>
    <s v="dohx@redcross.org"/>
    <x v="0"/>
    <x v="2"/>
    <x v="2"/>
    <x v="2"/>
    <n v="22.884999999999998"/>
    <n v="68.655000000000001"/>
    <s v="Arabica"/>
    <s v="Dark"/>
    <x v="0"/>
  </r>
  <r>
    <s v="MVB-22135-665"/>
    <x v="462"/>
    <s v="55621-06130-SA"/>
    <s v="A-D-1"/>
    <n v="1"/>
    <x v="594"/>
    <s v="drallinhy@howstuffworks.com"/>
    <x v="0"/>
    <x v="2"/>
    <x v="2"/>
    <x v="0"/>
    <n v="9.9499999999999993"/>
    <n v="9.9499999999999993"/>
    <s v="Arabica"/>
    <s v="Dark"/>
    <x v="0"/>
  </r>
  <r>
    <s v="CKS-47815-571"/>
    <x v="493"/>
    <s v="45666-86771-EH"/>
    <s v="L-L-0.5"/>
    <n v="3"/>
    <x v="595"/>
    <s v="achillhz@epa.gov"/>
    <x v="3"/>
    <x v="3"/>
    <x v="1"/>
    <x v="1"/>
    <n v="9.51"/>
    <n v="28.53"/>
    <s v="Liberica"/>
    <s v="Light"/>
    <x v="0"/>
  </r>
  <r>
    <s v="OAW-17338-101"/>
    <x v="494"/>
    <s v="52143-35672-JF"/>
    <s v="R-D-0.2"/>
    <n v="6"/>
    <x v="588"/>
    <s v="tmathonneti0@google.co.jp"/>
    <x v="0"/>
    <x v="0"/>
    <x v="2"/>
    <x v="3"/>
    <n v="2.6849999999999996"/>
    <n v="16.11"/>
    <s v="Robusta"/>
    <s v="Dark"/>
    <x v="1"/>
  </r>
  <r>
    <s v="ALP-37623-536"/>
    <x v="495"/>
    <s v="24689-69376-XX"/>
    <s v="L-L-1"/>
    <n v="6"/>
    <x v="596"/>
    <s v="cdenysi1@is.gd"/>
    <x v="3"/>
    <x v="3"/>
    <x v="1"/>
    <x v="0"/>
    <n v="15.85"/>
    <n v="95.1"/>
    <s v="Liberica"/>
    <s v="Light"/>
    <x v="1"/>
  </r>
  <r>
    <s v="WMU-87639-108"/>
    <x v="496"/>
    <s v="71891-51101-VQ"/>
    <s v="R-D-0.5"/>
    <n v="1"/>
    <x v="597"/>
    <s v="cstebbingsi2@drupal.org"/>
    <x v="0"/>
    <x v="0"/>
    <x v="2"/>
    <x v="1"/>
    <n v="5.3699999999999992"/>
    <n v="5.3699999999999992"/>
    <s v="Robusta"/>
    <s v="Dark"/>
    <x v="0"/>
  </r>
  <r>
    <s v="USN-44968-231"/>
    <x v="497"/>
    <s v="71749-05400-CN"/>
    <s v="R-L-1"/>
    <n v="4"/>
    <x v="598"/>
    <s v=""/>
    <x v="0"/>
    <x v="0"/>
    <x v="1"/>
    <x v="0"/>
    <n v="11.95"/>
    <n v="47.8"/>
    <s v="Robusta"/>
    <s v="Light"/>
    <x v="1"/>
  </r>
  <r>
    <s v="YZG-20575-451"/>
    <x v="498"/>
    <s v="64845-00270-NO"/>
    <s v="L-L-1"/>
    <n v="4"/>
    <x v="599"/>
    <s v="rzywickii4@ifeng.com"/>
    <x v="1"/>
    <x v="3"/>
    <x v="1"/>
    <x v="0"/>
    <n v="15.85"/>
    <n v="63.4"/>
    <s v="Liberica"/>
    <s v="Light"/>
    <x v="1"/>
  </r>
  <r>
    <s v="HTH-52867-812"/>
    <x v="382"/>
    <s v="29851-36402-UX"/>
    <s v="A-M-2.5"/>
    <n v="4"/>
    <x v="600"/>
    <s v="aburgetti5@moonfruit.com"/>
    <x v="0"/>
    <x v="2"/>
    <x v="0"/>
    <x v="2"/>
    <n v="25.874999999999996"/>
    <n v="103.49999999999999"/>
    <s v="Arabica"/>
    <s v="Medium"/>
    <x v="1"/>
  </r>
  <r>
    <s v="FWU-44971-444"/>
    <x v="499"/>
    <s v="12190-25421-WM"/>
    <s v="A-D-2.5"/>
    <n v="3"/>
    <x v="601"/>
    <s v="mmalloyi6@seattletimes.com"/>
    <x v="0"/>
    <x v="2"/>
    <x v="2"/>
    <x v="2"/>
    <n v="22.884999999999998"/>
    <n v="68.655000000000001"/>
    <s v="Arabica"/>
    <s v="Dark"/>
    <x v="1"/>
  </r>
  <r>
    <s v="EQI-82205-066"/>
    <x v="500"/>
    <s v="52316-30571-GD"/>
    <s v="R-M-2.5"/>
    <n v="2"/>
    <x v="602"/>
    <s v="mmcparlandi7@w3.org"/>
    <x v="0"/>
    <x v="0"/>
    <x v="0"/>
    <x v="2"/>
    <n v="22.884999999999998"/>
    <n v="45.769999999999996"/>
    <s v="Robusta"/>
    <s v="Medium"/>
    <x v="0"/>
  </r>
  <r>
    <s v="NAR-00747-074"/>
    <x v="501"/>
    <s v="23243-92649-RY"/>
    <s v="L-D-1"/>
    <n v="4"/>
    <x v="603"/>
    <s v="sjennaroyi8@purevolume.com"/>
    <x v="0"/>
    <x v="3"/>
    <x v="2"/>
    <x v="0"/>
    <n v="12.95"/>
    <n v="51.8"/>
    <s v="Liberica"/>
    <s v="Dark"/>
    <x v="1"/>
  </r>
  <r>
    <s v="JYR-22052-185"/>
    <x v="502"/>
    <s v="39528-19971-OR"/>
    <s v="A-M-0.5"/>
    <n v="2"/>
    <x v="604"/>
    <s v="wplacei9@wsj.com"/>
    <x v="0"/>
    <x v="2"/>
    <x v="0"/>
    <x v="1"/>
    <n v="6.75"/>
    <n v="13.5"/>
    <s v="Arabica"/>
    <s v="Medium"/>
    <x v="0"/>
  </r>
  <r>
    <s v="XKO-54097-932"/>
    <x v="503"/>
    <s v="32743-78448-KT"/>
    <s v="E-M-0.5"/>
    <n v="3"/>
    <x v="605"/>
    <s v="jmillettik@addtoany.com"/>
    <x v="0"/>
    <x v="1"/>
    <x v="0"/>
    <x v="1"/>
    <n v="8.25"/>
    <n v="24.75"/>
    <s v="Excelsa"/>
    <s v="Medium"/>
    <x v="0"/>
  </r>
  <r>
    <s v="HXA-72415-025"/>
    <x v="504"/>
    <s v="93417-12322-YB"/>
    <s v="A-D-2.5"/>
    <n v="2"/>
    <x v="606"/>
    <s v="dgadsdenib@google.com.hk"/>
    <x v="1"/>
    <x v="2"/>
    <x v="2"/>
    <x v="2"/>
    <n v="22.884999999999998"/>
    <n v="45.769999999999996"/>
    <s v="Arabica"/>
    <s v="Dark"/>
    <x v="0"/>
  </r>
  <r>
    <s v="MJF-20065-335"/>
    <x v="497"/>
    <s v="56891-86662-UY"/>
    <s v="E-L-0.5"/>
    <n v="6"/>
    <x v="607"/>
    <s v="vwakelinic@unesco.org"/>
    <x v="0"/>
    <x v="1"/>
    <x v="1"/>
    <x v="1"/>
    <n v="8.91"/>
    <n v="53.46"/>
    <s v="Excelsa"/>
    <s v="Light"/>
    <x v="1"/>
  </r>
  <r>
    <s v="GFI-83300-059"/>
    <x v="501"/>
    <s v="40414-26467-VE"/>
    <s v="A-M-0.2"/>
    <n v="6"/>
    <x v="608"/>
    <s v="acampsallid@zimbio.com"/>
    <x v="0"/>
    <x v="2"/>
    <x v="0"/>
    <x v="3"/>
    <n v="3.375"/>
    <n v="20.25"/>
    <s v="Arabica"/>
    <s v="Medium"/>
    <x v="0"/>
  </r>
  <r>
    <s v="WJR-51493-682"/>
    <x v="1"/>
    <s v="87858-83734-RK"/>
    <s v="L-D-2.5"/>
    <n v="5"/>
    <x v="609"/>
    <s v="smosebyie@stanford.edu"/>
    <x v="0"/>
    <x v="3"/>
    <x v="2"/>
    <x v="2"/>
    <n v="29.784999999999997"/>
    <n v="148.92499999999998"/>
    <s v="Liberica"/>
    <s v="Dark"/>
    <x v="1"/>
  </r>
  <r>
    <s v="SHP-55648-472"/>
    <x v="505"/>
    <s v="46818-20198-GB"/>
    <s v="A-M-1"/>
    <n v="6"/>
    <x v="610"/>
    <s v="cwassif@prweb.com"/>
    <x v="0"/>
    <x v="2"/>
    <x v="0"/>
    <x v="0"/>
    <n v="11.25"/>
    <n v="67.5"/>
    <s v="Arabica"/>
    <s v="Medium"/>
    <x v="1"/>
  </r>
  <r>
    <s v="HYR-03455-684"/>
    <x v="506"/>
    <s v="29808-89098-XD"/>
    <s v="E-D-1"/>
    <n v="6"/>
    <x v="611"/>
    <s v="isjostromig@pbs.org"/>
    <x v="0"/>
    <x v="1"/>
    <x v="2"/>
    <x v="0"/>
    <n v="12.15"/>
    <n v="72.900000000000006"/>
    <s v="Excelsa"/>
    <s v="Dark"/>
    <x v="1"/>
  </r>
  <r>
    <s v="HYR-03455-684"/>
    <x v="506"/>
    <s v="29808-89098-XD"/>
    <s v="L-D-0.2"/>
    <n v="2"/>
    <x v="611"/>
    <s v="isjostromig@pbs.org"/>
    <x v="0"/>
    <x v="3"/>
    <x v="2"/>
    <x v="3"/>
    <n v="3.8849999999999998"/>
    <n v="7.77"/>
    <s v="Liberica"/>
    <s v="Dark"/>
    <x v="1"/>
  </r>
  <r>
    <s v="HUG-52766-375"/>
    <x v="507"/>
    <s v="78786-77449-RQ"/>
    <s v="A-D-2.5"/>
    <n v="4"/>
    <x v="612"/>
    <s v="jbranchettii@bravesites.com"/>
    <x v="0"/>
    <x v="2"/>
    <x v="2"/>
    <x v="2"/>
    <n v="22.884999999999998"/>
    <n v="91.539999999999992"/>
    <s v="Arabica"/>
    <s v="Dark"/>
    <x v="1"/>
  </r>
  <r>
    <s v="DAH-46595-917"/>
    <x v="508"/>
    <s v="27878-42224-QF"/>
    <s v="A-D-1"/>
    <n v="6"/>
    <x v="613"/>
    <s v="nrudlandij@blogs.com"/>
    <x v="1"/>
    <x v="2"/>
    <x v="2"/>
    <x v="0"/>
    <n v="9.9499999999999993"/>
    <n v="59.699999999999996"/>
    <s v="Arabica"/>
    <s v="Dark"/>
    <x v="1"/>
  </r>
  <r>
    <s v="VEM-79839-466"/>
    <x v="509"/>
    <s v="32743-78448-KT"/>
    <s v="R-L-2.5"/>
    <n v="5"/>
    <x v="605"/>
    <s v="jmillettik@addtoany.com"/>
    <x v="0"/>
    <x v="0"/>
    <x v="1"/>
    <x v="2"/>
    <n v="27.484999999999996"/>
    <n v="137.42499999999998"/>
    <s v="Robusta"/>
    <s v="Light"/>
    <x v="0"/>
  </r>
  <r>
    <s v="OWH-11126-533"/>
    <x v="131"/>
    <s v="25331-13794-SB"/>
    <s v="L-M-2.5"/>
    <n v="2"/>
    <x v="614"/>
    <s v="ftourryil@google.de"/>
    <x v="0"/>
    <x v="3"/>
    <x v="0"/>
    <x v="2"/>
    <n v="33.464999999999996"/>
    <n v="66.929999999999993"/>
    <s v="Liberica"/>
    <s v="Medium"/>
    <x v="1"/>
  </r>
  <r>
    <s v="UMT-26130-151"/>
    <x v="510"/>
    <s v="55864-37682-GQ"/>
    <s v="L-M-0.2"/>
    <n v="3"/>
    <x v="615"/>
    <s v="cweatherallim@toplist.cz"/>
    <x v="0"/>
    <x v="3"/>
    <x v="0"/>
    <x v="3"/>
    <n v="4.3650000000000002"/>
    <n v="13.095000000000001"/>
    <s v="Liberica"/>
    <s v="Medium"/>
    <x v="0"/>
  </r>
  <r>
    <s v="JKA-27899-806"/>
    <x v="511"/>
    <s v="97005-25609-CQ"/>
    <s v="R-L-1"/>
    <n v="5"/>
    <x v="616"/>
    <s v="gheindrickin@usda.gov"/>
    <x v="0"/>
    <x v="0"/>
    <x v="1"/>
    <x v="0"/>
    <n v="11.95"/>
    <n v="59.75"/>
    <s v="Robusta"/>
    <s v="Light"/>
    <x v="1"/>
  </r>
  <r>
    <s v="ULU-07744-724"/>
    <x v="512"/>
    <s v="94058-95794-IJ"/>
    <s v="L-M-0.5"/>
    <n v="5"/>
    <x v="617"/>
    <s v="limasonio@discuz.net"/>
    <x v="0"/>
    <x v="3"/>
    <x v="0"/>
    <x v="1"/>
    <n v="8.73"/>
    <n v="43.650000000000006"/>
    <s v="Liberica"/>
    <s v="Medium"/>
    <x v="0"/>
  </r>
  <r>
    <s v="NOM-56457-507"/>
    <x v="513"/>
    <s v="40214-03678-GU"/>
    <s v="E-M-1"/>
    <n v="6"/>
    <x v="618"/>
    <s v="hsaillip@odnoklassniki.ru"/>
    <x v="0"/>
    <x v="1"/>
    <x v="0"/>
    <x v="0"/>
    <n v="13.75"/>
    <n v="82.5"/>
    <s v="Excelsa"/>
    <s v="Medium"/>
    <x v="0"/>
  </r>
  <r>
    <s v="NZN-71683-705"/>
    <x v="514"/>
    <s v="04921-85445-SL"/>
    <s v="A-L-2.5"/>
    <n v="6"/>
    <x v="619"/>
    <s v="hlarvoriq@last.fm"/>
    <x v="0"/>
    <x v="2"/>
    <x v="1"/>
    <x v="2"/>
    <n v="29.784999999999997"/>
    <n v="178.70999999999998"/>
    <s v="Arabica"/>
    <s v="Light"/>
    <x v="0"/>
  </r>
  <r>
    <s v="WMA-34232-850"/>
    <x v="7"/>
    <s v="53386-94266-LJ"/>
    <s v="L-D-2.5"/>
    <n v="4"/>
    <x v="620"/>
    <s v=""/>
    <x v="0"/>
    <x v="3"/>
    <x v="2"/>
    <x v="2"/>
    <n v="29.784999999999997"/>
    <n v="119.13999999999999"/>
    <s v="Liberica"/>
    <s v="Dark"/>
    <x v="0"/>
  </r>
  <r>
    <s v="EZL-27919-704"/>
    <x v="481"/>
    <s v="49480-85909-DG"/>
    <s v="L-L-0.5"/>
    <n v="5"/>
    <x v="621"/>
    <s v=""/>
    <x v="0"/>
    <x v="3"/>
    <x v="1"/>
    <x v="1"/>
    <n v="9.51"/>
    <n v="47.55"/>
    <s v="Liberica"/>
    <s v="Light"/>
    <x v="1"/>
  </r>
  <r>
    <s v="ZYU-11345-774"/>
    <x v="515"/>
    <s v="18293-78136-MN"/>
    <s v="L-M-0.5"/>
    <n v="5"/>
    <x v="622"/>
    <s v="cpenwardenit@mlb.com"/>
    <x v="1"/>
    <x v="3"/>
    <x v="0"/>
    <x v="1"/>
    <n v="8.73"/>
    <n v="43.650000000000006"/>
    <s v="Liberica"/>
    <s v="Medium"/>
    <x v="1"/>
  </r>
  <r>
    <s v="CPW-34587-459"/>
    <x v="516"/>
    <s v="84641-67384-TD"/>
    <s v="A-L-2.5"/>
    <n v="6"/>
    <x v="623"/>
    <s v="mmiddisiu@dmoz.org"/>
    <x v="0"/>
    <x v="2"/>
    <x v="1"/>
    <x v="2"/>
    <n v="29.784999999999997"/>
    <n v="178.70999999999998"/>
    <s v="Arabica"/>
    <s v="Light"/>
    <x v="0"/>
  </r>
  <r>
    <s v="NQZ-82067-394"/>
    <x v="517"/>
    <s v="72320-29738-EB"/>
    <s v="R-L-2.5"/>
    <n v="1"/>
    <x v="624"/>
    <s v="avairowiv@studiopress.com"/>
    <x v="3"/>
    <x v="0"/>
    <x v="1"/>
    <x v="2"/>
    <n v="27.484999999999996"/>
    <n v="27.484999999999996"/>
    <s v="Robusta"/>
    <s v="Light"/>
    <x v="1"/>
  </r>
  <r>
    <s v="JBW-95055-851"/>
    <x v="518"/>
    <s v="47355-97488-XS"/>
    <s v="A-M-1"/>
    <n v="5"/>
    <x v="625"/>
    <s v="agoldieiw@goo.gl"/>
    <x v="0"/>
    <x v="2"/>
    <x v="0"/>
    <x v="0"/>
    <n v="11.25"/>
    <n v="56.25"/>
    <s v="Arabica"/>
    <s v="Medium"/>
    <x v="1"/>
  </r>
  <r>
    <s v="AHY-20324-088"/>
    <x v="519"/>
    <s v="63499-24884-PP"/>
    <s v="L-L-0.2"/>
    <n v="2"/>
    <x v="626"/>
    <s v="nayrisix@t-online.de"/>
    <x v="3"/>
    <x v="3"/>
    <x v="1"/>
    <x v="3"/>
    <n v="4.7549999999999999"/>
    <n v="9.51"/>
    <s v="Liberica"/>
    <s v="Light"/>
    <x v="0"/>
  </r>
  <r>
    <s v="ZSL-66684-103"/>
    <x v="520"/>
    <s v="39193-51770-FM"/>
    <s v="E-M-0.2"/>
    <n v="2"/>
    <x v="627"/>
    <s v="lbenediktovichiy@wunderground.com"/>
    <x v="0"/>
    <x v="1"/>
    <x v="0"/>
    <x v="3"/>
    <n v="4.125"/>
    <n v="8.25"/>
    <s v="Excelsa"/>
    <s v="Medium"/>
    <x v="0"/>
  </r>
  <r>
    <s v="WNE-73911-475"/>
    <x v="521"/>
    <s v="61323-91967-GG"/>
    <s v="L-D-0.5"/>
    <n v="6"/>
    <x v="628"/>
    <s v="tjacobovitziz@cbc.ca"/>
    <x v="0"/>
    <x v="3"/>
    <x v="2"/>
    <x v="1"/>
    <n v="7.77"/>
    <n v="46.62"/>
    <s v="Liberica"/>
    <s v="Dark"/>
    <x v="1"/>
  </r>
  <r>
    <s v="EZB-68383-559"/>
    <x v="418"/>
    <s v="90123-01967-KS"/>
    <s v="R-L-1"/>
    <n v="6"/>
    <x v="629"/>
    <s v=""/>
    <x v="0"/>
    <x v="0"/>
    <x v="1"/>
    <x v="0"/>
    <n v="11.95"/>
    <n v="71.699999999999989"/>
    <s v="Robusta"/>
    <s v="Light"/>
    <x v="1"/>
  </r>
  <r>
    <s v="OVO-01283-090"/>
    <x v="122"/>
    <s v="15958-25089-OS"/>
    <s v="L-L-2.5"/>
    <n v="2"/>
    <x v="630"/>
    <s v="jdruittj1@feedburner.com"/>
    <x v="0"/>
    <x v="3"/>
    <x v="1"/>
    <x v="2"/>
    <n v="36.454999999999998"/>
    <n v="72.91"/>
    <s v="Liberica"/>
    <s v="Light"/>
    <x v="0"/>
  </r>
  <r>
    <s v="TXH-78646-919"/>
    <x v="423"/>
    <s v="98430-37820-UV"/>
    <s v="R-D-0.2"/>
    <n v="3"/>
    <x v="631"/>
    <s v="dshortallj2@wikipedia.org"/>
    <x v="0"/>
    <x v="0"/>
    <x v="2"/>
    <x v="3"/>
    <n v="2.6849999999999996"/>
    <n v="8.0549999999999997"/>
    <s v="Robusta"/>
    <s v="Dark"/>
    <x v="0"/>
  </r>
  <r>
    <s v="CYZ-37122-164"/>
    <x v="463"/>
    <s v="21798-04171-XC"/>
    <s v="E-M-0.5"/>
    <n v="2"/>
    <x v="632"/>
    <s v="wcottierj3@cafepress.com"/>
    <x v="0"/>
    <x v="1"/>
    <x v="0"/>
    <x v="1"/>
    <n v="8.25"/>
    <n v="16.5"/>
    <s v="Excelsa"/>
    <s v="Medium"/>
    <x v="1"/>
  </r>
  <r>
    <s v="AGQ-06534-750"/>
    <x v="272"/>
    <s v="52798-46508-HP"/>
    <s v="A-L-1"/>
    <n v="5"/>
    <x v="633"/>
    <s v="kgrinstedj4@google.com.br"/>
    <x v="1"/>
    <x v="2"/>
    <x v="1"/>
    <x v="0"/>
    <n v="12.95"/>
    <n v="64.75"/>
    <s v="Arabica"/>
    <s v="Light"/>
    <x v="1"/>
  </r>
  <r>
    <s v="QVL-32245-818"/>
    <x v="522"/>
    <s v="46478-42970-EM"/>
    <s v="A-M-0.5"/>
    <n v="5"/>
    <x v="634"/>
    <s v="dskynerj5@hubpages.com"/>
    <x v="0"/>
    <x v="2"/>
    <x v="0"/>
    <x v="1"/>
    <n v="6.75"/>
    <n v="33.75"/>
    <s v="Arabica"/>
    <s v="Medium"/>
    <x v="1"/>
  </r>
  <r>
    <s v="LTD-96842-834"/>
    <x v="523"/>
    <s v="00246-15080-LE"/>
    <s v="L-D-2.5"/>
    <n v="6"/>
    <x v="635"/>
    <s v=""/>
    <x v="0"/>
    <x v="3"/>
    <x v="2"/>
    <x v="2"/>
    <n v="29.784999999999997"/>
    <n v="178.70999999999998"/>
    <s v="Liberica"/>
    <s v="Dark"/>
    <x v="1"/>
  </r>
  <r>
    <s v="SEC-91807-425"/>
    <x v="259"/>
    <s v="94091-86957-HX"/>
    <s v="A-M-1"/>
    <n v="2"/>
    <x v="636"/>
    <s v="jdymokeje@prnewswire.com"/>
    <x v="1"/>
    <x v="2"/>
    <x v="0"/>
    <x v="0"/>
    <n v="11.25"/>
    <n v="22.5"/>
    <s v="Arabica"/>
    <s v="Medium"/>
    <x v="1"/>
  </r>
  <r>
    <s v="MHM-44857-599"/>
    <x v="330"/>
    <s v="26295-44907-DK"/>
    <s v="L-D-1"/>
    <n v="1"/>
    <x v="637"/>
    <s v="aweinmannj8@shinystat.com"/>
    <x v="0"/>
    <x v="3"/>
    <x v="2"/>
    <x v="0"/>
    <n v="12.95"/>
    <n v="12.95"/>
    <s v="Liberica"/>
    <s v="Dark"/>
    <x v="1"/>
  </r>
  <r>
    <s v="KGC-95046-911"/>
    <x v="524"/>
    <s v="95351-96177-QV"/>
    <s v="A-M-2.5"/>
    <n v="2"/>
    <x v="638"/>
    <s v="eandriessenj9@europa.eu"/>
    <x v="0"/>
    <x v="2"/>
    <x v="0"/>
    <x v="2"/>
    <n v="25.874999999999996"/>
    <n v="51.749999999999993"/>
    <s v="Arabica"/>
    <s v="Medium"/>
    <x v="0"/>
  </r>
  <r>
    <s v="RZC-75150-413"/>
    <x v="525"/>
    <s v="92204-96636-BS"/>
    <s v="E-D-0.5"/>
    <n v="5"/>
    <x v="639"/>
    <s v="rdeaconsonja@archive.org"/>
    <x v="0"/>
    <x v="1"/>
    <x v="2"/>
    <x v="1"/>
    <n v="7.29"/>
    <n v="36.450000000000003"/>
    <s v="Excelsa"/>
    <s v="Dark"/>
    <x v="1"/>
  </r>
  <r>
    <s v="EYH-88288-452"/>
    <x v="526"/>
    <s v="03010-30348-UA"/>
    <s v="L-L-2.5"/>
    <n v="5"/>
    <x v="640"/>
    <s v="dcarojb@twitter.com"/>
    <x v="0"/>
    <x v="3"/>
    <x v="1"/>
    <x v="2"/>
    <n v="36.454999999999998"/>
    <n v="182.27499999999998"/>
    <s v="Liberica"/>
    <s v="Light"/>
    <x v="0"/>
  </r>
  <r>
    <s v="NYQ-24237-772"/>
    <x v="104"/>
    <s v="13441-34686-SW"/>
    <s v="L-D-0.5"/>
    <n v="4"/>
    <x v="641"/>
    <s v="jbluckjc@imageshack.us"/>
    <x v="0"/>
    <x v="3"/>
    <x v="2"/>
    <x v="1"/>
    <n v="7.77"/>
    <n v="31.08"/>
    <s v="Liberica"/>
    <s v="Dark"/>
    <x v="1"/>
  </r>
  <r>
    <s v="WKB-21680-566"/>
    <x v="491"/>
    <s v="96612-41722-VJ"/>
    <s v="A-M-0.5"/>
    <n v="3"/>
    <x v="642"/>
    <s v=""/>
    <x v="1"/>
    <x v="2"/>
    <x v="0"/>
    <x v="1"/>
    <n v="6.75"/>
    <n v="20.25"/>
    <s v="Arabica"/>
    <s v="Medium"/>
    <x v="1"/>
  </r>
  <r>
    <s v="THE-61147-027"/>
    <x v="157"/>
    <s v="94091-86957-HX"/>
    <s v="L-D-1"/>
    <n v="2"/>
    <x v="636"/>
    <s v="jdymokeje@prnewswire.com"/>
    <x v="1"/>
    <x v="3"/>
    <x v="2"/>
    <x v="0"/>
    <n v="12.95"/>
    <n v="25.9"/>
    <s v="Liberica"/>
    <s v="Dark"/>
    <x v="1"/>
  </r>
  <r>
    <s v="PTY-86420-119"/>
    <x v="527"/>
    <s v="25504-41681-WA"/>
    <s v="A-D-0.5"/>
    <n v="4"/>
    <x v="643"/>
    <s v="otadmanjf@ft.com"/>
    <x v="0"/>
    <x v="2"/>
    <x v="2"/>
    <x v="1"/>
    <n v="5.97"/>
    <n v="23.88"/>
    <s v="Arabica"/>
    <s v="Dark"/>
    <x v="0"/>
  </r>
  <r>
    <s v="QHL-27188-431"/>
    <x v="528"/>
    <s v="75443-07820-DZ"/>
    <s v="L-L-0.5"/>
    <n v="2"/>
    <x v="644"/>
    <s v="bguddejg@dailymotion.com"/>
    <x v="0"/>
    <x v="3"/>
    <x v="1"/>
    <x v="1"/>
    <n v="9.51"/>
    <n v="19.02"/>
    <s v="Liberica"/>
    <s v="Light"/>
    <x v="1"/>
  </r>
  <r>
    <s v="MIS-54381-047"/>
    <x v="99"/>
    <s v="39276-95489-XV"/>
    <s v="A-D-0.5"/>
    <n v="5"/>
    <x v="645"/>
    <s v="nsictornesjh@buzzfeed.com"/>
    <x v="1"/>
    <x v="2"/>
    <x v="2"/>
    <x v="1"/>
    <n v="5.97"/>
    <n v="29.849999999999998"/>
    <s v="Arabica"/>
    <s v="Dark"/>
    <x v="0"/>
  </r>
  <r>
    <s v="TBB-29780-459"/>
    <x v="529"/>
    <s v="61437-83623-PZ"/>
    <s v="A-L-0.5"/>
    <n v="1"/>
    <x v="646"/>
    <s v="vdunningji@independent.co.uk"/>
    <x v="0"/>
    <x v="2"/>
    <x v="1"/>
    <x v="1"/>
    <n v="7.77"/>
    <n v="7.77"/>
    <s v="Arabica"/>
    <s v="Light"/>
    <x v="0"/>
  </r>
  <r>
    <s v="QLC-52637-305"/>
    <x v="530"/>
    <s v="34317-87258-HQ"/>
    <s v="L-D-2.5"/>
    <n v="4"/>
    <x v="647"/>
    <s v=""/>
    <x v="1"/>
    <x v="3"/>
    <x v="2"/>
    <x v="2"/>
    <n v="29.784999999999997"/>
    <n v="119.13999999999999"/>
    <s v="Liberica"/>
    <s v="Dark"/>
    <x v="0"/>
  </r>
  <r>
    <s v="CWT-27056-328"/>
    <x v="531"/>
    <s v="18570-80998-ZS"/>
    <s v="E-D-0.2"/>
    <n v="6"/>
    <x v="648"/>
    <s v=""/>
    <x v="0"/>
    <x v="1"/>
    <x v="2"/>
    <x v="3"/>
    <n v="3.645"/>
    <n v="21.87"/>
    <s v="Excelsa"/>
    <s v="Dark"/>
    <x v="0"/>
  </r>
  <r>
    <s v="ASS-05878-128"/>
    <x v="211"/>
    <s v="66580-33745-OQ"/>
    <s v="E-L-0.5"/>
    <n v="2"/>
    <x v="649"/>
    <s v="sgehringjl@gnu.org"/>
    <x v="0"/>
    <x v="1"/>
    <x v="1"/>
    <x v="1"/>
    <n v="8.91"/>
    <n v="17.82"/>
    <s v="Excelsa"/>
    <s v="Light"/>
    <x v="1"/>
  </r>
  <r>
    <s v="EGK-03027-418"/>
    <x v="532"/>
    <s v="19820-29285-FD"/>
    <s v="E-M-0.2"/>
    <n v="3"/>
    <x v="650"/>
    <s v="bfallowesjm@purevolume.com"/>
    <x v="0"/>
    <x v="1"/>
    <x v="0"/>
    <x v="3"/>
    <n v="4.125"/>
    <n v="12.375"/>
    <s v="Excelsa"/>
    <s v="Medium"/>
    <x v="1"/>
  </r>
  <r>
    <s v="KCY-61732-849"/>
    <x v="533"/>
    <s v="11349-55147-SN"/>
    <s v="L-D-1"/>
    <n v="2"/>
    <x v="651"/>
    <s v=""/>
    <x v="1"/>
    <x v="3"/>
    <x v="2"/>
    <x v="0"/>
    <n v="12.95"/>
    <n v="25.9"/>
    <s v="Liberica"/>
    <s v="Dark"/>
    <x v="1"/>
  </r>
  <r>
    <s v="BLI-21697-702"/>
    <x v="534"/>
    <s v="21141-12455-VB"/>
    <s v="A-M-0.5"/>
    <n v="2"/>
    <x v="652"/>
    <s v="sdejo@newsvine.com"/>
    <x v="0"/>
    <x v="2"/>
    <x v="0"/>
    <x v="1"/>
    <n v="6.75"/>
    <n v="13.5"/>
    <s v="Arabica"/>
    <s v="Medium"/>
    <x v="0"/>
  </r>
  <r>
    <s v="KFJ-46568-890"/>
    <x v="535"/>
    <s v="71003-85639-HB"/>
    <s v="E-L-0.5"/>
    <n v="2"/>
    <x v="653"/>
    <s v=""/>
    <x v="0"/>
    <x v="1"/>
    <x v="1"/>
    <x v="1"/>
    <n v="8.91"/>
    <n v="17.82"/>
    <s v="Excelsa"/>
    <s v="Light"/>
    <x v="0"/>
  </r>
  <r>
    <s v="SOK-43535-680"/>
    <x v="536"/>
    <s v="58443-95866-YO"/>
    <s v="E-M-0.5"/>
    <n v="3"/>
    <x v="654"/>
    <s v="scountjq@nba.com"/>
    <x v="0"/>
    <x v="1"/>
    <x v="0"/>
    <x v="1"/>
    <n v="8.25"/>
    <n v="24.75"/>
    <s v="Excelsa"/>
    <s v="Medium"/>
    <x v="1"/>
  </r>
  <r>
    <s v="XUE-87260-201"/>
    <x v="537"/>
    <s v="89646-21249-OH"/>
    <s v="R-M-0.2"/>
    <n v="6"/>
    <x v="655"/>
    <s v="sraglesjr@blogtalkradio.com"/>
    <x v="0"/>
    <x v="0"/>
    <x v="0"/>
    <x v="3"/>
    <n v="2.9849999999999999"/>
    <n v="17.91"/>
    <s v="Robusta"/>
    <s v="Medium"/>
    <x v="1"/>
  </r>
  <r>
    <s v="CZF-40873-691"/>
    <x v="61"/>
    <s v="64988-20636-XQ"/>
    <s v="E-M-0.5"/>
    <n v="2"/>
    <x v="656"/>
    <s v=""/>
    <x v="3"/>
    <x v="1"/>
    <x v="0"/>
    <x v="1"/>
    <n v="8.25"/>
    <n v="16.5"/>
    <s v="Excelsa"/>
    <s v="Medium"/>
    <x v="1"/>
  </r>
  <r>
    <s v="AIA-98989-755"/>
    <x v="241"/>
    <s v="34704-83143-KS"/>
    <s v="R-M-0.2"/>
    <n v="1"/>
    <x v="657"/>
    <s v="sbruunjt@blogtalkradio.com"/>
    <x v="0"/>
    <x v="0"/>
    <x v="0"/>
    <x v="3"/>
    <n v="2.9849999999999999"/>
    <n v="2.9849999999999999"/>
    <s v="Robusta"/>
    <s v="Medium"/>
    <x v="1"/>
  </r>
  <r>
    <s v="ITZ-21793-986"/>
    <x v="298"/>
    <s v="67388-17544-XX"/>
    <s v="E-D-0.2"/>
    <n v="4"/>
    <x v="658"/>
    <s v="aplluju@dagondesign.com"/>
    <x v="1"/>
    <x v="1"/>
    <x v="2"/>
    <x v="3"/>
    <n v="3.645"/>
    <n v="14.58"/>
    <s v="Excelsa"/>
    <s v="Dark"/>
    <x v="0"/>
  </r>
  <r>
    <s v="YOK-93322-608"/>
    <x v="342"/>
    <s v="69411-48470-ID"/>
    <s v="E-L-1"/>
    <n v="6"/>
    <x v="659"/>
    <s v="gcornierjv@techcrunch.com"/>
    <x v="0"/>
    <x v="1"/>
    <x v="1"/>
    <x v="0"/>
    <n v="14.85"/>
    <n v="89.1"/>
    <s v="Excelsa"/>
    <s v="Light"/>
    <x v="1"/>
  </r>
  <r>
    <s v="LXK-00634-611"/>
    <x v="538"/>
    <s v="94091-86957-HX"/>
    <s v="R-L-1"/>
    <n v="3"/>
    <x v="28"/>
    <e v="#N/A"/>
    <x v="2"/>
    <x v="0"/>
    <x v="1"/>
    <x v="0"/>
    <n v="11.95"/>
    <n v="35.849999999999994"/>
    <s v="Robusta"/>
    <s v="Light"/>
    <x v="1"/>
  </r>
  <r>
    <s v="CQW-37388-302"/>
    <x v="539"/>
    <s v="97741-98924-KT"/>
    <s v="A-D-2.5"/>
    <n v="3"/>
    <x v="660"/>
    <s v="wharvisonjx@gizmodo.com"/>
    <x v="0"/>
    <x v="2"/>
    <x v="2"/>
    <x v="2"/>
    <n v="22.884999999999998"/>
    <n v="68.655000000000001"/>
    <s v="Arabica"/>
    <s v="Dark"/>
    <x v="1"/>
  </r>
  <r>
    <s v="SPA-79365-334"/>
    <x v="27"/>
    <s v="79857-78167-KO"/>
    <s v="L-D-1"/>
    <n v="3"/>
    <x v="661"/>
    <s v="dheafordjy@twitpic.com"/>
    <x v="0"/>
    <x v="3"/>
    <x v="2"/>
    <x v="0"/>
    <n v="12.95"/>
    <n v="38.849999999999994"/>
    <s v="Liberica"/>
    <s v="Dark"/>
    <x v="1"/>
  </r>
  <r>
    <s v="VPX-08817-517"/>
    <x v="540"/>
    <s v="46963-10322-ZA"/>
    <s v="L-L-1"/>
    <n v="5"/>
    <x v="662"/>
    <s v="gfanthamjz@hexun.com"/>
    <x v="0"/>
    <x v="3"/>
    <x v="1"/>
    <x v="0"/>
    <n v="15.85"/>
    <n v="79.25"/>
    <s v="Liberica"/>
    <s v="Light"/>
    <x v="0"/>
  </r>
  <r>
    <s v="PBP-87115-410"/>
    <x v="541"/>
    <s v="93812-74772-MV"/>
    <s v="E-D-0.5"/>
    <n v="5"/>
    <x v="663"/>
    <s v="rcrookshanksk0@unc.edu"/>
    <x v="0"/>
    <x v="1"/>
    <x v="2"/>
    <x v="1"/>
    <n v="7.29"/>
    <n v="36.450000000000003"/>
    <s v="Excelsa"/>
    <s v="Dark"/>
    <x v="0"/>
  </r>
  <r>
    <s v="SFB-93752-440"/>
    <x v="390"/>
    <s v="48203-23480-UB"/>
    <s v="R-M-0.2"/>
    <n v="3"/>
    <x v="664"/>
    <s v="nleakek1@cmu.edu"/>
    <x v="0"/>
    <x v="0"/>
    <x v="0"/>
    <x v="3"/>
    <n v="2.9849999999999999"/>
    <n v="8.9550000000000001"/>
    <s v="Robusta"/>
    <s v="Medium"/>
    <x v="0"/>
  </r>
  <r>
    <s v="TBU-65158-068"/>
    <x v="396"/>
    <s v="60357-65386-RD"/>
    <s v="E-D-1"/>
    <n v="2"/>
    <x v="665"/>
    <s v=""/>
    <x v="0"/>
    <x v="1"/>
    <x v="2"/>
    <x v="0"/>
    <n v="12.15"/>
    <n v="24.3"/>
    <s v="Excelsa"/>
    <s v="Dark"/>
    <x v="1"/>
  </r>
  <r>
    <s v="TEH-08414-216"/>
    <x v="186"/>
    <s v="35099-13971-JI"/>
    <s v="E-M-2.5"/>
    <n v="2"/>
    <x v="666"/>
    <s v="geilhersenk3@networksolutions.com"/>
    <x v="0"/>
    <x v="1"/>
    <x v="0"/>
    <x v="2"/>
    <n v="31.624999999999996"/>
    <n v="63.249999999999993"/>
    <s v="Excelsa"/>
    <s v="Medium"/>
    <x v="1"/>
  </r>
  <r>
    <s v="MAY-77231-536"/>
    <x v="542"/>
    <s v="01304-59807-OB"/>
    <s v="A-M-0.2"/>
    <n v="2"/>
    <x v="667"/>
    <s v=""/>
    <x v="0"/>
    <x v="2"/>
    <x v="0"/>
    <x v="3"/>
    <n v="3.375"/>
    <n v="6.75"/>
    <s v="Arabica"/>
    <s v="Medium"/>
    <x v="0"/>
  </r>
  <r>
    <s v="ATY-28980-884"/>
    <x v="117"/>
    <s v="50705-17295-NK"/>
    <s v="A-L-0.2"/>
    <n v="6"/>
    <x v="668"/>
    <s v="caleixok5@globo.com"/>
    <x v="0"/>
    <x v="2"/>
    <x v="1"/>
    <x v="3"/>
    <n v="3.8849999999999998"/>
    <n v="23.31"/>
    <s v="Arabica"/>
    <s v="Light"/>
    <x v="1"/>
  </r>
  <r>
    <s v="SWP-88281-918"/>
    <x v="543"/>
    <s v="77657-61366-FY"/>
    <s v="L-L-2.5"/>
    <n v="4"/>
    <x v="669"/>
    <s v=""/>
    <x v="0"/>
    <x v="3"/>
    <x v="1"/>
    <x v="2"/>
    <n v="36.454999999999998"/>
    <n v="145.82"/>
    <s v="Liberica"/>
    <s v="Light"/>
    <x v="1"/>
  </r>
  <r>
    <s v="VCE-56531-986"/>
    <x v="544"/>
    <s v="57192-13428-PL"/>
    <s v="R-M-0.5"/>
    <n v="5"/>
    <x v="670"/>
    <s v="rtomkowiczk7@bravesites.com"/>
    <x v="1"/>
    <x v="0"/>
    <x v="0"/>
    <x v="1"/>
    <n v="5.97"/>
    <n v="29.849999999999998"/>
    <s v="Robusta"/>
    <s v="Medium"/>
    <x v="0"/>
  </r>
  <r>
    <s v="FVV-75700-005"/>
    <x v="545"/>
    <s v="24891-77957-LU"/>
    <s v="E-D-0.5"/>
    <n v="3"/>
    <x v="671"/>
    <s v="rhuscroftk8@jimdo.com"/>
    <x v="0"/>
    <x v="1"/>
    <x v="2"/>
    <x v="1"/>
    <n v="7.29"/>
    <n v="21.87"/>
    <s v="Excelsa"/>
    <s v="Dark"/>
    <x v="0"/>
  </r>
  <r>
    <s v="CFZ-53492-600"/>
    <x v="546"/>
    <s v="64896-18468-BT"/>
    <s v="L-M-0.2"/>
    <n v="1"/>
    <x v="672"/>
    <s v="sscurrerk9@flavors.me"/>
    <x v="3"/>
    <x v="3"/>
    <x v="0"/>
    <x v="3"/>
    <n v="4.3650000000000002"/>
    <n v="4.3650000000000002"/>
    <s v="Liberica"/>
    <s v="Medium"/>
    <x v="1"/>
  </r>
  <r>
    <s v="LDK-71031-121"/>
    <x v="420"/>
    <s v="84761-40784-SV"/>
    <s v="L-L-2.5"/>
    <n v="1"/>
    <x v="673"/>
    <s v="arudramka@prnewswire.com"/>
    <x v="0"/>
    <x v="3"/>
    <x v="1"/>
    <x v="2"/>
    <n v="36.454999999999998"/>
    <n v="36.454999999999998"/>
    <s v="Liberica"/>
    <s v="Light"/>
    <x v="1"/>
  </r>
  <r>
    <s v="EBA-82404-343"/>
    <x v="547"/>
    <s v="20236-42322-CM"/>
    <s v="L-D-0.2"/>
    <n v="4"/>
    <x v="674"/>
    <s v=""/>
    <x v="0"/>
    <x v="3"/>
    <x v="2"/>
    <x v="3"/>
    <n v="3.8849999999999998"/>
    <n v="15.54"/>
    <s v="Liberica"/>
    <s v="Dark"/>
    <x v="0"/>
  </r>
  <r>
    <s v="USA-42811-560"/>
    <x v="548"/>
    <s v="49671-11547-WG"/>
    <s v="E-L-0.2"/>
    <n v="2"/>
    <x v="675"/>
    <s v="jmahakc@cyberchimps.com"/>
    <x v="0"/>
    <x v="1"/>
    <x v="1"/>
    <x v="3"/>
    <n v="4.4550000000000001"/>
    <n v="8.91"/>
    <s v="Excelsa"/>
    <s v="Light"/>
    <x v="1"/>
  </r>
  <r>
    <s v="SNL-83703-516"/>
    <x v="549"/>
    <s v="57976-33535-WK"/>
    <s v="L-M-2.5"/>
    <n v="3"/>
    <x v="676"/>
    <s v="gclemonkd@networksolutions.com"/>
    <x v="0"/>
    <x v="3"/>
    <x v="0"/>
    <x v="2"/>
    <n v="33.464999999999996"/>
    <n v="100.39499999999998"/>
    <s v="Liberica"/>
    <s v="Medium"/>
    <x v="0"/>
  </r>
  <r>
    <s v="SUZ-83036-175"/>
    <x v="550"/>
    <s v="55915-19477-MK"/>
    <s v="R-D-0.2"/>
    <n v="5"/>
    <x v="677"/>
    <s v=""/>
    <x v="0"/>
    <x v="0"/>
    <x v="2"/>
    <x v="3"/>
    <n v="2.6849999999999996"/>
    <n v="13.424999999999997"/>
    <s v="Robusta"/>
    <s v="Dark"/>
    <x v="1"/>
  </r>
  <r>
    <s v="RGM-01187-513"/>
    <x v="551"/>
    <s v="28121-11641-UA"/>
    <s v="E-D-0.2"/>
    <n v="6"/>
    <x v="678"/>
    <s v="bpollinskf@shinystat.com"/>
    <x v="0"/>
    <x v="1"/>
    <x v="2"/>
    <x v="3"/>
    <n v="3.645"/>
    <n v="21.87"/>
    <s v="Excelsa"/>
    <s v="Dark"/>
    <x v="1"/>
  </r>
  <r>
    <s v="CZG-01299-952"/>
    <x v="552"/>
    <s v="09540-70637-EV"/>
    <s v="L-D-1"/>
    <n v="2"/>
    <x v="679"/>
    <s v="jtoyekg@pinterest.com"/>
    <x v="1"/>
    <x v="3"/>
    <x v="2"/>
    <x v="0"/>
    <n v="12.95"/>
    <n v="25.9"/>
    <s v="Liberica"/>
    <s v="Dark"/>
    <x v="0"/>
  </r>
  <r>
    <s v="KLD-88731-484"/>
    <x v="553"/>
    <s v="17775-77072-PP"/>
    <s v="A-M-1"/>
    <n v="5"/>
    <x v="680"/>
    <s v="clinskillkh@sphinn.com"/>
    <x v="0"/>
    <x v="2"/>
    <x v="0"/>
    <x v="0"/>
    <n v="11.25"/>
    <n v="56.25"/>
    <s v="Arabica"/>
    <s v="Medium"/>
    <x v="1"/>
  </r>
  <r>
    <s v="BQK-38412-229"/>
    <x v="554"/>
    <s v="90392-73338-BC"/>
    <s v="R-L-0.2"/>
    <n v="3"/>
    <x v="681"/>
    <s v="nvigrasski@ezinearticles.com"/>
    <x v="3"/>
    <x v="0"/>
    <x v="1"/>
    <x v="3"/>
    <n v="3.5849999999999995"/>
    <n v="10.754999999999999"/>
    <s v="Robusta"/>
    <s v="Light"/>
    <x v="1"/>
  </r>
  <r>
    <s v="TCX-76953-071"/>
    <x v="555"/>
    <s v="94091-86957-HX"/>
    <s v="E-D-0.2"/>
    <n v="5"/>
    <x v="28"/>
    <e v="#N/A"/>
    <x v="2"/>
    <x v="1"/>
    <x v="2"/>
    <x v="3"/>
    <n v="3.645"/>
    <n v="18.225000000000001"/>
    <s v="Excelsa"/>
    <s v="Dark"/>
    <x v="1"/>
  </r>
  <r>
    <s v="LIN-88046-551"/>
    <x v="150"/>
    <s v="10725-45724-CO"/>
    <s v="R-L-0.5"/>
    <n v="4"/>
    <x v="682"/>
    <s v="kcragellkk@google.com"/>
    <x v="1"/>
    <x v="0"/>
    <x v="1"/>
    <x v="1"/>
    <n v="7.169999999999999"/>
    <n v="28.679999999999996"/>
    <s v="Robusta"/>
    <s v="Light"/>
    <x v="1"/>
  </r>
  <r>
    <s v="PMV-54491-220"/>
    <x v="556"/>
    <s v="87242-18006-IR"/>
    <s v="L-M-0.2"/>
    <n v="2"/>
    <x v="683"/>
    <s v="libertkl@huffingtonpost.com"/>
    <x v="0"/>
    <x v="3"/>
    <x v="0"/>
    <x v="3"/>
    <n v="4.3650000000000002"/>
    <n v="8.73"/>
    <s v="Liberica"/>
    <s v="Medium"/>
    <x v="1"/>
  </r>
  <r>
    <s v="SKA-73676-005"/>
    <x v="326"/>
    <s v="36572-91896-PP"/>
    <s v="L-M-1"/>
    <n v="4"/>
    <x v="684"/>
    <s v="rlidgeykm@vimeo.com"/>
    <x v="0"/>
    <x v="3"/>
    <x v="0"/>
    <x v="0"/>
    <n v="14.55"/>
    <n v="58.2"/>
    <s v="Liberica"/>
    <s v="Medium"/>
    <x v="1"/>
  </r>
  <r>
    <s v="TKH-62197-239"/>
    <x v="557"/>
    <s v="25181-97933-UX"/>
    <s v="A-D-0.5"/>
    <n v="3"/>
    <x v="685"/>
    <s v="tcastagnekn@wikia.com"/>
    <x v="0"/>
    <x v="2"/>
    <x v="2"/>
    <x v="1"/>
    <n v="5.97"/>
    <n v="17.91"/>
    <s v="Arabica"/>
    <s v="Dark"/>
    <x v="1"/>
  </r>
  <r>
    <s v="YXF-57218-272"/>
    <x v="332"/>
    <s v="55374-03175-IA"/>
    <s v="R-M-0.2"/>
    <n v="6"/>
    <x v="686"/>
    <s v=""/>
    <x v="0"/>
    <x v="0"/>
    <x v="0"/>
    <x v="3"/>
    <n v="2.9849999999999999"/>
    <n v="17.91"/>
    <s v="Robusta"/>
    <s v="Medium"/>
    <x v="0"/>
  </r>
  <r>
    <s v="PKJ-30083-501"/>
    <x v="558"/>
    <s v="76948-43532-JS"/>
    <s v="E-D-0.5"/>
    <n v="2"/>
    <x v="687"/>
    <s v="jhaldenkp@comcast.net"/>
    <x v="1"/>
    <x v="1"/>
    <x v="2"/>
    <x v="1"/>
    <n v="7.29"/>
    <n v="14.58"/>
    <s v="Excelsa"/>
    <s v="Dark"/>
    <x v="1"/>
  </r>
  <r>
    <s v="WTT-91832-645"/>
    <x v="559"/>
    <s v="24344-88599-PP"/>
    <s v="A-M-1"/>
    <n v="3"/>
    <x v="688"/>
    <s v="holliffkq@sciencedirect.com"/>
    <x v="1"/>
    <x v="2"/>
    <x v="0"/>
    <x v="0"/>
    <n v="11.25"/>
    <n v="33.75"/>
    <s v="Arabica"/>
    <s v="Medium"/>
    <x v="1"/>
  </r>
  <r>
    <s v="TRZ-94735-865"/>
    <x v="309"/>
    <s v="54462-58311-YF"/>
    <s v="L-M-0.5"/>
    <n v="4"/>
    <x v="689"/>
    <s v="tquadrikr@opensource.org"/>
    <x v="1"/>
    <x v="3"/>
    <x v="0"/>
    <x v="1"/>
    <n v="8.73"/>
    <n v="34.92"/>
    <s v="Liberica"/>
    <s v="Medium"/>
    <x v="0"/>
  </r>
  <r>
    <s v="UDB-09651-780"/>
    <x v="560"/>
    <s v="90767-92589-LV"/>
    <s v="E-D-0.5"/>
    <n v="2"/>
    <x v="690"/>
    <s v="feshmadeks@umn.edu"/>
    <x v="0"/>
    <x v="1"/>
    <x v="2"/>
    <x v="1"/>
    <n v="7.29"/>
    <n v="14.58"/>
    <s v="Excelsa"/>
    <s v="Dark"/>
    <x v="1"/>
  </r>
  <r>
    <s v="EHJ-82097-549"/>
    <x v="561"/>
    <s v="27517-43747-YD"/>
    <s v="R-D-0.2"/>
    <n v="2"/>
    <x v="691"/>
    <s v="moilierkt@paginegialle.it"/>
    <x v="1"/>
    <x v="0"/>
    <x v="2"/>
    <x v="3"/>
    <n v="2.6849999999999996"/>
    <n v="5.3699999999999992"/>
    <s v="Robusta"/>
    <s v="Dark"/>
    <x v="0"/>
  </r>
  <r>
    <s v="ZFR-79447-696"/>
    <x v="562"/>
    <s v="77828-66867-KH"/>
    <s v="R-M-0.5"/>
    <n v="1"/>
    <x v="692"/>
    <s v=""/>
    <x v="0"/>
    <x v="0"/>
    <x v="0"/>
    <x v="1"/>
    <n v="5.97"/>
    <n v="5.97"/>
    <s v="Robusta"/>
    <s v="Medium"/>
    <x v="0"/>
  </r>
  <r>
    <s v="NUU-03893-975"/>
    <x v="563"/>
    <s v="41054-59693-XE"/>
    <s v="L-L-0.5"/>
    <n v="2"/>
    <x v="693"/>
    <s v="vshoebothamkv@redcross.org"/>
    <x v="0"/>
    <x v="3"/>
    <x v="1"/>
    <x v="1"/>
    <n v="9.51"/>
    <n v="19.02"/>
    <s v="Liberica"/>
    <s v="Light"/>
    <x v="1"/>
  </r>
  <r>
    <s v="GVG-59542-307"/>
    <x v="564"/>
    <s v="26314-66792-VP"/>
    <s v="E-M-1"/>
    <n v="2"/>
    <x v="694"/>
    <s v="bsterkekw@biblegateway.com"/>
    <x v="0"/>
    <x v="1"/>
    <x v="0"/>
    <x v="0"/>
    <n v="13.75"/>
    <n v="27.5"/>
    <s v="Excelsa"/>
    <s v="Medium"/>
    <x v="0"/>
  </r>
  <r>
    <s v="YLY-35287-172"/>
    <x v="565"/>
    <s v="69410-04668-MA"/>
    <s v="A-D-0.5"/>
    <n v="5"/>
    <x v="695"/>
    <s v="scaponkx@craigslist.org"/>
    <x v="0"/>
    <x v="2"/>
    <x v="2"/>
    <x v="1"/>
    <n v="5.97"/>
    <n v="29.849999999999998"/>
    <s v="Arabica"/>
    <s v="Dark"/>
    <x v="1"/>
  </r>
  <r>
    <s v="DCI-96254-548"/>
    <x v="566"/>
    <s v="94091-86957-HX"/>
    <s v="A-D-0.2"/>
    <n v="6"/>
    <x v="28"/>
    <e v="#N/A"/>
    <x v="2"/>
    <x v="2"/>
    <x v="2"/>
    <x v="3"/>
    <n v="2.9849999999999999"/>
    <n v="17.91"/>
    <s v="Arabica"/>
    <s v="Dark"/>
    <x v="1"/>
  </r>
  <r>
    <s v="KHZ-26264-253"/>
    <x v="160"/>
    <s v="24972-55878-KX"/>
    <s v="L-L-0.2"/>
    <n v="6"/>
    <x v="696"/>
    <s v="fconstancekz@ifeng.com"/>
    <x v="0"/>
    <x v="3"/>
    <x v="1"/>
    <x v="3"/>
    <n v="4.7549999999999999"/>
    <n v="28.53"/>
    <s v="Liberica"/>
    <s v="Light"/>
    <x v="1"/>
  </r>
  <r>
    <s v="AAQ-13644-699"/>
    <x v="567"/>
    <s v="46296-42617-OQ"/>
    <s v="R-D-1"/>
    <n v="4"/>
    <x v="697"/>
    <s v="fsulmanl0@washington.edu"/>
    <x v="0"/>
    <x v="0"/>
    <x v="2"/>
    <x v="0"/>
    <n v="8.9499999999999993"/>
    <n v="35.799999999999997"/>
    <s v="Robusta"/>
    <s v="Dark"/>
    <x v="0"/>
  </r>
  <r>
    <s v="LWL-68108-794"/>
    <x v="568"/>
    <s v="44494-89923-UW"/>
    <s v="A-D-0.5"/>
    <n v="3"/>
    <x v="698"/>
    <s v="dhollymanl1@ibm.com"/>
    <x v="0"/>
    <x v="2"/>
    <x v="2"/>
    <x v="1"/>
    <n v="5.97"/>
    <n v="17.91"/>
    <s v="Arabica"/>
    <s v="Dark"/>
    <x v="0"/>
  </r>
  <r>
    <s v="JQT-14347-517"/>
    <x v="569"/>
    <s v="11621-09964-ID"/>
    <s v="R-D-1"/>
    <n v="1"/>
    <x v="699"/>
    <s v="lnardonil2@hao123.com"/>
    <x v="0"/>
    <x v="0"/>
    <x v="2"/>
    <x v="0"/>
    <n v="8.9499999999999993"/>
    <n v="8.9499999999999993"/>
    <s v="Robusta"/>
    <s v="Dark"/>
    <x v="1"/>
  </r>
  <r>
    <s v="BMM-86471-923"/>
    <x v="570"/>
    <s v="76319-80715-II"/>
    <s v="L-D-2.5"/>
    <n v="1"/>
    <x v="700"/>
    <s v="dyarhaml3@moonfruit.com"/>
    <x v="0"/>
    <x v="3"/>
    <x v="2"/>
    <x v="2"/>
    <n v="29.784999999999997"/>
    <n v="29.784999999999997"/>
    <s v="Liberica"/>
    <s v="Dark"/>
    <x v="0"/>
  </r>
  <r>
    <s v="IXU-67272-326"/>
    <x v="571"/>
    <s v="91654-79216-IC"/>
    <s v="E-L-0.5"/>
    <n v="5"/>
    <x v="701"/>
    <s v="aferreal4@wikia.com"/>
    <x v="0"/>
    <x v="1"/>
    <x v="1"/>
    <x v="1"/>
    <n v="8.91"/>
    <n v="44.55"/>
    <s v="Excelsa"/>
    <s v="Light"/>
    <x v="1"/>
  </r>
  <r>
    <s v="ITE-28312-615"/>
    <x v="139"/>
    <s v="56450-21890-HK"/>
    <s v="E-L-1"/>
    <n v="6"/>
    <x v="702"/>
    <s v="ckendrickl5@webnode.com"/>
    <x v="0"/>
    <x v="1"/>
    <x v="1"/>
    <x v="0"/>
    <n v="14.85"/>
    <n v="89.1"/>
    <s v="Excelsa"/>
    <s v="Light"/>
    <x v="0"/>
  </r>
  <r>
    <s v="ZHQ-30471-635"/>
    <x v="302"/>
    <s v="40600-58915-WZ"/>
    <s v="L-M-0.5"/>
    <n v="5"/>
    <x v="703"/>
    <s v="sdanilchikl6@mit.edu"/>
    <x v="3"/>
    <x v="3"/>
    <x v="0"/>
    <x v="1"/>
    <n v="8.73"/>
    <n v="43.650000000000006"/>
    <s v="Liberica"/>
    <s v="Medium"/>
    <x v="1"/>
  </r>
  <r>
    <s v="LTP-31133-134"/>
    <x v="572"/>
    <s v="66527-94478-PB"/>
    <s v="A-L-0.5"/>
    <n v="3"/>
    <x v="704"/>
    <s v=""/>
    <x v="0"/>
    <x v="2"/>
    <x v="1"/>
    <x v="1"/>
    <n v="7.77"/>
    <n v="23.31"/>
    <s v="Arabica"/>
    <s v="Light"/>
    <x v="1"/>
  </r>
  <r>
    <s v="ZVQ-26122-859"/>
    <x v="573"/>
    <s v="77154-45038-IH"/>
    <s v="A-L-2.5"/>
    <n v="6"/>
    <x v="705"/>
    <s v="bfolomkinl8@yolasite.com"/>
    <x v="0"/>
    <x v="2"/>
    <x v="1"/>
    <x v="2"/>
    <n v="29.784999999999997"/>
    <n v="178.70999999999998"/>
    <s v="Arabica"/>
    <s v="Light"/>
    <x v="0"/>
  </r>
  <r>
    <s v="MIU-01481-194"/>
    <x v="574"/>
    <s v="08439-55669-AI"/>
    <s v="R-M-1"/>
    <n v="6"/>
    <x v="706"/>
    <s v="rpursglovel9@biblegateway.com"/>
    <x v="0"/>
    <x v="0"/>
    <x v="0"/>
    <x v="0"/>
    <n v="9.9499999999999993"/>
    <n v="59.699999999999996"/>
    <s v="Robusta"/>
    <s v="Medium"/>
    <x v="0"/>
  </r>
  <r>
    <s v="MIU-01481-194"/>
    <x v="574"/>
    <s v="08439-55669-AI"/>
    <s v="A-L-0.5"/>
    <n v="2"/>
    <x v="706"/>
    <s v="rpursglovel9@biblegateway.com"/>
    <x v="0"/>
    <x v="2"/>
    <x v="1"/>
    <x v="1"/>
    <n v="7.77"/>
    <n v="15.54"/>
    <s v="Arabica"/>
    <s v="Light"/>
    <x v="0"/>
  </r>
  <r>
    <s v="UEA-72681-629"/>
    <x v="454"/>
    <s v="24972-55878-KX"/>
    <s v="A-L-2.5"/>
    <n v="3"/>
    <x v="28"/>
    <e v="#N/A"/>
    <x v="2"/>
    <x v="2"/>
    <x v="1"/>
    <x v="2"/>
    <n v="29.784999999999997"/>
    <n v="89.35499999999999"/>
    <s v="Arabica"/>
    <s v="Light"/>
    <x v="1"/>
  </r>
  <r>
    <s v="CVE-15042-481"/>
    <x v="575"/>
    <s v="24972-55878-KX"/>
    <s v="R-L-1"/>
    <n v="2"/>
    <x v="28"/>
    <e v="#N/A"/>
    <x v="2"/>
    <x v="0"/>
    <x v="1"/>
    <x v="0"/>
    <n v="11.95"/>
    <n v="23.9"/>
    <s v="Robusta"/>
    <s v="Light"/>
    <x v="1"/>
  </r>
  <r>
    <s v="EJA-79176-833"/>
    <x v="576"/>
    <s v="91509-62250-GN"/>
    <s v="R-M-2.5"/>
    <n v="6"/>
    <x v="707"/>
    <s v="deburahld@google.co.jp"/>
    <x v="3"/>
    <x v="0"/>
    <x v="0"/>
    <x v="2"/>
    <n v="22.884999999999998"/>
    <n v="137.31"/>
    <s v="Robusta"/>
    <s v="Medium"/>
    <x v="1"/>
  </r>
  <r>
    <s v="AHQ-40440-522"/>
    <x v="577"/>
    <s v="83833-46106-ZC"/>
    <s v="A-D-1"/>
    <n v="1"/>
    <x v="708"/>
    <s v="mbrimilcombele@cnn.com"/>
    <x v="0"/>
    <x v="2"/>
    <x v="2"/>
    <x v="0"/>
    <n v="9.9499999999999993"/>
    <n v="9.9499999999999993"/>
    <s v="Arabica"/>
    <s v="Dark"/>
    <x v="1"/>
  </r>
  <r>
    <s v="TID-21626-411"/>
    <x v="578"/>
    <s v="19383-33606-PW"/>
    <s v="R-L-0.5"/>
    <n v="3"/>
    <x v="709"/>
    <s v="sbollamlf@list-manage.com"/>
    <x v="0"/>
    <x v="0"/>
    <x v="1"/>
    <x v="1"/>
    <n v="7.169999999999999"/>
    <n v="21.509999999999998"/>
    <s v="Robusta"/>
    <s v="Light"/>
    <x v="1"/>
  </r>
  <r>
    <s v="RSR-96390-187"/>
    <x v="579"/>
    <s v="67052-76184-CB"/>
    <s v="E-M-1"/>
    <n v="6"/>
    <x v="710"/>
    <s v=""/>
    <x v="0"/>
    <x v="1"/>
    <x v="0"/>
    <x v="0"/>
    <n v="13.75"/>
    <n v="82.5"/>
    <s v="Excelsa"/>
    <s v="Medium"/>
    <x v="1"/>
  </r>
  <r>
    <s v="BZE-96093-118"/>
    <x v="91"/>
    <s v="43452-18035-DH"/>
    <s v="L-M-0.2"/>
    <n v="2"/>
    <x v="711"/>
    <s v="afilipczaklh@ning.com"/>
    <x v="1"/>
    <x v="3"/>
    <x v="0"/>
    <x v="3"/>
    <n v="4.3650000000000002"/>
    <n v="8.73"/>
    <s v="Liberica"/>
    <s v="Medium"/>
    <x v="1"/>
  </r>
  <r>
    <s v="LOU-41819-242"/>
    <x v="271"/>
    <s v="88060-50676-MV"/>
    <s v="R-M-1"/>
    <n v="2"/>
    <x v="712"/>
    <s v=""/>
    <x v="0"/>
    <x v="0"/>
    <x v="0"/>
    <x v="0"/>
    <n v="9.9499999999999993"/>
    <n v="19.899999999999999"/>
    <s v="Robusta"/>
    <s v="Medium"/>
    <x v="0"/>
  </r>
  <r>
    <s v="FND-99527-640"/>
    <x v="65"/>
    <s v="89574-96203-EP"/>
    <s v="E-L-0.5"/>
    <n v="2"/>
    <x v="713"/>
    <s v="relnaughlj@comsenz.com"/>
    <x v="0"/>
    <x v="1"/>
    <x v="1"/>
    <x v="1"/>
    <n v="8.91"/>
    <n v="17.82"/>
    <s v="Excelsa"/>
    <s v="Light"/>
    <x v="0"/>
  </r>
  <r>
    <s v="ASG-27179-958"/>
    <x v="580"/>
    <s v="12607-75113-UV"/>
    <s v="A-M-0.5"/>
    <n v="3"/>
    <x v="714"/>
    <s v="jdeehanlk@about.me"/>
    <x v="0"/>
    <x v="2"/>
    <x v="0"/>
    <x v="1"/>
    <n v="6.75"/>
    <n v="20.25"/>
    <s v="Arabica"/>
    <s v="Medium"/>
    <x v="1"/>
  </r>
  <r>
    <s v="YKX-23510-272"/>
    <x v="581"/>
    <s v="56991-05510-PR"/>
    <s v="A-L-2.5"/>
    <n v="2"/>
    <x v="715"/>
    <s v="jedenll@e-recht24.de"/>
    <x v="0"/>
    <x v="2"/>
    <x v="1"/>
    <x v="2"/>
    <n v="29.784999999999997"/>
    <n v="59.569999999999993"/>
    <s v="Arabica"/>
    <s v="Light"/>
    <x v="1"/>
  </r>
  <r>
    <s v="FSA-98650-921"/>
    <x v="489"/>
    <s v="01841-48191-NL"/>
    <s v="L-L-0.5"/>
    <n v="2"/>
    <x v="716"/>
    <s v="cjewsterlu@moonfruit.com"/>
    <x v="0"/>
    <x v="3"/>
    <x v="1"/>
    <x v="1"/>
    <n v="9.51"/>
    <n v="19.02"/>
    <s v="Liberica"/>
    <s v="Light"/>
    <x v="0"/>
  </r>
  <r>
    <s v="ZUR-55774-294"/>
    <x v="234"/>
    <s v="33269-10023-CO"/>
    <s v="L-D-1"/>
    <n v="6"/>
    <x v="717"/>
    <s v="usoutherdenln@hao123.com"/>
    <x v="0"/>
    <x v="3"/>
    <x v="2"/>
    <x v="0"/>
    <n v="12.95"/>
    <n v="77.699999999999989"/>
    <s v="Liberica"/>
    <s v="Dark"/>
    <x v="0"/>
  </r>
  <r>
    <s v="FUO-99821-974"/>
    <x v="176"/>
    <s v="31245-81098-PJ"/>
    <s v="E-M-1"/>
    <n v="3"/>
    <x v="718"/>
    <s v=""/>
    <x v="0"/>
    <x v="1"/>
    <x v="0"/>
    <x v="0"/>
    <n v="13.75"/>
    <n v="41.25"/>
    <s v="Excelsa"/>
    <s v="Medium"/>
    <x v="1"/>
  </r>
  <r>
    <s v="YVH-19865-819"/>
    <x v="582"/>
    <s v="08946-56610-IH"/>
    <s v="L-L-2.5"/>
    <n v="4"/>
    <x v="719"/>
    <s v="lburtenshawlp@shinystat.com"/>
    <x v="0"/>
    <x v="3"/>
    <x v="1"/>
    <x v="2"/>
    <n v="36.454999999999998"/>
    <n v="145.82"/>
    <s v="Liberica"/>
    <s v="Light"/>
    <x v="1"/>
  </r>
  <r>
    <s v="NNF-47422-501"/>
    <x v="583"/>
    <s v="20260-32948-EB"/>
    <s v="E-L-0.2"/>
    <n v="6"/>
    <x v="720"/>
    <s v="agregorattilq@vistaprint.com"/>
    <x v="1"/>
    <x v="1"/>
    <x v="1"/>
    <x v="3"/>
    <n v="4.4550000000000001"/>
    <n v="26.73"/>
    <s v="Excelsa"/>
    <s v="Light"/>
    <x v="1"/>
  </r>
  <r>
    <s v="RJI-71409-490"/>
    <x v="548"/>
    <s v="31613-41626-KX"/>
    <s v="L-M-0.5"/>
    <n v="5"/>
    <x v="721"/>
    <s v="ccrosterlr@gov.uk"/>
    <x v="0"/>
    <x v="3"/>
    <x v="0"/>
    <x v="1"/>
    <n v="8.73"/>
    <n v="43.650000000000006"/>
    <s v="Liberica"/>
    <s v="Medium"/>
    <x v="0"/>
  </r>
  <r>
    <s v="UZL-46108-213"/>
    <x v="584"/>
    <s v="75961-20170-RD"/>
    <s v="L-L-1"/>
    <n v="2"/>
    <x v="722"/>
    <s v="gwhiteheadls@hp.com"/>
    <x v="0"/>
    <x v="3"/>
    <x v="1"/>
    <x v="0"/>
    <n v="15.85"/>
    <n v="31.7"/>
    <s v="Liberica"/>
    <s v="Light"/>
    <x v="1"/>
  </r>
  <r>
    <s v="AOX-44467-109"/>
    <x v="64"/>
    <s v="72524-06410-KD"/>
    <s v="A-D-2.5"/>
    <n v="1"/>
    <x v="723"/>
    <s v="hjodrellelt@samsung.com"/>
    <x v="0"/>
    <x v="2"/>
    <x v="2"/>
    <x v="2"/>
    <n v="22.884999999999998"/>
    <n v="22.884999999999998"/>
    <s v="Arabica"/>
    <s v="Dark"/>
    <x v="1"/>
  </r>
  <r>
    <s v="TZD-67261-174"/>
    <x v="585"/>
    <s v="01841-48191-NL"/>
    <s v="E-D-2.5"/>
    <n v="1"/>
    <x v="716"/>
    <s v="cjewsterlu@moonfruit.com"/>
    <x v="0"/>
    <x v="1"/>
    <x v="2"/>
    <x v="2"/>
    <n v="27.945"/>
    <n v="27.945"/>
    <s v="Excelsa"/>
    <s v="Dark"/>
    <x v="0"/>
  </r>
  <r>
    <s v="TBU-64277-625"/>
    <x v="32"/>
    <s v="98918-34330-GY"/>
    <s v="E-M-1"/>
    <n v="6"/>
    <x v="724"/>
    <s v=""/>
    <x v="0"/>
    <x v="1"/>
    <x v="0"/>
    <x v="0"/>
    <n v="13.75"/>
    <n v="82.5"/>
    <s v="Excelsa"/>
    <s v="Medium"/>
    <x v="0"/>
  </r>
  <r>
    <s v="TYP-85767-944"/>
    <x v="586"/>
    <s v="51497-50894-WU"/>
    <s v="R-M-2.5"/>
    <n v="2"/>
    <x v="725"/>
    <s v="knottramlw@odnoklassniki.ru"/>
    <x v="1"/>
    <x v="0"/>
    <x v="0"/>
    <x v="2"/>
    <n v="22.884999999999998"/>
    <n v="45.769999999999996"/>
    <s v="Robusta"/>
    <s v="Medium"/>
    <x v="0"/>
  </r>
  <r>
    <s v="GTT-73214-334"/>
    <x v="535"/>
    <s v="98636-90072-YE"/>
    <s v="A-L-1"/>
    <n v="6"/>
    <x v="726"/>
    <s v="nbuneylx@jugem.jp"/>
    <x v="0"/>
    <x v="2"/>
    <x v="1"/>
    <x v="0"/>
    <n v="12.95"/>
    <n v="77.699999999999989"/>
    <s v="Arabica"/>
    <s v="Light"/>
    <x v="1"/>
  </r>
  <r>
    <s v="WAI-89905-069"/>
    <x v="587"/>
    <s v="47011-57815-HJ"/>
    <s v="A-L-0.5"/>
    <n v="3"/>
    <x v="727"/>
    <s v="smcshealy@photobucket.com"/>
    <x v="0"/>
    <x v="2"/>
    <x v="1"/>
    <x v="1"/>
    <n v="7.77"/>
    <n v="23.31"/>
    <s v="Arabica"/>
    <s v="Light"/>
    <x v="1"/>
  </r>
  <r>
    <s v="OJL-96844-459"/>
    <x v="393"/>
    <s v="61253-98356-VD"/>
    <s v="L-L-0.2"/>
    <n v="5"/>
    <x v="728"/>
    <s v="khuddartlz@about.com"/>
    <x v="0"/>
    <x v="3"/>
    <x v="1"/>
    <x v="3"/>
    <n v="4.7549999999999999"/>
    <n v="23.774999999999999"/>
    <s v="Liberica"/>
    <s v="Light"/>
    <x v="0"/>
  </r>
  <r>
    <s v="VGI-33205-360"/>
    <x v="588"/>
    <s v="96762-10814-DA"/>
    <s v="L-M-0.5"/>
    <n v="6"/>
    <x v="729"/>
    <s v="jgippesm0@cloudflare.com"/>
    <x v="3"/>
    <x v="3"/>
    <x v="0"/>
    <x v="1"/>
    <n v="8.73"/>
    <n v="52.38"/>
    <s v="Liberica"/>
    <s v="Medium"/>
    <x v="0"/>
  </r>
  <r>
    <s v="PCA-14081-576"/>
    <x v="15"/>
    <s v="63112-10870-LC"/>
    <s v="R-L-0.2"/>
    <n v="5"/>
    <x v="730"/>
    <s v="lwhittleseem1@e-recht24.de"/>
    <x v="0"/>
    <x v="0"/>
    <x v="1"/>
    <x v="3"/>
    <n v="3.5849999999999995"/>
    <n v="17.924999999999997"/>
    <s v="Robusta"/>
    <s v="Light"/>
    <x v="1"/>
  </r>
  <r>
    <s v="SCS-67069-962"/>
    <x v="507"/>
    <s v="21403-49423-PD"/>
    <s v="A-L-2.5"/>
    <n v="5"/>
    <x v="731"/>
    <s v="gtrengrovem2@elpais.com"/>
    <x v="0"/>
    <x v="2"/>
    <x v="1"/>
    <x v="2"/>
    <n v="29.784999999999997"/>
    <n v="148.92499999999998"/>
    <s v="Arabica"/>
    <s v="Light"/>
    <x v="1"/>
  </r>
  <r>
    <s v="BDM-03174-485"/>
    <x v="533"/>
    <s v="29581-13303-VB"/>
    <s v="R-L-0.5"/>
    <n v="4"/>
    <x v="732"/>
    <s v="wcalderom3@stumbleupon.com"/>
    <x v="0"/>
    <x v="0"/>
    <x v="1"/>
    <x v="1"/>
    <n v="7.169999999999999"/>
    <n v="28.679999999999996"/>
    <s v="Robusta"/>
    <s v="Light"/>
    <x v="1"/>
  </r>
  <r>
    <s v="UJV-32333-364"/>
    <x v="589"/>
    <s v="86110-83695-YS"/>
    <s v="L-L-0.5"/>
    <n v="1"/>
    <x v="733"/>
    <s v=""/>
    <x v="0"/>
    <x v="3"/>
    <x v="1"/>
    <x v="1"/>
    <n v="9.51"/>
    <n v="9.51"/>
    <s v="Liberica"/>
    <s v="Light"/>
    <x v="1"/>
  </r>
  <r>
    <s v="FLI-11493-954"/>
    <x v="590"/>
    <s v="80454-42225-FT"/>
    <s v="A-L-0.5"/>
    <n v="4"/>
    <x v="734"/>
    <s v="jkennicottm5@yahoo.co.jp"/>
    <x v="0"/>
    <x v="2"/>
    <x v="1"/>
    <x v="1"/>
    <n v="7.77"/>
    <n v="31.08"/>
    <s v="Arabica"/>
    <s v="Light"/>
    <x v="1"/>
  </r>
  <r>
    <s v="IWL-13117-537"/>
    <x v="457"/>
    <s v="29129-60664-KO"/>
    <s v="R-D-0.2"/>
    <n v="3"/>
    <x v="735"/>
    <s v="gruggenm6@nymag.com"/>
    <x v="0"/>
    <x v="0"/>
    <x v="2"/>
    <x v="3"/>
    <n v="2.6849999999999996"/>
    <n v="8.0549999999999997"/>
    <s v="Robusta"/>
    <s v="Dark"/>
    <x v="0"/>
  </r>
  <r>
    <s v="OAM-76916-748"/>
    <x v="591"/>
    <s v="63025-62939-AN"/>
    <s v="E-D-1"/>
    <n v="3"/>
    <x v="736"/>
    <s v=""/>
    <x v="0"/>
    <x v="1"/>
    <x v="2"/>
    <x v="0"/>
    <n v="12.15"/>
    <n v="36.450000000000003"/>
    <s v="Excelsa"/>
    <s v="Dark"/>
    <x v="0"/>
  </r>
  <r>
    <s v="UMB-11223-710"/>
    <x v="592"/>
    <s v="49012-12987-QT"/>
    <s v="R-D-0.2"/>
    <n v="6"/>
    <x v="737"/>
    <s v="mfrightm8@harvard.edu"/>
    <x v="1"/>
    <x v="0"/>
    <x v="2"/>
    <x v="3"/>
    <n v="2.6849999999999996"/>
    <n v="16.11"/>
    <s v="Robusta"/>
    <s v="Dark"/>
    <x v="1"/>
  </r>
  <r>
    <s v="LXR-09892-726"/>
    <x v="402"/>
    <s v="50924-94200-SQ"/>
    <s v="R-D-2.5"/>
    <n v="2"/>
    <x v="738"/>
    <s v="btartem9@aol.com"/>
    <x v="0"/>
    <x v="0"/>
    <x v="2"/>
    <x v="2"/>
    <n v="20.584999999999997"/>
    <n v="41.169999999999995"/>
    <s v="Robusta"/>
    <s v="Dark"/>
    <x v="0"/>
  </r>
  <r>
    <s v="QXX-89943-393"/>
    <x v="593"/>
    <s v="15673-18812-IU"/>
    <s v="R-D-0.2"/>
    <n v="4"/>
    <x v="739"/>
    <s v="ckrzysztofiakma@skyrock.com"/>
    <x v="0"/>
    <x v="0"/>
    <x v="2"/>
    <x v="3"/>
    <n v="2.6849999999999996"/>
    <n v="10.739999999999998"/>
    <s v="Robusta"/>
    <s v="Dark"/>
    <x v="1"/>
  </r>
  <r>
    <s v="WVS-57822-366"/>
    <x v="594"/>
    <s v="52151-75971-YY"/>
    <s v="E-M-2.5"/>
    <n v="4"/>
    <x v="740"/>
    <s v="dpenquetmb@diigo.com"/>
    <x v="0"/>
    <x v="1"/>
    <x v="0"/>
    <x v="2"/>
    <n v="31.624999999999996"/>
    <n v="126.49999999999999"/>
    <s v="Excelsa"/>
    <s v="Medium"/>
    <x v="1"/>
  </r>
  <r>
    <s v="CLJ-23403-689"/>
    <x v="77"/>
    <s v="19413-02045-CG"/>
    <s v="R-L-1"/>
    <n v="2"/>
    <x v="741"/>
    <s v=""/>
    <x v="3"/>
    <x v="0"/>
    <x v="1"/>
    <x v="0"/>
    <n v="11.95"/>
    <n v="23.9"/>
    <s v="Robusta"/>
    <s v="Light"/>
    <x v="1"/>
  </r>
  <r>
    <s v="XNU-83276-288"/>
    <x v="595"/>
    <s v="98185-92775-KT"/>
    <s v="R-M-0.5"/>
    <n v="1"/>
    <x v="742"/>
    <s v=""/>
    <x v="0"/>
    <x v="0"/>
    <x v="0"/>
    <x v="1"/>
    <n v="5.97"/>
    <n v="5.97"/>
    <s v="Robusta"/>
    <s v="Medium"/>
    <x v="1"/>
  </r>
  <r>
    <s v="YOG-94666-679"/>
    <x v="596"/>
    <s v="86991-53901-AT"/>
    <s v="L-D-0.2"/>
    <n v="2"/>
    <x v="743"/>
    <s v=""/>
    <x v="3"/>
    <x v="3"/>
    <x v="2"/>
    <x v="3"/>
    <n v="3.8849999999999998"/>
    <n v="7.77"/>
    <s v="Liberica"/>
    <s v="Dark"/>
    <x v="0"/>
  </r>
  <r>
    <s v="KHG-33953-115"/>
    <x v="514"/>
    <s v="78226-97287-JI"/>
    <s v="L-D-0.5"/>
    <n v="3"/>
    <x v="744"/>
    <s v="kferrettimf@huffingtonpost.com"/>
    <x v="1"/>
    <x v="3"/>
    <x v="2"/>
    <x v="1"/>
    <n v="7.77"/>
    <n v="23.31"/>
    <s v="Liberica"/>
    <s v="Dark"/>
    <x v="1"/>
  </r>
  <r>
    <s v="MHD-95615-696"/>
    <x v="54"/>
    <s v="27930-59250-JT"/>
    <s v="R-L-2.5"/>
    <n v="5"/>
    <x v="745"/>
    <s v=""/>
    <x v="0"/>
    <x v="0"/>
    <x v="1"/>
    <x v="2"/>
    <n v="27.484999999999996"/>
    <n v="137.42499999999998"/>
    <s v="Robusta"/>
    <s v="Light"/>
    <x v="1"/>
  </r>
  <r>
    <s v="HBH-64794-080"/>
    <x v="597"/>
    <s v="40560-18556-YE"/>
    <s v="R-D-0.2"/>
    <n v="3"/>
    <x v="746"/>
    <s v=""/>
    <x v="0"/>
    <x v="0"/>
    <x v="2"/>
    <x v="3"/>
    <n v="2.6849999999999996"/>
    <n v="8.0549999999999997"/>
    <s v="Robusta"/>
    <s v="Dark"/>
    <x v="0"/>
  </r>
  <r>
    <s v="CNJ-56058-223"/>
    <x v="105"/>
    <s v="40780-22081-LX"/>
    <s v="L-L-0.5"/>
    <n v="3"/>
    <x v="747"/>
    <s v="abalsdonemi@toplist.cz"/>
    <x v="0"/>
    <x v="3"/>
    <x v="1"/>
    <x v="1"/>
    <n v="9.51"/>
    <n v="28.53"/>
    <s v="Liberica"/>
    <s v="Light"/>
    <x v="1"/>
  </r>
  <r>
    <s v="KHO-27106-786"/>
    <x v="211"/>
    <s v="01603-43789-TN"/>
    <s v="A-M-1"/>
    <n v="6"/>
    <x v="748"/>
    <s v="bromeramj@list-manage.com"/>
    <x v="1"/>
    <x v="2"/>
    <x v="0"/>
    <x v="0"/>
    <n v="11.25"/>
    <n v="67.5"/>
    <s v="Arabica"/>
    <s v="Medium"/>
    <x v="0"/>
  </r>
  <r>
    <s v="KHO-27106-786"/>
    <x v="211"/>
    <s v="01603-43789-TN"/>
    <s v="L-D-2.5"/>
    <n v="6"/>
    <x v="748"/>
    <s v="bromeramj@list-manage.com"/>
    <x v="1"/>
    <x v="3"/>
    <x v="2"/>
    <x v="2"/>
    <n v="29.784999999999997"/>
    <n v="178.70999999999998"/>
    <s v="Liberica"/>
    <s v="Dark"/>
    <x v="0"/>
  </r>
  <r>
    <s v="YAC-50329-982"/>
    <x v="598"/>
    <s v="75419-92838-TI"/>
    <s v="E-M-2.5"/>
    <n v="1"/>
    <x v="749"/>
    <s v="cbrydeml@tuttocitta.it"/>
    <x v="0"/>
    <x v="1"/>
    <x v="0"/>
    <x v="2"/>
    <n v="31.624999999999996"/>
    <n v="31.624999999999996"/>
    <s v="Excelsa"/>
    <s v="Medium"/>
    <x v="0"/>
  </r>
  <r>
    <s v="VVL-95291-039"/>
    <x v="360"/>
    <s v="96516-97464-MF"/>
    <s v="E-L-0.2"/>
    <n v="2"/>
    <x v="750"/>
    <s v="senefermm@blog.com"/>
    <x v="0"/>
    <x v="1"/>
    <x v="1"/>
    <x v="3"/>
    <n v="4.4550000000000001"/>
    <n v="8.91"/>
    <s v="Excelsa"/>
    <s v="Light"/>
    <x v="1"/>
  </r>
  <r>
    <s v="VUT-20974-364"/>
    <x v="62"/>
    <s v="90285-56295-PO"/>
    <s v="R-M-0.5"/>
    <n v="6"/>
    <x v="751"/>
    <s v="lhaggerstonemn@independent.co.uk"/>
    <x v="0"/>
    <x v="0"/>
    <x v="0"/>
    <x v="1"/>
    <n v="5.97"/>
    <n v="35.82"/>
    <s v="Robusta"/>
    <s v="Medium"/>
    <x v="1"/>
  </r>
  <r>
    <s v="SFC-34054-213"/>
    <x v="599"/>
    <s v="08100-71102-HQ"/>
    <s v="L-L-0.5"/>
    <n v="4"/>
    <x v="752"/>
    <s v="mgundrymo@omniture.com"/>
    <x v="1"/>
    <x v="3"/>
    <x v="1"/>
    <x v="1"/>
    <n v="9.51"/>
    <n v="38.04"/>
    <s v="Liberica"/>
    <s v="Light"/>
    <x v="1"/>
  </r>
  <r>
    <s v="UDS-04807-593"/>
    <x v="600"/>
    <s v="84074-28110-OV"/>
    <s v="L-D-0.5"/>
    <n v="2"/>
    <x v="753"/>
    <s v="bwellanmp@cafepress.com"/>
    <x v="0"/>
    <x v="3"/>
    <x v="2"/>
    <x v="1"/>
    <n v="7.77"/>
    <n v="15.54"/>
    <s v="Liberica"/>
    <s v="Dark"/>
    <x v="1"/>
  </r>
  <r>
    <s v="FWE-98471-488"/>
    <x v="601"/>
    <s v="27930-59250-JT"/>
    <s v="L-L-1"/>
    <n v="5"/>
    <x v="745"/>
    <s v=""/>
    <x v="0"/>
    <x v="3"/>
    <x v="1"/>
    <x v="0"/>
    <n v="15.85"/>
    <n v="79.25"/>
    <s v="Liberica"/>
    <s v="Light"/>
    <x v="1"/>
  </r>
  <r>
    <s v="RAU-17060-674"/>
    <x v="602"/>
    <s v="12747-63766-EU"/>
    <s v="L-L-0.2"/>
    <n v="1"/>
    <x v="754"/>
    <s v="catchesonmr@xinhuanet.com"/>
    <x v="0"/>
    <x v="3"/>
    <x v="1"/>
    <x v="3"/>
    <n v="4.7549999999999999"/>
    <n v="4.7549999999999999"/>
    <s v="Liberica"/>
    <s v="Light"/>
    <x v="0"/>
  </r>
  <r>
    <s v="AOL-13866-711"/>
    <x v="603"/>
    <s v="83490-88357-LJ"/>
    <s v="E-M-1"/>
    <n v="4"/>
    <x v="755"/>
    <s v="estentonms@google.it"/>
    <x v="0"/>
    <x v="1"/>
    <x v="0"/>
    <x v="0"/>
    <n v="13.75"/>
    <n v="55"/>
    <s v="Excelsa"/>
    <s v="Medium"/>
    <x v="0"/>
  </r>
  <r>
    <s v="NOA-79645-377"/>
    <x v="604"/>
    <s v="53729-30320-XZ"/>
    <s v="R-D-0.5"/>
    <n v="5"/>
    <x v="756"/>
    <s v="etrippmt@wp.com"/>
    <x v="0"/>
    <x v="0"/>
    <x v="2"/>
    <x v="1"/>
    <n v="5.3699999999999992"/>
    <n v="26.849999999999994"/>
    <s v="Robusta"/>
    <s v="Dark"/>
    <x v="1"/>
  </r>
  <r>
    <s v="KMS-49214-806"/>
    <x v="605"/>
    <s v="50384-52703-LA"/>
    <s v="E-L-2.5"/>
    <n v="4"/>
    <x v="757"/>
    <s v="lmacmanusmu@imdb.com"/>
    <x v="0"/>
    <x v="1"/>
    <x v="1"/>
    <x v="2"/>
    <n v="34.154999999999994"/>
    <n v="136.61999999999998"/>
    <s v="Excelsa"/>
    <s v="Light"/>
    <x v="1"/>
  </r>
  <r>
    <s v="ABK-08091-531"/>
    <x v="606"/>
    <s v="53864-36201-FG"/>
    <s v="L-L-1"/>
    <n v="3"/>
    <x v="758"/>
    <s v="tbenediktovichmv@ebay.com"/>
    <x v="0"/>
    <x v="3"/>
    <x v="1"/>
    <x v="0"/>
    <n v="15.85"/>
    <n v="47.55"/>
    <s v="Liberica"/>
    <s v="Light"/>
    <x v="0"/>
  </r>
  <r>
    <s v="GPT-67705-953"/>
    <x v="445"/>
    <s v="70631-33225-MZ"/>
    <s v="A-M-0.2"/>
    <n v="5"/>
    <x v="759"/>
    <s v="cbournermw@chronoengine.com"/>
    <x v="0"/>
    <x v="2"/>
    <x v="0"/>
    <x v="3"/>
    <n v="3.375"/>
    <n v="16.875"/>
    <s v="Arabica"/>
    <s v="Medium"/>
    <x v="0"/>
  </r>
  <r>
    <s v="JNA-21450-177"/>
    <x v="18"/>
    <s v="54798-14109-HC"/>
    <s v="A-D-1"/>
    <n v="3"/>
    <x v="760"/>
    <s v="oskermen3@hatena.ne.jp"/>
    <x v="0"/>
    <x v="2"/>
    <x v="2"/>
    <x v="0"/>
    <n v="9.9499999999999993"/>
    <n v="29.849999999999998"/>
    <s v="Arabica"/>
    <s v="Dark"/>
    <x v="0"/>
  </r>
  <r>
    <s v="MPQ-23421-608"/>
    <x v="181"/>
    <s v="08023-52962-ET"/>
    <s v="E-M-0.5"/>
    <n v="5"/>
    <x v="761"/>
    <s v="kheddanmy@icq.com"/>
    <x v="0"/>
    <x v="1"/>
    <x v="0"/>
    <x v="1"/>
    <n v="8.25"/>
    <n v="41.25"/>
    <s v="Excelsa"/>
    <s v="Medium"/>
    <x v="0"/>
  </r>
  <r>
    <s v="NLI-63891-565"/>
    <x v="580"/>
    <s v="41899-00283-VK"/>
    <s v="E-M-0.2"/>
    <n v="5"/>
    <x v="762"/>
    <s v="ichartersmz@abc.net.au"/>
    <x v="0"/>
    <x v="1"/>
    <x v="0"/>
    <x v="3"/>
    <n v="4.125"/>
    <n v="20.625"/>
    <s v="Excelsa"/>
    <s v="Medium"/>
    <x v="1"/>
  </r>
  <r>
    <s v="HHF-36647-854"/>
    <x v="452"/>
    <s v="39011-18412-GR"/>
    <s v="A-D-2.5"/>
    <n v="6"/>
    <x v="763"/>
    <s v="aroubertn0@tmall.com"/>
    <x v="0"/>
    <x v="2"/>
    <x v="2"/>
    <x v="2"/>
    <n v="22.884999999999998"/>
    <n v="137.31"/>
    <s v="Arabica"/>
    <s v="Dark"/>
    <x v="0"/>
  </r>
  <r>
    <s v="SBN-16537-046"/>
    <x v="258"/>
    <s v="60255-12579-PZ"/>
    <s v="A-D-0.2"/>
    <n v="1"/>
    <x v="764"/>
    <s v="hmairsn1@so-net.ne.jp"/>
    <x v="0"/>
    <x v="2"/>
    <x v="2"/>
    <x v="3"/>
    <n v="2.9849999999999999"/>
    <n v="2.9849999999999999"/>
    <s v="Arabica"/>
    <s v="Dark"/>
    <x v="1"/>
  </r>
  <r>
    <s v="XZD-44484-632"/>
    <x v="607"/>
    <s v="80541-38332-BP"/>
    <s v="E-M-1"/>
    <n v="2"/>
    <x v="765"/>
    <s v="hrainforthn2@blog.com"/>
    <x v="0"/>
    <x v="1"/>
    <x v="0"/>
    <x v="0"/>
    <n v="13.75"/>
    <n v="27.5"/>
    <s v="Excelsa"/>
    <s v="Medium"/>
    <x v="1"/>
  </r>
  <r>
    <s v="XZD-44484-632"/>
    <x v="607"/>
    <s v="80541-38332-BP"/>
    <s v="A-D-0.2"/>
    <n v="2"/>
    <x v="765"/>
    <s v="hrainforthn2@blog.com"/>
    <x v="0"/>
    <x v="2"/>
    <x v="2"/>
    <x v="3"/>
    <n v="2.9849999999999999"/>
    <n v="5.97"/>
    <s v="Arabica"/>
    <s v="Dark"/>
    <x v="1"/>
  </r>
  <r>
    <s v="IKQ-39946-768"/>
    <x v="385"/>
    <s v="72778-50968-UQ"/>
    <s v="R-M-1"/>
    <n v="6"/>
    <x v="766"/>
    <s v="ijespern4@theglobeandmail.com"/>
    <x v="0"/>
    <x v="0"/>
    <x v="0"/>
    <x v="0"/>
    <n v="9.9499999999999993"/>
    <n v="59.699999999999996"/>
    <s v="Robusta"/>
    <s v="Medium"/>
    <x v="1"/>
  </r>
  <r>
    <s v="KMB-95211-174"/>
    <x v="608"/>
    <s v="23941-30203-MO"/>
    <s v="R-D-2.5"/>
    <n v="4"/>
    <x v="767"/>
    <s v="ldwerryhousen5@gravatar.com"/>
    <x v="0"/>
    <x v="0"/>
    <x v="2"/>
    <x v="2"/>
    <n v="20.584999999999997"/>
    <n v="82.339999999999989"/>
    <s v="Robusta"/>
    <s v="Dark"/>
    <x v="0"/>
  </r>
  <r>
    <s v="QWY-99467-368"/>
    <x v="609"/>
    <s v="96434-50068-DZ"/>
    <s v="A-D-2.5"/>
    <n v="1"/>
    <x v="768"/>
    <s v="nbroomern6@examiner.com"/>
    <x v="0"/>
    <x v="2"/>
    <x v="2"/>
    <x v="2"/>
    <n v="22.884999999999998"/>
    <n v="22.884999999999998"/>
    <s v="Arabica"/>
    <s v="Dark"/>
    <x v="1"/>
  </r>
  <r>
    <s v="SRG-76791-614"/>
    <x v="147"/>
    <s v="11729-74102-XB"/>
    <s v="E-L-0.5"/>
    <n v="1"/>
    <x v="769"/>
    <s v="kthoumassonn7@bloglovin.com"/>
    <x v="0"/>
    <x v="1"/>
    <x v="1"/>
    <x v="1"/>
    <n v="8.91"/>
    <n v="8.91"/>
    <s v="Excelsa"/>
    <s v="Light"/>
    <x v="0"/>
  </r>
  <r>
    <s v="VSN-94485-621"/>
    <x v="173"/>
    <s v="88116-12604-TE"/>
    <s v="A-D-0.2"/>
    <n v="4"/>
    <x v="770"/>
    <s v="fhabberghamn8@discovery.com"/>
    <x v="0"/>
    <x v="2"/>
    <x v="2"/>
    <x v="3"/>
    <n v="2.9849999999999999"/>
    <n v="11.94"/>
    <s v="Arabica"/>
    <s v="Dark"/>
    <x v="1"/>
  </r>
  <r>
    <s v="UFZ-24348-219"/>
    <x v="610"/>
    <s v="27930-59250-JT"/>
    <s v="L-M-2.5"/>
    <n v="3"/>
    <x v="28"/>
    <e v="#N/A"/>
    <x v="2"/>
    <x v="3"/>
    <x v="0"/>
    <x v="2"/>
    <n v="33.464999999999996"/>
    <n v="100.39499999999998"/>
    <s v="Liberica"/>
    <s v="Medium"/>
    <x v="1"/>
  </r>
  <r>
    <s v="UKS-93055-397"/>
    <x v="611"/>
    <s v="13082-41034-PD"/>
    <s v="A-D-2.5"/>
    <n v="5"/>
    <x v="771"/>
    <s v="ravrashinna@tamu.edu"/>
    <x v="0"/>
    <x v="2"/>
    <x v="2"/>
    <x v="2"/>
    <n v="22.884999999999998"/>
    <n v="114.42499999999998"/>
    <s v="Arabica"/>
    <s v="Dark"/>
    <x v="1"/>
  </r>
  <r>
    <s v="AVH-56062-335"/>
    <x v="612"/>
    <s v="18082-74419-QH"/>
    <s v="E-M-0.5"/>
    <n v="5"/>
    <x v="772"/>
    <s v="mdoidgenb@etsy.com"/>
    <x v="0"/>
    <x v="1"/>
    <x v="0"/>
    <x v="1"/>
    <n v="8.25"/>
    <n v="41.25"/>
    <s v="Excelsa"/>
    <s v="Medium"/>
    <x v="1"/>
  </r>
  <r>
    <s v="HGE-19842-613"/>
    <x v="613"/>
    <s v="49401-45041-ZU"/>
    <s v="R-L-0.5"/>
    <n v="4"/>
    <x v="773"/>
    <s v="jedinboronc@reverbnation.com"/>
    <x v="0"/>
    <x v="0"/>
    <x v="1"/>
    <x v="1"/>
    <n v="7.169999999999999"/>
    <n v="28.679999999999996"/>
    <s v="Robusta"/>
    <s v="Light"/>
    <x v="0"/>
  </r>
  <r>
    <s v="WBA-85905-175"/>
    <x v="611"/>
    <s v="41252-45992-VS"/>
    <s v="L-M-0.2"/>
    <n v="1"/>
    <x v="774"/>
    <s v="ttewelsonnd@cdbaby.com"/>
    <x v="0"/>
    <x v="3"/>
    <x v="0"/>
    <x v="3"/>
    <n v="4.3650000000000002"/>
    <n v="4.3650000000000002"/>
    <s v="Liberica"/>
    <s v="Medium"/>
    <x v="1"/>
  </r>
  <r>
    <s v="DZI-35365-596"/>
    <x v="493"/>
    <s v="54798-14109-HC"/>
    <s v="E-M-0.2"/>
    <n v="2"/>
    <x v="28"/>
    <e v="#N/A"/>
    <x v="2"/>
    <x v="1"/>
    <x v="0"/>
    <x v="3"/>
    <n v="4.125"/>
    <n v="8.25"/>
    <s v="Excelsa"/>
    <s v="Medium"/>
    <x v="0"/>
  </r>
  <r>
    <s v="XIR-88982-743"/>
    <x v="614"/>
    <s v="00852-54571-WP"/>
    <s v="E-M-0.2"/>
    <n v="2"/>
    <x v="775"/>
    <s v="ddrewittnf@mapquest.com"/>
    <x v="0"/>
    <x v="1"/>
    <x v="0"/>
    <x v="3"/>
    <n v="4.125"/>
    <n v="8.25"/>
    <s v="Excelsa"/>
    <s v="Medium"/>
    <x v="0"/>
  </r>
  <r>
    <s v="VUC-72395-865"/>
    <x v="151"/>
    <s v="13321-57602-GK"/>
    <s v="A-D-0.5"/>
    <n v="6"/>
    <x v="776"/>
    <s v="agladhillng@stanford.edu"/>
    <x v="0"/>
    <x v="2"/>
    <x v="2"/>
    <x v="1"/>
    <n v="5.97"/>
    <n v="35.82"/>
    <s v="Arabica"/>
    <s v="Dark"/>
    <x v="0"/>
  </r>
  <r>
    <s v="BQJ-44755-910"/>
    <x v="489"/>
    <s v="75006-89922-VW"/>
    <s v="E-D-2.5"/>
    <n v="6"/>
    <x v="777"/>
    <s v="mlorineznh@whitehouse.gov"/>
    <x v="0"/>
    <x v="1"/>
    <x v="2"/>
    <x v="2"/>
    <n v="27.945"/>
    <n v="167.67000000000002"/>
    <s v="Excelsa"/>
    <s v="Dark"/>
    <x v="1"/>
  </r>
  <r>
    <s v="JKC-64636-831"/>
    <x v="615"/>
    <s v="52098-80103-FD"/>
    <s v="A-M-2.5"/>
    <n v="2"/>
    <x v="778"/>
    <s v=""/>
    <x v="0"/>
    <x v="2"/>
    <x v="0"/>
    <x v="2"/>
    <n v="25.874999999999996"/>
    <n v="51.749999999999993"/>
    <s v="Arabica"/>
    <s v="Medium"/>
    <x v="0"/>
  </r>
  <r>
    <s v="ZKI-78561-066"/>
    <x v="616"/>
    <s v="60121-12432-VU"/>
    <s v="A-D-0.2"/>
    <n v="3"/>
    <x v="779"/>
    <s v="mvannj@wikipedia.org"/>
    <x v="0"/>
    <x v="2"/>
    <x v="2"/>
    <x v="3"/>
    <n v="2.9849999999999999"/>
    <n v="8.9550000000000001"/>
    <s v="Arabica"/>
    <s v="Dark"/>
    <x v="0"/>
  </r>
  <r>
    <s v="IMP-12563-728"/>
    <x v="578"/>
    <s v="68346-14810-UA"/>
    <s v="E-L-0.5"/>
    <n v="6"/>
    <x v="780"/>
    <s v=""/>
    <x v="0"/>
    <x v="1"/>
    <x v="1"/>
    <x v="1"/>
    <n v="8.91"/>
    <n v="53.46"/>
    <s v="Excelsa"/>
    <s v="Light"/>
    <x v="1"/>
  </r>
  <r>
    <s v="MZL-81126-390"/>
    <x v="617"/>
    <s v="48464-99723-HK"/>
    <s v="A-L-0.2"/>
    <n v="6"/>
    <x v="781"/>
    <s v="jethelstonnl@creativecommons.org"/>
    <x v="0"/>
    <x v="2"/>
    <x v="1"/>
    <x v="3"/>
    <n v="3.8849999999999998"/>
    <n v="23.31"/>
    <s v="Arabica"/>
    <s v="Light"/>
    <x v="0"/>
  </r>
  <r>
    <s v="MZL-81126-390"/>
    <x v="617"/>
    <s v="48464-99723-HK"/>
    <s v="A-M-0.2"/>
    <n v="2"/>
    <x v="781"/>
    <s v="jethelstonnl@creativecommons.org"/>
    <x v="0"/>
    <x v="2"/>
    <x v="0"/>
    <x v="3"/>
    <n v="3.375"/>
    <n v="6.75"/>
    <s v="Arabica"/>
    <s v="Medium"/>
    <x v="0"/>
  </r>
  <r>
    <s v="TVF-57766-608"/>
    <x v="155"/>
    <s v="88420-46464-XE"/>
    <s v="L-D-0.5"/>
    <n v="1"/>
    <x v="782"/>
    <s v="peberznn@woothemes.com"/>
    <x v="0"/>
    <x v="3"/>
    <x v="2"/>
    <x v="1"/>
    <n v="7.77"/>
    <n v="7.77"/>
    <s v="Liberica"/>
    <s v="Dark"/>
    <x v="0"/>
  </r>
  <r>
    <s v="RUX-37995-892"/>
    <x v="461"/>
    <s v="37762-09530-MP"/>
    <s v="L-D-2.5"/>
    <n v="4"/>
    <x v="783"/>
    <s v="bgaishno@altervista.org"/>
    <x v="0"/>
    <x v="3"/>
    <x v="2"/>
    <x v="2"/>
    <n v="29.784999999999997"/>
    <n v="119.13999999999999"/>
    <s v="Liberica"/>
    <s v="Dark"/>
    <x v="0"/>
  </r>
  <r>
    <s v="AVK-76526-953"/>
    <x v="87"/>
    <s v="47268-50127-XY"/>
    <s v="A-D-1"/>
    <n v="2"/>
    <x v="784"/>
    <s v="ldantonnp@miitbeian.gov.cn"/>
    <x v="0"/>
    <x v="2"/>
    <x v="2"/>
    <x v="0"/>
    <n v="9.9499999999999993"/>
    <n v="19.899999999999999"/>
    <s v="Arabica"/>
    <s v="Dark"/>
    <x v="1"/>
  </r>
  <r>
    <s v="RIU-02231-623"/>
    <x v="618"/>
    <s v="25544-84179-QC"/>
    <s v="R-L-0.5"/>
    <n v="5"/>
    <x v="785"/>
    <s v="smorrallnq@answers.com"/>
    <x v="0"/>
    <x v="0"/>
    <x v="1"/>
    <x v="1"/>
    <n v="7.169999999999999"/>
    <n v="35.849999999999994"/>
    <s v="Robusta"/>
    <s v="Light"/>
    <x v="0"/>
  </r>
  <r>
    <s v="WFK-99317-827"/>
    <x v="619"/>
    <s v="32058-76765-ZL"/>
    <s v="L-D-2.5"/>
    <n v="3"/>
    <x v="786"/>
    <s v="dcrownshawnr@photobucket.com"/>
    <x v="0"/>
    <x v="3"/>
    <x v="2"/>
    <x v="2"/>
    <n v="29.784999999999997"/>
    <n v="89.35499999999999"/>
    <s v="Liberica"/>
    <s v="Dark"/>
    <x v="1"/>
  </r>
  <r>
    <s v="SFD-00372-284"/>
    <x v="439"/>
    <s v="54798-14109-HC"/>
    <s v="L-M-0.2"/>
    <n v="2"/>
    <x v="28"/>
    <e v="#N/A"/>
    <x v="2"/>
    <x v="3"/>
    <x v="0"/>
    <x v="3"/>
    <n v="4.3650000000000002"/>
    <n v="8.73"/>
    <s v="Liberica"/>
    <s v="Medium"/>
    <x v="0"/>
  </r>
  <r>
    <s v="SXC-62166-515"/>
    <x v="489"/>
    <s v="69171-65646-UC"/>
    <s v="R-L-2.5"/>
    <n v="5"/>
    <x v="787"/>
    <s v="jreddochnt@sun.com"/>
    <x v="0"/>
    <x v="0"/>
    <x v="1"/>
    <x v="2"/>
    <n v="27.484999999999996"/>
    <n v="137.42499999999998"/>
    <s v="Robusta"/>
    <s v="Light"/>
    <x v="1"/>
  </r>
  <r>
    <s v="YIE-87008-621"/>
    <x v="620"/>
    <s v="22503-52799-MI"/>
    <s v="L-M-0.5"/>
    <n v="4"/>
    <x v="788"/>
    <s v="stitleynu@whitehouse.gov"/>
    <x v="0"/>
    <x v="3"/>
    <x v="0"/>
    <x v="1"/>
    <n v="8.73"/>
    <n v="34.92"/>
    <s v="Liberica"/>
    <s v="Medium"/>
    <x v="1"/>
  </r>
  <r>
    <s v="HRM-94548-288"/>
    <x v="621"/>
    <s v="08934-65581-ZI"/>
    <s v="A-L-2.5"/>
    <n v="6"/>
    <x v="789"/>
    <s v="rsimaonv@simplemachines.org"/>
    <x v="0"/>
    <x v="2"/>
    <x v="1"/>
    <x v="2"/>
    <n v="29.784999999999997"/>
    <n v="178.70999999999998"/>
    <s v="Arabica"/>
    <s v="Light"/>
    <x v="1"/>
  </r>
  <r>
    <s v="UJG-34731-295"/>
    <x v="374"/>
    <s v="15764-22559-ZT"/>
    <s v="A-M-2.5"/>
    <n v="1"/>
    <x v="790"/>
    <s v=""/>
    <x v="0"/>
    <x v="2"/>
    <x v="0"/>
    <x v="2"/>
    <n v="25.874999999999996"/>
    <n v="25.874999999999996"/>
    <s v="Arabica"/>
    <s v="Medium"/>
    <x v="1"/>
  </r>
  <r>
    <s v="TWD-70988-853"/>
    <x v="344"/>
    <s v="87519-68847-ZG"/>
    <s v="L-D-1"/>
    <n v="6"/>
    <x v="791"/>
    <s v="nchisholmnx@example.com"/>
    <x v="0"/>
    <x v="3"/>
    <x v="2"/>
    <x v="0"/>
    <n v="12.95"/>
    <n v="77.699999999999989"/>
    <s v="Liberica"/>
    <s v="Dark"/>
    <x v="0"/>
  </r>
  <r>
    <s v="CIX-22904-641"/>
    <x v="622"/>
    <s v="78012-56878-UB"/>
    <s v="R-M-1"/>
    <n v="1"/>
    <x v="792"/>
    <s v="goatsny@live.com"/>
    <x v="0"/>
    <x v="0"/>
    <x v="0"/>
    <x v="0"/>
    <n v="9.9499999999999993"/>
    <n v="9.9499999999999993"/>
    <s v="Robusta"/>
    <s v="Medium"/>
    <x v="0"/>
  </r>
  <r>
    <s v="DLV-65840-759"/>
    <x v="623"/>
    <s v="77192-72145-RG"/>
    <s v="L-M-1"/>
    <n v="2"/>
    <x v="793"/>
    <s v="mbirkinnz@java.com"/>
    <x v="0"/>
    <x v="3"/>
    <x v="0"/>
    <x v="0"/>
    <n v="14.55"/>
    <n v="29.1"/>
    <s v="Liberica"/>
    <s v="Medium"/>
    <x v="0"/>
  </r>
  <r>
    <s v="RXN-55491-201"/>
    <x v="353"/>
    <s v="86071-79238-CX"/>
    <s v="R-L-0.2"/>
    <n v="6"/>
    <x v="794"/>
    <s v="rpysono0@constantcontact.com"/>
    <x v="1"/>
    <x v="0"/>
    <x v="1"/>
    <x v="3"/>
    <n v="3.5849999999999995"/>
    <n v="21.509999999999998"/>
    <s v="Robusta"/>
    <s v="Light"/>
    <x v="1"/>
  </r>
  <r>
    <s v="UHK-63283-868"/>
    <x v="624"/>
    <s v="16809-16936-WF"/>
    <s v="A-M-0.5"/>
    <n v="1"/>
    <x v="795"/>
    <s v="mmacconnechieo9@reuters.com"/>
    <x v="0"/>
    <x v="2"/>
    <x v="0"/>
    <x v="1"/>
    <n v="6.75"/>
    <n v="6.75"/>
    <s v="Arabica"/>
    <s v="Medium"/>
    <x v="0"/>
  </r>
  <r>
    <s v="PJC-31401-893"/>
    <x v="561"/>
    <s v="11212-69985-ZJ"/>
    <s v="A-D-0.5"/>
    <n v="3"/>
    <x v="796"/>
    <s v="rtreachero2@usa.gov"/>
    <x v="1"/>
    <x v="2"/>
    <x v="2"/>
    <x v="1"/>
    <n v="5.97"/>
    <n v="17.91"/>
    <s v="Arabica"/>
    <s v="Dark"/>
    <x v="1"/>
  </r>
  <r>
    <s v="HHO-79903-185"/>
    <x v="42"/>
    <s v="53893-01719-CL"/>
    <s v="A-L-2.5"/>
    <n v="1"/>
    <x v="797"/>
    <s v="bfattorinio3@quantcast.com"/>
    <x v="1"/>
    <x v="2"/>
    <x v="1"/>
    <x v="2"/>
    <n v="29.784999999999997"/>
    <n v="29.784999999999997"/>
    <s v="Arabica"/>
    <s v="Light"/>
    <x v="0"/>
  </r>
  <r>
    <s v="YWM-07310-594"/>
    <x v="266"/>
    <s v="66028-99867-WJ"/>
    <s v="E-M-0.5"/>
    <n v="5"/>
    <x v="798"/>
    <s v="mpalleskeo4@nyu.edu"/>
    <x v="0"/>
    <x v="1"/>
    <x v="0"/>
    <x v="1"/>
    <n v="8.25"/>
    <n v="41.25"/>
    <s v="Excelsa"/>
    <s v="Medium"/>
    <x v="0"/>
  </r>
  <r>
    <s v="FHD-94983-982"/>
    <x v="625"/>
    <s v="62839-56723-CH"/>
    <s v="R-M-0.5"/>
    <n v="3"/>
    <x v="799"/>
    <s v=""/>
    <x v="0"/>
    <x v="0"/>
    <x v="0"/>
    <x v="1"/>
    <n v="5.97"/>
    <n v="17.91"/>
    <s v="Robusta"/>
    <s v="Medium"/>
    <x v="0"/>
  </r>
  <r>
    <s v="WQK-10857-119"/>
    <x v="616"/>
    <s v="96849-52854-CR"/>
    <s v="E-D-0.5"/>
    <n v="1"/>
    <x v="800"/>
    <s v="fantcliffeo6@amazon.co.jp"/>
    <x v="1"/>
    <x v="1"/>
    <x v="2"/>
    <x v="1"/>
    <n v="7.29"/>
    <n v="7.29"/>
    <s v="Excelsa"/>
    <s v="Dark"/>
    <x v="0"/>
  </r>
  <r>
    <s v="DXA-50313-073"/>
    <x v="626"/>
    <s v="19755-55847-VW"/>
    <s v="E-L-1"/>
    <n v="2"/>
    <x v="801"/>
    <s v="pmatignono7@harvard.edu"/>
    <x v="3"/>
    <x v="1"/>
    <x v="1"/>
    <x v="0"/>
    <n v="14.85"/>
    <n v="29.7"/>
    <s v="Excelsa"/>
    <s v="Light"/>
    <x v="0"/>
  </r>
  <r>
    <s v="ONW-00560-570"/>
    <x v="52"/>
    <s v="32900-82606-BO"/>
    <s v="A-M-1"/>
    <n v="2"/>
    <x v="802"/>
    <s v="cweondo8@theglobeandmail.com"/>
    <x v="0"/>
    <x v="2"/>
    <x v="0"/>
    <x v="0"/>
    <n v="11.25"/>
    <n v="22.5"/>
    <s v="Arabica"/>
    <s v="Medium"/>
    <x v="1"/>
  </r>
  <r>
    <s v="BRJ-19414-277"/>
    <x v="622"/>
    <s v="16809-16936-WF"/>
    <s v="R-M-0.2"/>
    <n v="4"/>
    <x v="795"/>
    <s v="mmacconnechieo9@reuters.com"/>
    <x v="0"/>
    <x v="0"/>
    <x v="0"/>
    <x v="3"/>
    <n v="2.9849999999999999"/>
    <n v="11.94"/>
    <s v="Robusta"/>
    <s v="Medium"/>
    <x v="0"/>
  </r>
  <r>
    <s v="MIQ-16322-908"/>
    <x v="627"/>
    <s v="20118-28138-QD"/>
    <s v="A-L-1"/>
    <n v="2"/>
    <x v="803"/>
    <s v="jskentelberyoa@paypal.com"/>
    <x v="0"/>
    <x v="2"/>
    <x v="1"/>
    <x v="0"/>
    <n v="12.95"/>
    <n v="25.9"/>
    <s v="Arabica"/>
    <s v="Light"/>
    <x v="1"/>
  </r>
  <r>
    <s v="MVO-39328-830"/>
    <x v="628"/>
    <s v="84057-45461-AH"/>
    <s v="L-M-0.5"/>
    <n v="5"/>
    <x v="804"/>
    <s v="ocomberob@goo.gl"/>
    <x v="1"/>
    <x v="3"/>
    <x v="0"/>
    <x v="1"/>
    <n v="8.73"/>
    <n v="43.650000000000006"/>
    <s v="Liberica"/>
    <s v="Medium"/>
    <x v="1"/>
  </r>
  <r>
    <s v="MVO-39328-830"/>
    <x v="628"/>
    <s v="84057-45461-AH"/>
    <s v="A-L-0.5"/>
    <n v="6"/>
    <x v="804"/>
    <s v="ocomberob@goo.gl"/>
    <x v="1"/>
    <x v="2"/>
    <x v="1"/>
    <x v="1"/>
    <n v="7.77"/>
    <n v="46.62"/>
    <s v="Arabica"/>
    <s v="Light"/>
    <x v="1"/>
  </r>
  <r>
    <s v="NTJ-88319-746"/>
    <x v="629"/>
    <s v="90882-88130-KQ"/>
    <s v="L-L-0.5"/>
    <n v="3"/>
    <x v="805"/>
    <s v="ztramelod@netlog.com"/>
    <x v="0"/>
    <x v="3"/>
    <x v="1"/>
    <x v="1"/>
    <n v="9.51"/>
    <n v="28.53"/>
    <s v="Liberica"/>
    <s v="Light"/>
    <x v="1"/>
  </r>
  <r>
    <s v="LCY-24377-948"/>
    <x v="630"/>
    <s v="21617-79890-DD"/>
    <s v="R-L-2.5"/>
    <n v="1"/>
    <x v="806"/>
    <s v=""/>
    <x v="0"/>
    <x v="0"/>
    <x v="1"/>
    <x v="2"/>
    <n v="27.484999999999996"/>
    <n v="27.484999999999996"/>
    <s v="Robusta"/>
    <s v="Light"/>
    <x v="0"/>
  </r>
  <r>
    <s v="FWD-85967-769"/>
    <x v="631"/>
    <s v="20256-54689-LO"/>
    <s v="E-D-0.2"/>
    <n v="3"/>
    <x v="807"/>
    <s v=""/>
    <x v="0"/>
    <x v="1"/>
    <x v="2"/>
    <x v="3"/>
    <n v="3.645"/>
    <n v="10.935"/>
    <s v="Excelsa"/>
    <s v="Dark"/>
    <x v="1"/>
  </r>
  <r>
    <s v="KTO-53793-109"/>
    <x v="229"/>
    <s v="17572-27091-AA"/>
    <s v="R-L-0.2"/>
    <n v="2"/>
    <x v="808"/>
    <s v="chatfullog@ebay.com"/>
    <x v="0"/>
    <x v="0"/>
    <x v="1"/>
    <x v="3"/>
    <n v="3.5849999999999995"/>
    <n v="7.169999999999999"/>
    <s v="Robusta"/>
    <s v="Light"/>
    <x v="1"/>
  </r>
  <r>
    <s v="OCK-89033-348"/>
    <x v="632"/>
    <s v="82300-88786-UE"/>
    <s v="A-L-0.2"/>
    <n v="6"/>
    <x v="809"/>
    <s v=""/>
    <x v="0"/>
    <x v="2"/>
    <x v="1"/>
    <x v="3"/>
    <n v="3.8849999999999998"/>
    <n v="23.31"/>
    <s v="Arabica"/>
    <s v="Light"/>
    <x v="0"/>
  </r>
  <r>
    <s v="GPZ-36017-366"/>
    <x v="633"/>
    <s v="65732-22589-OW"/>
    <s v="A-D-2.5"/>
    <n v="5"/>
    <x v="810"/>
    <s v="kmarrisonoq@dropbox.com"/>
    <x v="0"/>
    <x v="2"/>
    <x v="2"/>
    <x v="2"/>
    <n v="22.884999999999998"/>
    <n v="114.42499999999998"/>
    <s v="Arabica"/>
    <s v="Dark"/>
    <x v="0"/>
  </r>
  <r>
    <s v="BZP-33213-637"/>
    <x v="95"/>
    <s v="77175-09826-SF"/>
    <s v="A-M-2.5"/>
    <n v="3"/>
    <x v="811"/>
    <s v="lagnolooj@pinterest.com"/>
    <x v="0"/>
    <x v="2"/>
    <x v="0"/>
    <x v="2"/>
    <n v="25.874999999999996"/>
    <n v="77.624999999999986"/>
    <s v="Arabica"/>
    <s v="Medium"/>
    <x v="0"/>
  </r>
  <r>
    <s v="WFH-21507-708"/>
    <x v="521"/>
    <s v="07237-32539-NB"/>
    <s v="R-D-0.5"/>
    <n v="1"/>
    <x v="812"/>
    <s v="dkiddyok@fda.gov"/>
    <x v="0"/>
    <x v="0"/>
    <x v="2"/>
    <x v="1"/>
    <n v="5.3699999999999992"/>
    <n v="5.3699999999999992"/>
    <s v="Robusta"/>
    <s v="Dark"/>
    <x v="0"/>
  </r>
  <r>
    <s v="HST-96923-073"/>
    <x v="76"/>
    <s v="54722-76431-EX"/>
    <s v="R-D-2.5"/>
    <n v="6"/>
    <x v="813"/>
    <s v="hpetroulisol@state.tx.us"/>
    <x v="1"/>
    <x v="0"/>
    <x v="2"/>
    <x v="2"/>
    <n v="20.584999999999997"/>
    <n v="123.50999999999999"/>
    <s v="Robusta"/>
    <s v="Dark"/>
    <x v="1"/>
  </r>
  <r>
    <s v="ENN-79947-323"/>
    <x v="634"/>
    <s v="67847-82662-TE"/>
    <s v="L-M-0.5"/>
    <n v="2"/>
    <x v="814"/>
    <s v="mschollom@taobao.com"/>
    <x v="0"/>
    <x v="3"/>
    <x v="0"/>
    <x v="1"/>
    <n v="8.73"/>
    <n v="17.46"/>
    <s v="Liberica"/>
    <s v="Medium"/>
    <x v="1"/>
  </r>
  <r>
    <s v="BHA-47429-889"/>
    <x v="635"/>
    <s v="51114-51191-EW"/>
    <s v="E-L-0.2"/>
    <n v="3"/>
    <x v="815"/>
    <s v="kfersonon@g.co"/>
    <x v="0"/>
    <x v="1"/>
    <x v="1"/>
    <x v="3"/>
    <n v="4.4550000000000001"/>
    <n v="13.365"/>
    <s v="Excelsa"/>
    <s v="Light"/>
    <x v="1"/>
  </r>
  <r>
    <s v="SZY-63017-318"/>
    <x v="636"/>
    <s v="91809-58808-TV"/>
    <s v="A-L-0.2"/>
    <n v="2"/>
    <x v="816"/>
    <s v="bkellowayoo@omniture.com"/>
    <x v="0"/>
    <x v="2"/>
    <x v="1"/>
    <x v="3"/>
    <n v="3.8849999999999998"/>
    <n v="7.77"/>
    <s v="Arabica"/>
    <s v="Light"/>
    <x v="0"/>
  </r>
  <r>
    <s v="LCU-93317-340"/>
    <x v="637"/>
    <s v="84996-26826-DK"/>
    <s v="R-D-0.2"/>
    <n v="1"/>
    <x v="817"/>
    <s v="soliffeop@yellowbook.com"/>
    <x v="0"/>
    <x v="0"/>
    <x v="2"/>
    <x v="3"/>
    <n v="2.6849999999999996"/>
    <n v="2.6849999999999996"/>
    <s v="Robusta"/>
    <s v="Dark"/>
    <x v="0"/>
  </r>
  <r>
    <s v="UOM-71431-481"/>
    <x v="183"/>
    <s v="65732-22589-OW"/>
    <s v="R-D-2.5"/>
    <n v="1"/>
    <x v="810"/>
    <s v="kmarrisonoq@dropbox.com"/>
    <x v="0"/>
    <x v="0"/>
    <x v="2"/>
    <x v="2"/>
    <n v="20.584999999999997"/>
    <n v="20.584999999999997"/>
    <s v="Robusta"/>
    <s v="Dark"/>
    <x v="0"/>
  </r>
  <r>
    <s v="PJH-42618-877"/>
    <x v="479"/>
    <s v="93676-95250-XJ"/>
    <s v="A-D-2.5"/>
    <n v="5"/>
    <x v="818"/>
    <s v="cdolohuntyor@dailymail.co.uk"/>
    <x v="0"/>
    <x v="2"/>
    <x v="2"/>
    <x v="2"/>
    <n v="22.884999999999998"/>
    <n v="114.42499999999998"/>
    <s v="Arabica"/>
    <s v="Dark"/>
    <x v="0"/>
  </r>
  <r>
    <s v="XED-90333-402"/>
    <x v="638"/>
    <s v="28300-14355-GF"/>
    <s v="E-M-0.2"/>
    <n v="5"/>
    <x v="819"/>
    <s v="pvasilenkoos@addtoany.com"/>
    <x v="3"/>
    <x v="1"/>
    <x v="0"/>
    <x v="3"/>
    <n v="4.125"/>
    <n v="20.625"/>
    <s v="Excelsa"/>
    <s v="Medium"/>
    <x v="1"/>
  </r>
  <r>
    <s v="IKK-62234-199"/>
    <x v="639"/>
    <s v="91190-84826-IQ"/>
    <s v="L-L-0.5"/>
    <n v="6"/>
    <x v="820"/>
    <s v="rschankelborgot@ameblo.jp"/>
    <x v="0"/>
    <x v="3"/>
    <x v="1"/>
    <x v="1"/>
    <n v="9.51"/>
    <n v="57.06"/>
    <s v="Liberica"/>
    <s v="Light"/>
    <x v="0"/>
  </r>
  <r>
    <s v="KAW-95195-329"/>
    <x v="640"/>
    <s v="34570-99384-AF"/>
    <s v="R-D-2.5"/>
    <n v="4"/>
    <x v="821"/>
    <s v=""/>
    <x v="1"/>
    <x v="0"/>
    <x v="2"/>
    <x v="2"/>
    <n v="20.584999999999997"/>
    <n v="82.339999999999989"/>
    <s v="Robusta"/>
    <s v="Dark"/>
    <x v="0"/>
  </r>
  <r>
    <s v="QDO-57268-842"/>
    <x v="612"/>
    <s v="57808-90533-UE"/>
    <s v="E-M-2.5"/>
    <n v="5"/>
    <x v="822"/>
    <s v=""/>
    <x v="0"/>
    <x v="1"/>
    <x v="0"/>
    <x v="2"/>
    <n v="31.624999999999996"/>
    <n v="158.12499999999997"/>
    <s v="Excelsa"/>
    <s v="Medium"/>
    <x v="1"/>
  </r>
  <r>
    <s v="IIZ-24416-212"/>
    <x v="641"/>
    <s v="76060-30540-LB"/>
    <s v="R-D-0.5"/>
    <n v="6"/>
    <x v="823"/>
    <s v="bcargenow@geocities.jp"/>
    <x v="0"/>
    <x v="0"/>
    <x v="2"/>
    <x v="1"/>
    <n v="5.3699999999999992"/>
    <n v="32.22"/>
    <s v="Robusta"/>
    <s v="Dark"/>
    <x v="0"/>
  </r>
  <r>
    <s v="AWP-11469-510"/>
    <x v="36"/>
    <s v="76730-63769-ND"/>
    <s v="E-D-1"/>
    <n v="2"/>
    <x v="824"/>
    <s v="rsticklerox@printfriendly.com"/>
    <x v="3"/>
    <x v="1"/>
    <x v="2"/>
    <x v="0"/>
    <n v="12.15"/>
    <n v="24.3"/>
    <s v="Excelsa"/>
    <s v="Dark"/>
    <x v="1"/>
  </r>
  <r>
    <s v="KXA-27983-918"/>
    <x v="642"/>
    <s v="96042-27290-EQ"/>
    <s v="R-L-0.5"/>
    <n v="5"/>
    <x v="825"/>
    <s v=""/>
    <x v="0"/>
    <x v="0"/>
    <x v="1"/>
    <x v="1"/>
    <n v="7.169999999999999"/>
    <n v="35.849999999999994"/>
    <s v="Robusta"/>
    <s v="Light"/>
    <x v="1"/>
  </r>
  <r>
    <s v="VKQ-39009-292"/>
    <x v="219"/>
    <s v="57808-90533-UE"/>
    <s v="L-M-1"/>
    <n v="5"/>
    <x v="28"/>
    <e v="#N/A"/>
    <x v="2"/>
    <x v="3"/>
    <x v="0"/>
    <x v="0"/>
    <n v="14.55"/>
    <n v="72.75"/>
    <s v="Liberica"/>
    <s v="Medium"/>
    <x v="1"/>
  </r>
  <r>
    <s v="PDB-98743-282"/>
    <x v="643"/>
    <s v="51940-02669-OR"/>
    <s v="L-L-1"/>
    <n v="3"/>
    <x v="826"/>
    <s v=""/>
    <x v="1"/>
    <x v="3"/>
    <x v="1"/>
    <x v="0"/>
    <n v="15.85"/>
    <n v="47.55"/>
    <s v="Liberica"/>
    <s v="Light"/>
    <x v="1"/>
  </r>
  <r>
    <s v="SXW-34014-556"/>
    <x v="644"/>
    <s v="99144-98314-GN"/>
    <s v="R-L-0.2"/>
    <n v="1"/>
    <x v="827"/>
    <s v="djevonp1@ibm.com"/>
    <x v="0"/>
    <x v="0"/>
    <x v="1"/>
    <x v="3"/>
    <n v="3.5849999999999995"/>
    <n v="3.5849999999999995"/>
    <s v="Robusta"/>
    <s v="Light"/>
    <x v="0"/>
  </r>
  <r>
    <s v="QOJ-38788-727"/>
    <x v="136"/>
    <s v="16358-63919-CE"/>
    <s v="E-M-2.5"/>
    <n v="5"/>
    <x v="828"/>
    <s v="hrannerp2@omniture.com"/>
    <x v="0"/>
    <x v="1"/>
    <x v="0"/>
    <x v="2"/>
    <n v="31.624999999999996"/>
    <n v="158.12499999999997"/>
    <s v="Excelsa"/>
    <s v="Medium"/>
    <x v="1"/>
  </r>
  <r>
    <s v="TGF-38649-658"/>
    <x v="645"/>
    <s v="67743-54817-UT"/>
    <s v="L-M-0.5"/>
    <n v="2"/>
    <x v="829"/>
    <s v="bimriep3@addtoany.com"/>
    <x v="0"/>
    <x v="3"/>
    <x v="0"/>
    <x v="1"/>
    <n v="8.73"/>
    <n v="17.46"/>
    <s v="Liberica"/>
    <s v="Medium"/>
    <x v="1"/>
  </r>
  <r>
    <s v="EAI-25194-209"/>
    <x v="646"/>
    <s v="44601-51441-BH"/>
    <s v="A-L-2.5"/>
    <n v="5"/>
    <x v="830"/>
    <s v="dsopperp4@eventbrite.com"/>
    <x v="0"/>
    <x v="2"/>
    <x v="1"/>
    <x v="2"/>
    <n v="29.784999999999997"/>
    <n v="148.92499999999998"/>
    <s v="Arabica"/>
    <s v="Light"/>
    <x v="1"/>
  </r>
  <r>
    <s v="IJK-34441-720"/>
    <x v="647"/>
    <s v="97201-58870-WB"/>
    <s v="A-M-0.5"/>
    <n v="6"/>
    <x v="831"/>
    <s v=""/>
    <x v="0"/>
    <x v="2"/>
    <x v="0"/>
    <x v="1"/>
    <n v="6.75"/>
    <n v="40.5"/>
    <s v="Arabica"/>
    <s v="Medium"/>
    <x v="0"/>
  </r>
  <r>
    <s v="ZMC-00336-619"/>
    <x v="591"/>
    <s v="19849-12926-QF"/>
    <s v="A-M-0.5"/>
    <n v="4"/>
    <x v="832"/>
    <s v="lledgleyp6@de.vu"/>
    <x v="0"/>
    <x v="2"/>
    <x v="0"/>
    <x v="1"/>
    <n v="6.75"/>
    <n v="27"/>
    <s v="Arabica"/>
    <s v="Medium"/>
    <x v="0"/>
  </r>
  <r>
    <s v="UPX-54529-618"/>
    <x v="648"/>
    <s v="40535-56770-UM"/>
    <s v="L-D-1"/>
    <n v="3"/>
    <x v="833"/>
    <s v="tmenaryp7@phoca.cz"/>
    <x v="0"/>
    <x v="3"/>
    <x v="2"/>
    <x v="0"/>
    <n v="12.95"/>
    <n v="38.849999999999994"/>
    <s v="Liberica"/>
    <s v="Dark"/>
    <x v="1"/>
  </r>
  <r>
    <s v="DLX-01059-899"/>
    <x v="192"/>
    <s v="74940-09646-MU"/>
    <s v="R-L-1"/>
    <n v="5"/>
    <x v="834"/>
    <s v="gciccottip8@so-net.ne.jp"/>
    <x v="0"/>
    <x v="0"/>
    <x v="1"/>
    <x v="0"/>
    <n v="11.95"/>
    <n v="59.75"/>
    <s v="Robusta"/>
    <s v="Light"/>
    <x v="1"/>
  </r>
  <r>
    <s v="MEK-85120-243"/>
    <x v="649"/>
    <s v="06623-54610-HC"/>
    <s v="R-L-0.2"/>
    <n v="3"/>
    <x v="835"/>
    <s v=""/>
    <x v="0"/>
    <x v="0"/>
    <x v="1"/>
    <x v="3"/>
    <n v="3.5849999999999995"/>
    <n v="10.754999999999999"/>
    <s v="Robusta"/>
    <s v="Light"/>
    <x v="1"/>
  </r>
  <r>
    <s v="NFI-37188-246"/>
    <x v="553"/>
    <s v="89490-75361-AF"/>
    <s v="A-D-2.5"/>
    <n v="4"/>
    <x v="836"/>
    <s v="wjallinpa@pcworld.com"/>
    <x v="0"/>
    <x v="2"/>
    <x v="2"/>
    <x v="2"/>
    <n v="22.884999999999998"/>
    <n v="91.539999999999992"/>
    <s v="Arabica"/>
    <s v="Dark"/>
    <x v="1"/>
  </r>
  <r>
    <s v="BXH-62195-013"/>
    <x v="584"/>
    <s v="94526-79230-GZ"/>
    <s v="A-M-1"/>
    <n v="4"/>
    <x v="837"/>
    <s v="mbogeypb@thetimes.co.uk"/>
    <x v="0"/>
    <x v="2"/>
    <x v="0"/>
    <x v="0"/>
    <n v="11.25"/>
    <n v="45"/>
    <s v="Arabica"/>
    <s v="Medium"/>
    <x v="0"/>
  </r>
  <r>
    <s v="YLK-78851-470"/>
    <x v="650"/>
    <s v="58559-08254-UY"/>
    <s v="R-M-2.5"/>
    <n v="6"/>
    <x v="838"/>
    <s v=""/>
    <x v="0"/>
    <x v="0"/>
    <x v="0"/>
    <x v="2"/>
    <n v="22.884999999999998"/>
    <n v="137.31"/>
    <s v="Robusta"/>
    <s v="Medium"/>
    <x v="0"/>
  </r>
  <r>
    <s v="DXY-76225-633"/>
    <x v="121"/>
    <s v="88574-37083-WX"/>
    <s v="A-M-0.5"/>
    <n v="1"/>
    <x v="839"/>
    <s v="mcobbledickpd@ucsd.edu"/>
    <x v="0"/>
    <x v="2"/>
    <x v="0"/>
    <x v="1"/>
    <n v="6.75"/>
    <n v="6.75"/>
    <s v="Arabica"/>
    <s v="Medium"/>
    <x v="1"/>
  </r>
  <r>
    <s v="UHP-24614-199"/>
    <x v="472"/>
    <s v="67953-79896-AC"/>
    <s v="A-M-1"/>
    <n v="4"/>
    <x v="840"/>
    <s v="alewrype@whitehouse.gov"/>
    <x v="0"/>
    <x v="2"/>
    <x v="0"/>
    <x v="0"/>
    <n v="11.25"/>
    <n v="45"/>
    <s v="Arabica"/>
    <s v="Medium"/>
    <x v="1"/>
  </r>
  <r>
    <s v="HBY-35655-049"/>
    <x v="594"/>
    <s v="69207-93422-CQ"/>
    <s v="E-D-2.5"/>
    <n v="3"/>
    <x v="841"/>
    <s v="ihesselpf@ox.ac.uk"/>
    <x v="0"/>
    <x v="1"/>
    <x v="2"/>
    <x v="2"/>
    <n v="27.945"/>
    <n v="83.835000000000008"/>
    <s v="Excelsa"/>
    <s v="Dark"/>
    <x v="0"/>
  </r>
  <r>
    <s v="DCE-22886-861"/>
    <x v="89"/>
    <s v="56060-17602-RG"/>
    <s v="E-D-0.2"/>
    <n v="1"/>
    <x v="842"/>
    <s v=""/>
    <x v="1"/>
    <x v="1"/>
    <x v="2"/>
    <x v="3"/>
    <n v="3.645"/>
    <n v="3.645"/>
    <s v="Excelsa"/>
    <s v="Dark"/>
    <x v="0"/>
  </r>
  <r>
    <s v="QTG-93823-843"/>
    <x v="651"/>
    <s v="46859-14212-FI"/>
    <s v="A-M-0.5"/>
    <n v="1"/>
    <x v="843"/>
    <s v="csorrellph@amazon.com"/>
    <x v="3"/>
    <x v="2"/>
    <x v="0"/>
    <x v="1"/>
    <n v="6.75"/>
    <n v="6.75"/>
    <s v="Arabica"/>
    <s v="Medium"/>
    <x v="1"/>
  </r>
  <r>
    <s v="QTG-93823-843"/>
    <x v="651"/>
    <s v="46859-14212-FI"/>
    <s v="E-D-0.5"/>
    <n v="3"/>
    <x v="843"/>
    <s v="csorrellph@amazon.com"/>
    <x v="3"/>
    <x v="1"/>
    <x v="2"/>
    <x v="1"/>
    <n v="7.29"/>
    <n v="21.87"/>
    <s v="Excelsa"/>
    <s v="Dark"/>
    <x v="1"/>
  </r>
  <r>
    <s v="WFT-16178-396"/>
    <x v="248"/>
    <s v="33555-01585-RP"/>
    <s v="R-D-0.2"/>
    <n v="5"/>
    <x v="844"/>
    <s v="qheavysidepj@unc.edu"/>
    <x v="0"/>
    <x v="0"/>
    <x v="2"/>
    <x v="3"/>
    <n v="2.6849999999999996"/>
    <n v="13.424999999999997"/>
    <s v="Robusta"/>
    <s v="Dark"/>
    <x v="0"/>
  </r>
  <r>
    <s v="ERC-54560-934"/>
    <x v="652"/>
    <s v="11932-85629-CU"/>
    <s v="R-D-2.5"/>
    <n v="6"/>
    <x v="845"/>
    <s v="hreuvenpk@whitehouse.gov"/>
    <x v="0"/>
    <x v="0"/>
    <x v="2"/>
    <x v="2"/>
    <n v="20.584999999999997"/>
    <n v="123.50999999999999"/>
    <s v="Robusta"/>
    <s v="Dark"/>
    <x v="1"/>
  </r>
  <r>
    <s v="RUK-78200-416"/>
    <x v="653"/>
    <s v="36192-07175-XC"/>
    <s v="L-D-0.2"/>
    <n v="2"/>
    <x v="846"/>
    <s v="mattwoolpl@nba.com"/>
    <x v="0"/>
    <x v="3"/>
    <x v="2"/>
    <x v="3"/>
    <n v="3.8849999999999998"/>
    <n v="7.77"/>
    <s v="Liberica"/>
    <s v="Dark"/>
    <x v="1"/>
  </r>
  <r>
    <s v="KHK-13105-388"/>
    <x v="178"/>
    <s v="46242-54946-ZW"/>
    <s v="A-M-1"/>
    <n v="6"/>
    <x v="847"/>
    <s v=""/>
    <x v="0"/>
    <x v="2"/>
    <x v="0"/>
    <x v="0"/>
    <n v="11.25"/>
    <n v="67.5"/>
    <s v="Arabica"/>
    <s v="Medium"/>
    <x v="0"/>
  </r>
  <r>
    <s v="NJR-03699-189"/>
    <x v="22"/>
    <s v="95152-82155-VQ"/>
    <s v="E-D-2.5"/>
    <n v="1"/>
    <x v="848"/>
    <s v="gwynespn@dagondesign.com"/>
    <x v="0"/>
    <x v="1"/>
    <x v="2"/>
    <x v="2"/>
    <n v="27.945"/>
    <n v="27.945"/>
    <s v="Excelsa"/>
    <s v="Dark"/>
    <x v="1"/>
  </r>
  <r>
    <s v="PJV-20427-019"/>
    <x v="508"/>
    <s v="13404-39127-WQ"/>
    <s v="A-L-2.5"/>
    <n v="3"/>
    <x v="849"/>
    <s v="cmaccourtpo@amazon.com"/>
    <x v="0"/>
    <x v="2"/>
    <x v="1"/>
    <x v="2"/>
    <n v="29.784999999999997"/>
    <n v="89.35499999999999"/>
    <s v="Arabica"/>
    <s v="Light"/>
    <x v="1"/>
  </r>
  <r>
    <s v="UGK-07613-982"/>
    <x v="654"/>
    <s v="57808-90533-UE"/>
    <s v="A-M-0.5"/>
    <n v="3"/>
    <x v="28"/>
    <e v="#N/A"/>
    <x v="2"/>
    <x v="2"/>
    <x v="0"/>
    <x v="1"/>
    <n v="6.75"/>
    <n v="20.25"/>
    <s v="Arabica"/>
    <s v="Medium"/>
    <x v="1"/>
  </r>
  <r>
    <s v="OLA-68289-577"/>
    <x v="524"/>
    <s v="40226-52317-IO"/>
    <s v="A-M-0.5"/>
    <n v="5"/>
    <x v="850"/>
    <s v="ewilsonepq@eepurl.com"/>
    <x v="0"/>
    <x v="2"/>
    <x v="0"/>
    <x v="1"/>
    <n v="6.75"/>
    <n v="33.75"/>
    <s v="Arabica"/>
    <s v="Medium"/>
    <x v="0"/>
  </r>
  <r>
    <s v="TNR-84447-052"/>
    <x v="655"/>
    <s v="34419-18068-AG"/>
    <s v="E-D-2.5"/>
    <n v="4"/>
    <x v="851"/>
    <s v="dduffiepr@time.com"/>
    <x v="0"/>
    <x v="1"/>
    <x v="2"/>
    <x v="2"/>
    <n v="27.945"/>
    <n v="111.78"/>
    <s v="Excelsa"/>
    <s v="Dark"/>
    <x v="1"/>
  </r>
  <r>
    <s v="FBZ-64200-586"/>
    <x v="523"/>
    <s v="51738-61457-RS"/>
    <s v="E-M-2.5"/>
    <n v="2"/>
    <x v="852"/>
    <s v="mmatiasekps@ucoz.ru"/>
    <x v="0"/>
    <x v="1"/>
    <x v="0"/>
    <x v="2"/>
    <n v="31.624999999999996"/>
    <n v="63.249999999999993"/>
    <s v="Excelsa"/>
    <s v="Medium"/>
    <x v="0"/>
  </r>
  <r>
    <s v="OBN-66334-505"/>
    <x v="656"/>
    <s v="86757-52367-ON"/>
    <s v="E-L-0.2"/>
    <n v="2"/>
    <x v="853"/>
    <s v="jcamillopt@shinystat.com"/>
    <x v="0"/>
    <x v="1"/>
    <x v="1"/>
    <x v="3"/>
    <n v="4.4550000000000001"/>
    <n v="8.91"/>
    <s v="Excelsa"/>
    <s v="Light"/>
    <x v="0"/>
  </r>
  <r>
    <s v="NXM-89323-646"/>
    <x v="657"/>
    <s v="28158-93383-CK"/>
    <s v="E-D-1"/>
    <n v="1"/>
    <x v="854"/>
    <s v="kphilbrickpu@cdc.gov"/>
    <x v="0"/>
    <x v="1"/>
    <x v="2"/>
    <x v="0"/>
    <n v="12.15"/>
    <n v="12.15"/>
    <s v="Excelsa"/>
    <s v="Dark"/>
    <x v="0"/>
  </r>
  <r>
    <s v="NHI-23264-055"/>
    <x v="658"/>
    <s v="44799-09711-XW"/>
    <s v="A-D-0.5"/>
    <n v="4"/>
    <x v="855"/>
    <s v=""/>
    <x v="0"/>
    <x v="2"/>
    <x v="2"/>
    <x v="1"/>
    <n v="5.97"/>
    <n v="23.88"/>
    <s v="Arabica"/>
    <s v="Dark"/>
    <x v="0"/>
  </r>
  <r>
    <s v="EQH-53569-934"/>
    <x v="659"/>
    <s v="53667-91553-LT"/>
    <s v="E-M-1"/>
    <n v="4"/>
    <x v="856"/>
    <s v="bsillispw@istockphoto.com"/>
    <x v="0"/>
    <x v="1"/>
    <x v="0"/>
    <x v="0"/>
    <n v="13.75"/>
    <n v="55"/>
    <s v="Excelsa"/>
    <s v="Medium"/>
    <x v="1"/>
  </r>
  <r>
    <s v="XKK-06692-189"/>
    <x v="558"/>
    <s v="86579-92122-OC"/>
    <s v="R-D-1"/>
    <n v="3"/>
    <x v="857"/>
    <s v=""/>
    <x v="0"/>
    <x v="0"/>
    <x v="2"/>
    <x v="0"/>
    <n v="8.9499999999999993"/>
    <n v="26.849999999999998"/>
    <s v="Robusta"/>
    <s v="Dark"/>
    <x v="0"/>
  </r>
  <r>
    <s v="BYP-16005-016"/>
    <x v="660"/>
    <s v="01474-63436-TP"/>
    <s v="R-M-2.5"/>
    <n v="5"/>
    <x v="858"/>
    <s v="rcuttspy@techcrunch.com"/>
    <x v="0"/>
    <x v="0"/>
    <x v="0"/>
    <x v="2"/>
    <n v="22.884999999999998"/>
    <n v="114.42499999999998"/>
    <s v="Robusta"/>
    <s v="Medium"/>
    <x v="1"/>
  </r>
  <r>
    <s v="LWS-13938-905"/>
    <x v="661"/>
    <s v="90533-82440-EE"/>
    <s v="A-M-2.5"/>
    <n v="6"/>
    <x v="859"/>
    <s v="mdelvespz@nature.com"/>
    <x v="0"/>
    <x v="2"/>
    <x v="0"/>
    <x v="2"/>
    <n v="25.874999999999996"/>
    <n v="155.24999999999997"/>
    <s v="Arabica"/>
    <s v="Medium"/>
    <x v="0"/>
  </r>
  <r>
    <s v="OLH-95722-362"/>
    <x v="662"/>
    <s v="48553-69225-VX"/>
    <s v="L-D-0.5"/>
    <n v="3"/>
    <x v="860"/>
    <s v="dgrittonq0@nydailynews.com"/>
    <x v="0"/>
    <x v="3"/>
    <x v="2"/>
    <x v="1"/>
    <n v="7.77"/>
    <n v="23.31"/>
    <s v="Liberica"/>
    <s v="Dark"/>
    <x v="0"/>
  </r>
  <r>
    <s v="OLH-95722-362"/>
    <x v="662"/>
    <s v="48553-69225-VX"/>
    <s v="R-M-2.5"/>
    <n v="4"/>
    <x v="860"/>
    <s v="dgrittonq0@nydailynews.com"/>
    <x v="0"/>
    <x v="0"/>
    <x v="0"/>
    <x v="2"/>
    <n v="22.884999999999998"/>
    <n v="91.539999999999992"/>
    <s v="Robusta"/>
    <s v="Medium"/>
    <x v="0"/>
  </r>
  <r>
    <s v="KCW-50949-318"/>
    <x v="185"/>
    <s v="52374-27313-IV"/>
    <s v="E-L-1"/>
    <n v="5"/>
    <x v="861"/>
    <s v="dgutq2@umich.edu"/>
    <x v="0"/>
    <x v="1"/>
    <x v="1"/>
    <x v="0"/>
    <n v="14.85"/>
    <n v="74.25"/>
    <s v="Excelsa"/>
    <s v="Light"/>
    <x v="0"/>
  </r>
  <r>
    <s v="JGZ-16947-591"/>
    <x v="663"/>
    <s v="14264-41252-SL"/>
    <s v="L-L-0.2"/>
    <n v="6"/>
    <x v="862"/>
    <s v="wpummeryq3@topsy.com"/>
    <x v="0"/>
    <x v="3"/>
    <x v="1"/>
    <x v="3"/>
    <n v="4.7549999999999999"/>
    <n v="28.53"/>
    <s v="Liberica"/>
    <s v="Light"/>
    <x v="1"/>
  </r>
  <r>
    <s v="LXS-63326-144"/>
    <x v="333"/>
    <s v="35367-50483-AR"/>
    <s v="R-L-0.5"/>
    <n v="2"/>
    <x v="863"/>
    <s v="gsiudaq4@nytimes.com"/>
    <x v="0"/>
    <x v="0"/>
    <x v="1"/>
    <x v="1"/>
    <n v="7.169999999999999"/>
    <n v="14.339999999999998"/>
    <s v="Robusta"/>
    <s v="Light"/>
    <x v="0"/>
  </r>
  <r>
    <s v="CZG-86544-655"/>
    <x v="664"/>
    <s v="69443-77665-QW"/>
    <s v="A-L-0.5"/>
    <n v="2"/>
    <x v="864"/>
    <s v="hcrowneq5@wufoo.com"/>
    <x v="1"/>
    <x v="2"/>
    <x v="1"/>
    <x v="1"/>
    <n v="7.77"/>
    <n v="15.54"/>
    <s v="Arabica"/>
    <s v="Light"/>
    <x v="0"/>
  </r>
  <r>
    <s v="WFV-88138-247"/>
    <x v="24"/>
    <s v="63411-51758-QC"/>
    <s v="R-L-1"/>
    <n v="3"/>
    <x v="865"/>
    <s v="vpawseyq6@tiny.cc"/>
    <x v="0"/>
    <x v="0"/>
    <x v="1"/>
    <x v="0"/>
    <n v="11.95"/>
    <n v="35.849999999999994"/>
    <s v="Robusta"/>
    <s v="Light"/>
    <x v="1"/>
  </r>
  <r>
    <s v="RFG-28227-288"/>
    <x v="12"/>
    <s v="68605-21835-UF"/>
    <s v="A-L-0.5"/>
    <n v="6"/>
    <x v="866"/>
    <s v="awaterhouseq7@istockphoto.com"/>
    <x v="0"/>
    <x v="2"/>
    <x v="1"/>
    <x v="1"/>
    <n v="7.77"/>
    <n v="46.62"/>
    <s v="Arabica"/>
    <s v="Light"/>
    <x v="1"/>
  </r>
  <r>
    <s v="QAK-77286-758"/>
    <x v="105"/>
    <s v="34786-30419-XY"/>
    <s v="R-L-0.5"/>
    <n v="5"/>
    <x v="867"/>
    <s v="fhaughianq8@1688.com"/>
    <x v="0"/>
    <x v="0"/>
    <x v="1"/>
    <x v="1"/>
    <n v="7.169999999999999"/>
    <n v="35.849999999999994"/>
    <s v="Robusta"/>
    <s v="Light"/>
    <x v="1"/>
  </r>
  <r>
    <s v="CZD-56716-840"/>
    <x v="665"/>
    <s v="15456-29250-RU"/>
    <s v="L-D-2.5"/>
    <n v="4"/>
    <x v="868"/>
    <s v=""/>
    <x v="0"/>
    <x v="3"/>
    <x v="2"/>
    <x v="2"/>
    <n v="29.784999999999997"/>
    <n v="119.13999999999999"/>
    <s v="Liberica"/>
    <s v="Dark"/>
    <x v="1"/>
  </r>
  <r>
    <s v="UBI-59229-277"/>
    <x v="44"/>
    <s v="00886-35803-FG"/>
    <s v="L-D-0.5"/>
    <n v="3"/>
    <x v="869"/>
    <s v=""/>
    <x v="0"/>
    <x v="3"/>
    <x v="2"/>
    <x v="1"/>
    <n v="7.77"/>
    <n v="23.31"/>
    <s v="Liberica"/>
    <s v="Dark"/>
    <x v="1"/>
  </r>
  <r>
    <s v="WJJ-37489-898"/>
    <x v="172"/>
    <s v="31599-82152-AD"/>
    <s v="A-M-1"/>
    <n v="1"/>
    <x v="870"/>
    <s v="rfaltinqb@topsy.com"/>
    <x v="1"/>
    <x v="2"/>
    <x v="0"/>
    <x v="0"/>
    <n v="11.25"/>
    <n v="11.25"/>
    <s v="Arabica"/>
    <s v="Medium"/>
    <x v="1"/>
  </r>
  <r>
    <s v="ORX-57454-917"/>
    <x v="327"/>
    <s v="76209-39601-ZR"/>
    <s v="E-D-2.5"/>
    <n v="3"/>
    <x v="871"/>
    <s v="gcheekeqc@sitemeter.com"/>
    <x v="3"/>
    <x v="1"/>
    <x v="2"/>
    <x v="2"/>
    <n v="27.945"/>
    <n v="83.835000000000008"/>
    <s v="Excelsa"/>
    <s v="Dark"/>
    <x v="0"/>
  </r>
  <r>
    <s v="GRB-68838-629"/>
    <x v="648"/>
    <s v="15064-65241-HB"/>
    <s v="R-L-2.5"/>
    <n v="4"/>
    <x v="872"/>
    <s v="grattqd@phpbb.com"/>
    <x v="1"/>
    <x v="0"/>
    <x v="1"/>
    <x v="2"/>
    <n v="27.484999999999996"/>
    <n v="109.93999999999998"/>
    <s v="Robusta"/>
    <s v="Light"/>
    <x v="1"/>
  </r>
  <r>
    <s v="SHT-04865-419"/>
    <x v="666"/>
    <s v="69215-90789-DL"/>
    <s v="R-L-0.2"/>
    <n v="4"/>
    <x v="873"/>
    <s v=""/>
    <x v="0"/>
    <x v="0"/>
    <x v="1"/>
    <x v="3"/>
    <n v="3.5849999999999995"/>
    <n v="14.339999999999998"/>
    <s v="Robusta"/>
    <s v="Light"/>
    <x v="0"/>
  </r>
  <r>
    <s v="UQI-28177-865"/>
    <x v="577"/>
    <s v="04317-46176-TB"/>
    <s v="R-L-0.2"/>
    <n v="6"/>
    <x v="874"/>
    <s v="ieberleinqf@hc360.com"/>
    <x v="0"/>
    <x v="0"/>
    <x v="1"/>
    <x v="3"/>
    <n v="3.5849999999999995"/>
    <n v="21.509999999999998"/>
    <s v="Robusta"/>
    <s v="Light"/>
    <x v="1"/>
  </r>
  <r>
    <s v="OIB-13664-879"/>
    <x v="114"/>
    <s v="04713-57765-KR"/>
    <s v="A-M-1"/>
    <n v="2"/>
    <x v="875"/>
    <s v="jdrengqg@uiuc.edu"/>
    <x v="1"/>
    <x v="2"/>
    <x v="0"/>
    <x v="0"/>
    <n v="11.25"/>
    <n v="22.5"/>
    <s v="Arabica"/>
    <s v="Medium"/>
    <x v="0"/>
  </r>
  <r>
    <s v="PJS-30996-485"/>
    <x v="4"/>
    <s v="86579-92122-OC"/>
    <s v="A-L-0.2"/>
    <n v="1"/>
    <x v="28"/>
    <e v="#N/A"/>
    <x v="2"/>
    <x v="2"/>
    <x v="1"/>
    <x v="3"/>
    <n v="3.8849999999999998"/>
    <n v="3.8849999999999998"/>
    <s v="Arabica"/>
    <s v="Light"/>
    <x v="0"/>
  </r>
  <r>
    <s v="HEL-86709-449"/>
    <x v="667"/>
    <s v="86579-92122-OC"/>
    <s v="E-D-2.5"/>
    <n v="1"/>
    <x v="28"/>
    <e v="#N/A"/>
    <x v="2"/>
    <x v="1"/>
    <x v="2"/>
    <x v="2"/>
    <n v="27.945"/>
    <n v="27.945"/>
    <s v="Excelsa"/>
    <s v="Dark"/>
    <x v="0"/>
  </r>
  <r>
    <s v="NCH-55389-562"/>
    <x v="110"/>
    <s v="86579-92122-OC"/>
    <s v="E-L-2.5"/>
    <n v="5"/>
    <x v="28"/>
    <e v="#N/A"/>
    <x v="2"/>
    <x v="1"/>
    <x v="1"/>
    <x v="2"/>
    <n v="34.154999999999994"/>
    <n v="170.77499999999998"/>
    <s v="Excelsa"/>
    <s v="Light"/>
    <x v="0"/>
  </r>
  <r>
    <s v="NCH-55389-562"/>
    <x v="110"/>
    <s v="86579-92122-OC"/>
    <s v="R-L-2.5"/>
    <n v="2"/>
    <x v="28"/>
    <e v="#N/A"/>
    <x v="2"/>
    <x v="0"/>
    <x v="1"/>
    <x v="2"/>
    <n v="27.484999999999996"/>
    <n v="54.969999999999992"/>
    <s v="Robusta"/>
    <s v="Light"/>
    <x v="0"/>
  </r>
  <r>
    <s v="NCH-55389-562"/>
    <x v="110"/>
    <s v="86579-92122-OC"/>
    <s v="E-L-1"/>
    <n v="1"/>
    <x v="28"/>
    <e v="#N/A"/>
    <x v="2"/>
    <x v="1"/>
    <x v="1"/>
    <x v="0"/>
    <n v="14.85"/>
    <n v="14.85"/>
    <s v="Excelsa"/>
    <s v="Light"/>
    <x v="0"/>
  </r>
  <r>
    <s v="NCH-55389-562"/>
    <x v="110"/>
    <s v="86579-92122-OC"/>
    <s v="A-L-0.2"/>
    <n v="2"/>
    <x v="28"/>
    <e v="#N/A"/>
    <x v="2"/>
    <x v="2"/>
    <x v="1"/>
    <x v="3"/>
    <n v="3.8849999999999998"/>
    <n v="7.77"/>
    <s v="Arabica"/>
    <s v="Light"/>
    <x v="0"/>
  </r>
  <r>
    <s v="GUG-45603-775"/>
    <x v="668"/>
    <s v="40959-32642-DN"/>
    <s v="L-L-0.2"/>
    <n v="5"/>
    <x v="876"/>
    <s v="rstrathernqn@devhub.com"/>
    <x v="0"/>
    <x v="3"/>
    <x v="1"/>
    <x v="3"/>
    <n v="4.7549999999999999"/>
    <n v="23.774999999999999"/>
    <s v="Liberica"/>
    <s v="Light"/>
    <x v="0"/>
  </r>
  <r>
    <s v="KJB-98240-098"/>
    <x v="422"/>
    <s v="77746-08153-PM"/>
    <s v="L-L-1"/>
    <n v="5"/>
    <x v="877"/>
    <s v="cmiguelqo@exblog.jp"/>
    <x v="0"/>
    <x v="3"/>
    <x v="1"/>
    <x v="0"/>
    <n v="15.85"/>
    <n v="79.25"/>
    <s v="Liberica"/>
    <s v="Light"/>
    <x v="0"/>
  </r>
  <r>
    <s v="JMS-48374-462"/>
    <x v="669"/>
    <s v="49667-96708-JL"/>
    <s v="A-D-2.5"/>
    <n v="2"/>
    <x v="878"/>
    <s v=""/>
    <x v="0"/>
    <x v="2"/>
    <x v="2"/>
    <x v="2"/>
    <n v="22.884999999999998"/>
    <n v="45.769999999999996"/>
    <s v="Arabica"/>
    <s v="Dark"/>
    <x v="0"/>
  </r>
  <r>
    <s v="YIT-15877-117"/>
    <x v="670"/>
    <s v="24155-79322-EQ"/>
    <s v="R-D-1"/>
    <n v="1"/>
    <x v="879"/>
    <s v="mrocksqq@exblog.jp"/>
    <x v="1"/>
    <x v="0"/>
    <x v="2"/>
    <x v="0"/>
    <n v="8.9499999999999993"/>
    <n v="8.9499999999999993"/>
    <s v="Robusta"/>
    <s v="Dark"/>
    <x v="0"/>
  </r>
  <r>
    <s v="YVK-82679-655"/>
    <x v="340"/>
    <s v="95342-88311-SF"/>
    <s v="R-M-0.5"/>
    <n v="4"/>
    <x v="880"/>
    <s v="yburrellsqr@vinaora.com"/>
    <x v="0"/>
    <x v="0"/>
    <x v="0"/>
    <x v="1"/>
    <n v="5.97"/>
    <n v="23.88"/>
    <s v="Robusta"/>
    <s v="Medium"/>
    <x v="0"/>
  </r>
  <r>
    <s v="TYH-81940-054"/>
    <x v="671"/>
    <s v="69374-08133-RI"/>
    <s v="E-L-0.2"/>
    <n v="5"/>
    <x v="881"/>
    <s v="cgoodrumqs@goodreads.com"/>
    <x v="0"/>
    <x v="1"/>
    <x v="1"/>
    <x v="3"/>
    <n v="4.4550000000000001"/>
    <n v="22.274999999999999"/>
    <s v="Excelsa"/>
    <s v="Light"/>
    <x v="1"/>
  </r>
  <r>
    <s v="HTY-30660-254"/>
    <x v="672"/>
    <s v="83844-95908-RX"/>
    <s v="R-M-1"/>
    <n v="3"/>
    <x v="882"/>
    <s v="jjefferysqt@blog.com"/>
    <x v="0"/>
    <x v="0"/>
    <x v="0"/>
    <x v="0"/>
    <n v="9.9499999999999993"/>
    <n v="29.849999999999998"/>
    <s v="Robusta"/>
    <s v="Medium"/>
    <x v="0"/>
  </r>
  <r>
    <s v="GPW-43956-761"/>
    <x v="673"/>
    <s v="09667-09231-YM"/>
    <s v="E-L-0.5"/>
    <n v="6"/>
    <x v="883"/>
    <s v="bwardellqu@adobe.com"/>
    <x v="0"/>
    <x v="1"/>
    <x v="1"/>
    <x v="1"/>
    <n v="8.91"/>
    <n v="53.46"/>
    <s v="Excelsa"/>
    <s v="Light"/>
    <x v="0"/>
  </r>
  <r>
    <s v="DWY-56352-412"/>
    <x v="674"/>
    <s v="55427-08059-DF"/>
    <s v="R-D-0.2"/>
    <n v="1"/>
    <x v="884"/>
    <s v="zwalisiakqv@ucsd.edu"/>
    <x v="1"/>
    <x v="0"/>
    <x v="2"/>
    <x v="3"/>
    <n v="2.6849999999999996"/>
    <n v="2.6849999999999996"/>
    <s v="Robusta"/>
    <s v="Dark"/>
    <x v="0"/>
  </r>
  <r>
    <s v="PUH-55647-976"/>
    <x v="675"/>
    <s v="06624-54037-BQ"/>
    <s v="R-M-0.2"/>
    <n v="2"/>
    <x v="885"/>
    <s v="wleopoldqw@blogspot.com"/>
    <x v="0"/>
    <x v="0"/>
    <x v="0"/>
    <x v="3"/>
    <n v="2.9849999999999999"/>
    <n v="5.97"/>
    <s v="Robusta"/>
    <s v="Medium"/>
    <x v="1"/>
  </r>
  <r>
    <s v="DTB-71371-705"/>
    <x v="539"/>
    <s v="48544-90737-AZ"/>
    <s v="L-D-1"/>
    <n v="1"/>
    <x v="886"/>
    <s v="cshaldersqx@cisco.com"/>
    <x v="0"/>
    <x v="3"/>
    <x v="2"/>
    <x v="0"/>
    <n v="12.95"/>
    <n v="12.95"/>
    <s v="Liberica"/>
    <s v="Dark"/>
    <x v="0"/>
  </r>
  <r>
    <s v="ZDC-64769-740"/>
    <x v="676"/>
    <s v="79463-01597-FQ"/>
    <s v="E-M-0.5"/>
    <n v="1"/>
    <x v="887"/>
    <s v=""/>
    <x v="0"/>
    <x v="1"/>
    <x v="0"/>
    <x v="1"/>
    <n v="8.25"/>
    <n v="8.25"/>
    <s v="Excelsa"/>
    <s v="Medium"/>
    <x v="1"/>
  </r>
  <r>
    <s v="TED-81959-419"/>
    <x v="677"/>
    <s v="27702-50024-XC"/>
    <s v="A-L-2.5"/>
    <n v="5"/>
    <x v="888"/>
    <s v="nfurberqz@jugem.jp"/>
    <x v="0"/>
    <x v="2"/>
    <x v="1"/>
    <x v="2"/>
    <n v="29.784999999999997"/>
    <n v="148.92499999999998"/>
    <s v="Arabica"/>
    <s v="Light"/>
    <x v="1"/>
  </r>
  <r>
    <s v="FDO-25756-141"/>
    <x v="629"/>
    <s v="57360-46846-NS"/>
    <s v="A-L-2.5"/>
    <n v="3"/>
    <x v="889"/>
    <s v=""/>
    <x v="1"/>
    <x v="2"/>
    <x v="1"/>
    <x v="2"/>
    <n v="29.784999999999997"/>
    <n v="89.35499999999999"/>
    <s v="Arabica"/>
    <s v="Light"/>
    <x v="0"/>
  </r>
  <r>
    <s v="HKN-31467-517"/>
    <x v="662"/>
    <s v="84045-66771-SL"/>
    <s v="L-M-1"/>
    <n v="6"/>
    <x v="890"/>
    <s v="ckeaver1@ucoz.com"/>
    <x v="0"/>
    <x v="3"/>
    <x v="0"/>
    <x v="0"/>
    <n v="14.55"/>
    <n v="87.300000000000011"/>
    <s v="Liberica"/>
    <s v="Medium"/>
    <x v="1"/>
  </r>
  <r>
    <s v="POF-29666-012"/>
    <x v="102"/>
    <s v="46885-00260-TL"/>
    <s v="R-D-0.5"/>
    <n v="1"/>
    <x v="891"/>
    <s v="sroseboroughr2@virginia.edu"/>
    <x v="0"/>
    <x v="0"/>
    <x v="2"/>
    <x v="1"/>
    <n v="5.3699999999999992"/>
    <n v="5.3699999999999992"/>
    <s v="Robusta"/>
    <s v="Dark"/>
    <x v="0"/>
  </r>
  <r>
    <s v="IRX-59256-644"/>
    <x v="678"/>
    <s v="96446-62142-EN"/>
    <s v="A-D-0.2"/>
    <n v="3"/>
    <x v="892"/>
    <s v="ckingwellr3@squarespace.com"/>
    <x v="1"/>
    <x v="2"/>
    <x v="2"/>
    <x v="3"/>
    <n v="2.9849999999999999"/>
    <n v="8.9550000000000001"/>
    <s v="Arabica"/>
    <s v="Dark"/>
    <x v="0"/>
  </r>
  <r>
    <s v="LTN-89139-350"/>
    <x v="679"/>
    <s v="07756-71018-GU"/>
    <s v="R-L-2.5"/>
    <n v="5"/>
    <x v="893"/>
    <s v="kcantor4@gmpg.org"/>
    <x v="0"/>
    <x v="0"/>
    <x v="1"/>
    <x v="2"/>
    <n v="27.484999999999996"/>
    <n v="137.42499999999998"/>
    <s v="Robusta"/>
    <s v="Light"/>
    <x v="0"/>
  </r>
  <r>
    <s v="TXF-79780-017"/>
    <x v="112"/>
    <s v="92048-47813-QB"/>
    <s v="R-L-1"/>
    <n v="5"/>
    <x v="894"/>
    <s v="mblakemorer5@nsw.gov.au"/>
    <x v="0"/>
    <x v="0"/>
    <x v="1"/>
    <x v="0"/>
    <n v="11.95"/>
    <n v="59.75"/>
    <s v="Robusta"/>
    <s v="Light"/>
    <x v="1"/>
  </r>
  <r>
    <s v="ALM-80762-974"/>
    <x v="55"/>
    <s v="84045-66771-SL"/>
    <s v="A-L-0.5"/>
    <n v="3"/>
    <x v="28"/>
    <e v="#N/A"/>
    <x v="2"/>
    <x v="2"/>
    <x v="1"/>
    <x v="1"/>
    <n v="7.77"/>
    <n v="23.31"/>
    <s v="Arabica"/>
    <s v="Light"/>
    <x v="1"/>
  </r>
  <r>
    <s v="NXF-15738-707"/>
    <x v="680"/>
    <s v="28699-16256-XV"/>
    <s v="R-D-0.5"/>
    <n v="2"/>
    <x v="895"/>
    <s v=""/>
    <x v="0"/>
    <x v="0"/>
    <x v="2"/>
    <x v="1"/>
    <n v="5.3699999999999992"/>
    <n v="10.739999999999998"/>
    <s v="Robusta"/>
    <s v="Dark"/>
    <x v="1"/>
  </r>
  <r>
    <s v="MVV-19034-198"/>
    <x v="94"/>
    <s v="98476-63654-CG"/>
    <s v="E-D-2.5"/>
    <n v="6"/>
    <x v="896"/>
    <s v=""/>
    <x v="0"/>
    <x v="1"/>
    <x v="2"/>
    <x v="2"/>
    <n v="27.945"/>
    <n v="167.67000000000002"/>
    <s v="Excelsa"/>
    <s v="Dark"/>
    <x v="0"/>
  </r>
  <r>
    <s v="KUX-19632-830"/>
    <x v="160"/>
    <s v="55409-07759-YG"/>
    <s v="E-D-0.2"/>
    <n v="6"/>
    <x v="897"/>
    <s v="cbernardotr9@wix.com"/>
    <x v="0"/>
    <x v="1"/>
    <x v="2"/>
    <x v="3"/>
    <n v="3.645"/>
    <n v="21.87"/>
    <s v="Excelsa"/>
    <s v="Dark"/>
    <x v="0"/>
  </r>
  <r>
    <s v="SNZ-44595-152"/>
    <x v="681"/>
    <s v="06136-65250-PG"/>
    <s v="R-L-1"/>
    <n v="2"/>
    <x v="898"/>
    <s v="kkemeryra@t.co"/>
    <x v="0"/>
    <x v="0"/>
    <x v="1"/>
    <x v="0"/>
    <n v="11.95"/>
    <n v="23.9"/>
    <s v="Robusta"/>
    <s v="Light"/>
    <x v="0"/>
  </r>
  <r>
    <s v="GQA-37241-629"/>
    <x v="502"/>
    <s v="08405-33165-BS"/>
    <s v="A-M-0.2"/>
    <n v="2"/>
    <x v="899"/>
    <s v="fparlotrb@forbes.com"/>
    <x v="0"/>
    <x v="2"/>
    <x v="0"/>
    <x v="3"/>
    <n v="3.375"/>
    <n v="6.75"/>
    <s v="Arabica"/>
    <s v="Medium"/>
    <x v="0"/>
  </r>
  <r>
    <s v="WVV-79948-067"/>
    <x v="682"/>
    <s v="66070-30559-WI"/>
    <s v="E-M-2.5"/>
    <n v="1"/>
    <x v="900"/>
    <s v="rcheakrc@tripadvisor.com"/>
    <x v="1"/>
    <x v="1"/>
    <x v="0"/>
    <x v="2"/>
    <n v="31.624999999999996"/>
    <n v="31.624999999999996"/>
    <s v="Excelsa"/>
    <s v="Medium"/>
    <x v="0"/>
  </r>
  <r>
    <s v="LHX-81117-166"/>
    <x v="683"/>
    <s v="01282-28364-RZ"/>
    <s v="R-L-1"/>
    <n v="4"/>
    <x v="901"/>
    <s v="kogeneayrd@utexas.edu"/>
    <x v="0"/>
    <x v="0"/>
    <x v="1"/>
    <x v="0"/>
    <n v="11.95"/>
    <n v="47.8"/>
    <s v="Robusta"/>
    <s v="Light"/>
    <x v="1"/>
  </r>
  <r>
    <s v="GCD-75444-320"/>
    <x v="594"/>
    <s v="51277-93873-RP"/>
    <s v="L-M-2.5"/>
    <n v="1"/>
    <x v="902"/>
    <s v="cayrere@symantec.com"/>
    <x v="0"/>
    <x v="3"/>
    <x v="0"/>
    <x v="2"/>
    <n v="33.464999999999996"/>
    <n v="33.464999999999996"/>
    <s v="Liberica"/>
    <s v="Medium"/>
    <x v="1"/>
  </r>
  <r>
    <s v="SGA-30059-217"/>
    <x v="389"/>
    <s v="84405-83364-DG"/>
    <s v="A-D-0.5"/>
    <n v="5"/>
    <x v="903"/>
    <s v="lkynetonrf@macromedia.com"/>
    <x v="3"/>
    <x v="2"/>
    <x v="2"/>
    <x v="1"/>
    <n v="5.97"/>
    <n v="29.849999999999998"/>
    <s v="Arabica"/>
    <s v="Dark"/>
    <x v="0"/>
  </r>
  <r>
    <s v="GNL-98714-885"/>
    <x v="583"/>
    <s v="83731-53280-YC"/>
    <s v="R-M-1"/>
    <n v="3"/>
    <x v="904"/>
    <s v=""/>
    <x v="3"/>
    <x v="0"/>
    <x v="0"/>
    <x v="0"/>
    <n v="9.9499999999999993"/>
    <n v="29.849999999999998"/>
    <s v="Robusta"/>
    <s v="Medium"/>
    <x v="0"/>
  </r>
  <r>
    <s v="OQA-93249-841"/>
    <x v="647"/>
    <s v="03917-13632-KC"/>
    <s v="A-M-2.5"/>
    <n v="6"/>
    <x v="905"/>
    <s v=""/>
    <x v="0"/>
    <x v="2"/>
    <x v="0"/>
    <x v="2"/>
    <n v="25.874999999999996"/>
    <n v="155.24999999999997"/>
    <s v="Arabica"/>
    <s v="Medium"/>
    <x v="0"/>
  </r>
  <r>
    <s v="DUV-12075-132"/>
    <x v="366"/>
    <s v="62494-09113-RP"/>
    <s v="E-D-0.2"/>
    <n v="5"/>
    <x v="906"/>
    <s v=""/>
    <x v="0"/>
    <x v="1"/>
    <x v="2"/>
    <x v="3"/>
    <n v="3.645"/>
    <n v="18.225000000000001"/>
    <s v="Excelsa"/>
    <s v="Dark"/>
    <x v="1"/>
  </r>
  <r>
    <s v="DUV-12075-132"/>
    <x v="366"/>
    <s v="62494-09113-RP"/>
    <s v="L-D-0.5"/>
    <n v="2"/>
    <x v="906"/>
    <s v=""/>
    <x v="0"/>
    <x v="3"/>
    <x v="2"/>
    <x v="1"/>
    <n v="7.77"/>
    <n v="15.54"/>
    <s v="Liberica"/>
    <s v="Dark"/>
    <x v="1"/>
  </r>
  <r>
    <s v="KPO-24942-184"/>
    <x v="684"/>
    <s v="70567-65133-CN"/>
    <s v="L-L-2.5"/>
    <n v="3"/>
    <x v="907"/>
    <s v=""/>
    <x v="1"/>
    <x v="3"/>
    <x v="1"/>
    <x v="2"/>
    <n v="36.454999999999998"/>
    <n v="109.36499999999999"/>
    <s v="Liberica"/>
    <s v="Light"/>
    <x v="1"/>
  </r>
  <r>
    <s v="SRJ-79353-838"/>
    <x v="506"/>
    <s v="77869-81373-AY"/>
    <s v="A-L-1"/>
    <n v="6"/>
    <x v="908"/>
    <s v=""/>
    <x v="0"/>
    <x v="2"/>
    <x v="1"/>
    <x v="0"/>
    <n v="12.95"/>
    <n v="77.699999999999989"/>
    <s v="Arabica"/>
    <s v="Light"/>
    <x v="1"/>
  </r>
  <r>
    <s v="XBV-40336-071"/>
    <x v="685"/>
    <s v="38536-98293-JZ"/>
    <s v="A-D-0.2"/>
    <n v="3"/>
    <x v="909"/>
    <s v=""/>
    <x v="1"/>
    <x v="2"/>
    <x v="2"/>
    <x v="3"/>
    <n v="2.9849999999999999"/>
    <n v="8.9550000000000001"/>
    <s v="Arabica"/>
    <s v="Dark"/>
    <x v="1"/>
  </r>
  <r>
    <s v="RLM-96511-467"/>
    <x v="192"/>
    <s v="43014-53743-XK"/>
    <s v="R-L-2.5"/>
    <n v="1"/>
    <x v="910"/>
    <s v="jtewelsonrn@samsung.com"/>
    <x v="0"/>
    <x v="0"/>
    <x v="1"/>
    <x v="2"/>
    <n v="27.484999999999996"/>
    <n v="27.484999999999996"/>
    <s v="Robusta"/>
    <s v="Light"/>
    <x v="1"/>
  </r>
  <r>
    <s v="AEZ-13242-456"/>
    <x v="686"/>
    <s v="62494-09113-RP"/>
    <s v="R-M-0.5"/>
    <n v="5"/>
    <x v="906"/>
    <s v=""/>
    <x v="0"/>
    <x v="0"/>
    <x v="0"/>
    <x v="1"/>
    <n v="5.97"/>
    <n v="29.849999999999998"/>
    <s v="Robusta"/>
    <s v="Medium"/>
    <x v="1"/>
  </r>
  <r>
    <s v="UME-75640-698"/>
    <x v="687"/>
    <s v="62494-09113-RP"/>
    <s v="A-M-0.5"/>
    <n v="4"/>
    <x v="906"/>
    <s v=""/>
    <x v="0"/>
    <x v="2"/>
    <x v="0"/>
    <x v="1"/>
    <n v="6.75"/>
    <n v="27"/>
    <s v="Arabica"/>
    <s v="Medium"/>
    <x v="1"/>
  </r>
  <r>
    <s v="GJC-66474-557"/>
    <x v="629"/>
    <s v="64965-78386-MY"/>
    <s v="A-D-1"/>
    <n v="1"/>
    <x v="911"/>
    <s v="njennyrq@bigcartel.com"/>
    <x v="0"/>
    <x v="2"/>
    <x v="2"/>
    <x v="0"/>
    <n v="9.9499999999999993"/>
    <n v="9.9499999999999993"/>
    <s v="Arabica"/>
    <s v="Dark"/>
    <x v="1"/>
  </r>
  <r>
    <s v="IRV-20769-219"/>
    <x v="688"/>
    <s v="77131-58092-GE"/>
    <s v="E-M-0.2"/>
    <n v="3"/>
    <x v="912"/>
    <s v=""/>
    <x v="3"/>
    <x v="1"/>
    <x v="0"/>
    <x v="3"/>
    <n v="4.125"/>
    <n v="12.375"/>
    <s v="Excelsa"/>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E090BF-99CE-7449-961E-A7325CAB4C36}" name="TotalSales" cacheId="8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8"/>
        <item x="309"/>
        <item x="335"/>
        <item x="53"/>
        <item x="530"/>
        <item x="496"/>
        <item x="552"/>
        <item x="124"/>
        <item x="603"/>
        <item x="460"/>
        <item x="444"/>
        <item x="21"/>
        <item x="418"/>
        <item x="368"/>
        <item x="239"/>
        <item x="52"/>
        <item x="665"/>
        <item x="266"/>
        <item x="482"/>
        <item x="285"/>
        <item x="314"/>
        <item x="599"/>
        <item x="406"/>
        <item x="324"/>
        <item x="83"/>
        <item x="332"/>
        <item x="533"/>
        <item x="581"/>
        <item x="13"/>
        <item x="588"/>
        <item x="657"/>
        <item x="505"/>
        <item x="102"/>
        <item x="647"/>
        <item x="129"/>
        <item x="302"/>
        <item x="556"/>
        <item x="166"/>
        <item x="96"/>
        <item x="203"/>
        <item x="71"/>
        <item x="360"/>
        <item x="225"/>
        <item x="272"/>
        <item x="29"/>
        <item x="110"/>
        <item x="425"/>
        <item x="605"/>
        <item x="319"/>
        <item x="458"/>
        <item x="334"/>
        <item x="293"/>
        <item x="68"/>
        <item x="252"/>
        <item x="301"/>
        <item x="43"/>
        <item x="375"/>
        <item x="467"/>
        <item x="510"/>
        <item x="34"/>
        <item x="111"/>
        <item x="144"/>
        <item x="273"/>
        <item x="387"/>
        <item x="413"/>
        <item x="199"/>
        <item x="15"/>
        <item x="631"/>
        <item x="619"/>
        <item x="637"/>
        <item x="638"/>
        <item x="620"/>
        <item x="240"/>
        <item x="136"/>
        <item x="291"/>
        <item x="100"/>
        <item x="679"/>
        <item x="39"/>
        <item x="61"/>
        <item x="633"/>
        <item x="564"/>
        <item x="539"/>
        <item x="115"/>
        <item x="394"/>
        <item x="231"/>
        <item x="468"/>
        <item x="529"/>
        <item x="76"/>
        <item x="270"/>
        <item x="574"/>
        <item x="437"/>
        <item x="373"/>
        <item x="569"/>
        <item x="267"/>
        <item x="331"/>
        <item x="627"/>
        <item x="170"/>
        <item x="162"/>
        <item x="436"/>
        <item x="277"/>
        <item x="316"/>
        <item x="287"/>
        <item x="104"/>
        <item x="93"/>
        <item x="550"/>
        <item x="677"/>
        <item x="626"/>
        <item x="237"/>
        <item x="397"/>
        <item x="278"/>
        <item x="0"/>
        <item x="139"/>
        <item x="610"/>
        <item x="621"/>
        <item x="44"/>
        <item x="330"/>
        <item x="73"/>
        <item x="672"/>
        <item x="622"/>
        <item x="650"/>
        <item x="500"/>
        <item x="676"/>
        <item x="378"/>
        <item x="528"/>
        <item x="432"/>
        <item x="475"/>
        <item x="559"/>
        <item x="279"/>
        <item x="474"/>
        <item x="22"/>
        <item x="388"/>
        <item x="687"/>
        <item x="426"/>
        <item x="286"/>
        <item x="59"/>
        <item x="243"/>
        <item x="14"/>
        <item x="353"/>
        <item x="106"/>
        <item x="431"/>
        <item x="255"/>
        <item x="72"/>
        <item x="137"/>
        <item x="180"/>
        <item x="246"/>
        <item x="184"/>
        <item x="38"/>
        <item x="582"/>
        <item x="445"/>
        <item x="275"/>
        <item x="75"/>
        <item x="364"/>
        <item x="405"/>
        <item x="229"/>
        <item x="60"/>
        <item x="257"/>
        <item x="573"/>
        <item x="600"/>
        <item x="344"/>
        <item x="355"/>
        <item x="534"/>
        <item x="356"/>
        <item x="354"/>
        <item x="98"/>
        <item x="554"/>
        <item x="164"/>
        <item x="379"/>
        <item x="466"/>
        <item x="85"/>
        <item x="485"/>
        <item x="265"/>
        <item x="520"/>
        <item x="256"/>
        <item x="185"/>
        <item x="157"/>
        <item x="502"/>
        <item x="192"/>
        <item x="141"/>
        <item x="318"/>
        <item x="371"/>
        <item x="165"/>
        <item x="221"/>
        <item x="563"/>
        <item x="288"/>
        <item x="625"/>
        <item x="67"/>
        <item x="680"/>
        <item x="47"/>
        <item x="296"/>
        <item x="215"/>
        <item x="261"/>
        <item x="671"/>
        <item x="349"/>
        <item x="453"/>
        <item x="54"/>
        <item x="383"/>
        <item x="320"/>
        <item x="227"/>
        <item x="204"/>
        <item x="305"/>
        <item x="297"/>
        <item x="216"/>
        <item x="195"/>
        <item x="207"/>
        <item x="176"/>
        <item x="494"/>
        <item x="280"/>
        <item x="194"/>
        <item x="585"/>
        <item x="489"/>
        <item x="258"/>
        <item x="90"/>
        <item x="498"/>
        <item x="476"/>
        <item x="583"/>
        <item x="155"/>
        <item x="345"/>
        <item x="593"/>
        <item x="459"/>
        <item x="645"/>
        <item x="365"/>
        <item x="158"/>
        <item x="576"/>
        <item x="55"/>
        <item x="525"/>
        <item x="512"/>
        <item x="210"/>
        <item x="167"/>
        <item x="69"/>
        <item x="182"/>
        <item x="419"/>
        <item x="443"/>
        <item x="36"/>
        <item x="74"/>
        <item x="486"/>
        <item x="521"/>
        <item x="477"/>
        <item x="30"/>
        <item x="457"/>
        <item x="140"/>
        <item x="393"/>
        <item x="594"/>
        <item x="95"/>
        <item x="241"/>
        <item x="386"/>
        <item x="448"/>
        <item x="126"/>
        <item x="80"/>
        <item x="10"/>
        <item x="568"/>
        <item x="94"/>
        <item x="295"/>
        <item x="234"/>
        <item x="507"/>
        <item x="276"/>
        <item x="438"/>
        <item x="235"/>
        <item x="208"/>
        <item x="283"/>
        <item x="635"/>
        <item x="401"/>
        <item x="478"/>
        <item x="602"/>
        <item x="200"/>
        <item x="26"/>
        <item x="524"/>
        <item x="84"/>
        <item x="495"/>
        <item x="640"/>
        <item x="372"/>
        <item x="214"/>
        <item x="381"/>
        <item x="130"/>
        <item x="402"/>
        <item x="112"/>
        <item x="175"/>
        <item x="470"/>
        <item x="242"/>
        <item x="439"/>
        <item x="376"/>
        <item x="82"/>
        <item x="416"/>
        <item x="97"/>
        <item x="557"/>
        <item x="117"/>
        <item x="455"/>
        <item x="484"/>
        <item x="133"/>
        <item x="105"/>
        <item x="251"/>
        <item x="303"/>
        <item x="294"/>
        <item x="560"/>
        <item x="542"/>
        <item x="519"/>
        <item x="209"/>
        <item x="128"/>
        <item x="497"/>
        <item x="40"/>
        <item x="642"/>
        <item x="190"/>
        <item x="577"/>
        <item x="392"/>
        <item x="313"/>
        <item x="395"/>
        <item x="254"/>
        <item x="179"/>
        <item x="492"/>
        <item x="132"/>
        <item x="191"/>
        <item x="211"/>
        <item x="134"/>
        <item x="659"/>
        <item x="513"/>
        <item x="688"/>
        <item x="156"/>
        <item x="377"/>
        <item x="312"/>
        <item x="570"/>
        <item x="429"/>
        <item x="20"/>
        <item x="414"/>
        <item x="323"/>
        <item x="63"/>
        <item x="8"/>
        <item x="326"/>
        <item x="606"/>
        <item x="81"/>
        <item x="471"/>
        <item x="88"/>
        <item x="329"/>
        <item x="609"/>
        <item x="347"/>
        <item x="604"/>
        <item x="473"/>
        <item x="469"/>
        <item x="540"/>
        <item x="661"/>
        <item x="545"/>
        <item x="224"/>
        <item x="669"/>
        <item x="400"/>
        <item x="656"/>
        <item x="337"/>
        <item x="46"/>
        <item x="16"/>
        <item x="268"/>
        <item x="86"/>
        <item x="206"/>
        <item x="598"/>
        <item x="187"/>
        <item x="430"/>
        <item x="248"/>
        <item x="145"/>
        <item x="236"/>
        <item x="404"/>
        <item x="571"/>
        <item x="449"/>
        <item x="411"/>
        <item x="116"/>
        <item x="62"/>
        <item x="340"/>
        <item x="515"/>
        <item x="142"/>
        <item x="561"/>
        <item x="238"/>
        <item x="177"/>
        <item x="358"/>
        <item x="682"/>
        <item x="541"/>
        <item x="481"/>
        <item x="17"/>
        <item x="547"/>
        <item x="644"/>
        <item x="352"/>
        <item x="434"/>
        <item x="259"/>
        <item x="663"/>
        <item x="359"/>
        <item x="120"/>
        <item x="28"/>
        <item x="146"/>
        <item x="597"/>
        <item x="123"/>
        <item x="446"/>
        <item x="592"/>
        <item x="596"/>
        <item x="685"/>
        <item x="325"/>
        <item x="674"/>
        <item x="389"/>
        <item x="317"/>
        <item x="362"/>
        <item x="51"/>
        <item x="628"/>
        <item x="415"/>
        <item x="284"/>
        <item x="253"/>
        <item x="87"/>
        <item x="451"/>
        <item x="7"/>
        <item x="544"/>
        <item x="103"/>
        <item x="454"/>
        <item x="108"/>
        <item x="147"/>
        <item x="45"/>
        <item x="385"/>
        <item x="250"/>
        <item x="684"/>
        <item x="562"/>
        <item x="201"/>
        <item x="245"/>
        <item x="516"/>
        <item x="197"/>
        <item x="181"/>
        <item x="78"/>
        <item x="632"/>
        <item x="77"/>
        <item x="447"/>
        <item x="89"/>
        <item x="636"/>
        <item x="172"/>
        <item x="336"/>
        <item x="154"/>
        <item x="527"/>
        <item x="526"/>
        <item x="608"/>
        <item x="32"/>
        <item x="548"/>
        <item x="456"/>
        <item x="188"/>
        <item x="441"/>
        <item x="464"/>
        <item x="630"/>
        <item x="228"/>
        <item x="423"/>
        <item x="490"/>
        <item x="333"/>
        <item x="230"/>
        <item x="427"/>
        <item x="367"/>
        <item x="193"/>
        <item x="171"/>
        <item x="118"/>
        <item x="289"/>
        <item x="522"/>
        <item x="641"/>
        <item x="27"/>
        <item x="399"/>
        <item x="532"/>
        <item x="223"/>
        <item x="298"/>
        <item x="217"/>
        <item x="64"/>
        <item x="1"/>
        <item x="135"/>
        <item x="269"/>
        <item x="138"/>
        <item x="382"/>
        <item x="196"/>
        <item x="315"/>
        <item x="428"/>
        <item x="450"/>
        <item x="361"/>
        <item x="614"/>
        <item x="2"/>
        <item x="306"/>
        <item x="25"/>
        <item x="65"/>
        <item x="160"/>
        <item x="169"/>
        <item x="518"/>
        <item x="66"/>
        <item x="153"/>
        <item x="121"/>
        <item x="660"/>
        <item x="343"/>
        <item x="629"/>
        <item x="3"/>
        <item x="391"/>
        <item x="607"/>
        <item x="338"/>
        <item x="363"/>
        <item x="370"/>
        <item x="351"/>
        <item x="350"/>
        <item x="555"/>
        <item x="281"/>
        <item x="232"/>
        <item x="264"/>
        <item x="398"/>
        <item x="114"/>
        <item x="341"/>
        <item x="327"/>
        <item x="412"/>
        <item x="553"/>
        <item x="300"/>
        <item x="648"/>
        <item x="508"/>
        <item x="19"/>
        <item x="322"/>
        <item x="346"/>
        <item x="440"/>
        <item x="616"/>
        <item x="646"/>
        <item x="24"/>
        <item x="328"/>
        <item x="579"/>
        <item x="479"/>
        <item x="186"/>
        <item x="107"/>
        <item x="282"/>
        <item x="35"/>
        <item x="151"/>
        <item x="390"/>
        <item x="101"/>
        <item x="220"/>
        <item x="501"/>
        <item x="173"/>
        <item x="91"/>
        <item x="465"/>
        <item x="662"/>
        <item x="511"/>
        <item x="198"/>
        <item x="247"/>
        <item x="493"/>
        <item x="342"/>
        <item x="452"/>
        <item x="433"/>
        <item x="653"/>
        <item x="113"/>
        <item x="584"/>
        <item x="159"/>
        <item x="189"/>
        <item x="143"/>
        <item x="618"/>
        <item x="634"/>
        <item x="58"/>
        <item x="612"/>
        <item x="219"/>
        <item x="31"/>
        <item x="442"/>
        <item x="461"/>
        <item x="357"/>
        <item x="249"/>
        <item x="462"/>
        <item x="589"/>
        <item x="380"/>
        <item x="50"/>
        <item x="678"/>
        <item x="580"/>
        <item x="213"/>
        <item x="514"/>
        <item x="79"/>
        <item x="491"/>
        <item x="506"/>
        <item x="131"/>
        <item x="408"/>
        <item x="558"/>
        <item x="321"/>
        <item x="683"/>
        <item x="575"/>
        <item x="205"/>
        <item x="549"/>
        <item x="543"/>
        <item x="651"/>
        <item x="613"/>
        <item x="290"/>
        <item x="487"/>
        <item x="369"/>
        <item x="4"/>
        <item x="643"/>
        <item x="424"/>
        <item x="262"/>
        <item x="572"/>
        <item x="591"/>
        <item x="422"/>
        <item x="37"/>
        <item x="339"/>
        <item x="668"/>
        <item x="537"/>
        <item x="202"/>
        <item x="18"/>
        <item x="658"/>
        <item x="174"/>
        <item x="403"/>
        <item x="538"/>
        <item x="587"/>
        <item x="396"/>
        <item x="49"/>
        <item x="56"/>
        <item x="617"/>
        <item x="503"/>
        <item x="299"/>
        <item x="70"/>
        <item x="546"/>
        <item x="649"/>
        <item x="509"/>
        <item x="122"/>
        <item x="472"/>
        <item x="675"/>
        <item x="150"/>
        <item x="168"/>
        <item x="517"/>
        <item x="183"/>
        <item x="639"/>
        <item x="536"/>
        <item x="11"/>
        <item x="178"/>
        <item x="421"/>
        <item x="670"/>
        <item x="57"/>
        <item x="435"/>
        <item x="409"/>
        <item x="664"/>
        <item x="624"/>
        <item x="222"/>
        <item x="127"/>
        <item x="483"/>
        <item x="233"/>
        <item x="480"/>
        <item x="226"/>
        <item x="686"/>
        <item x="304"/>
        <item x="407"/>
        <item x="307"/>
        <item x="504"/>
        <item x="125"/>
        <item x="244"/>
        <item x="163"/>
        <item x="5"/>
        <item x="212"/>
        <item x="666"/>
        <item x="565"/>
        <item x="310"/>
        <item x="374"/>
        <item x="652"/>
        <item x="623"/>
        <item x="595"/>
        <item x="567"/>
        <item x="531"/>
        <item x="417"/>
        <item x="366"/>
        <item x="12"/>
        <item x="152"/>
        <item x="667"/>
        <item x="410"/>
        <item x="109"/>
        <item x="263"/>
        <item x="566"/>
        <item x="99"/>
        <item x="260"/>
        <item x="348"/>
        <item x="311"/>
        <item x="292"/>
        <item x="9"/>
        <item x="615"/>
        <item x="33"/>
        <item x="92"/>
        <item x="590"/>
        <item x="523"/>
        <item x="611"/>
        <item x="271"/>
        <item x="551"/>
        <item x="119"/>
        <item x="48"/>
        <item x="601"/>
        <item x="384"/>
        <item x="654"/>
        <item x="586"/>
        <item x="23"/>
        <item x="148"/>
        <item x="218"/>
        <item x="274"/>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sd="0" x="4"/>
        <item x="5"/>
      </items>
    </pivotField>
  </pivotFields>
  <rowFields count="2">
    <field x="17"/>
    <field x="16"/>
  </rowFields>
  <rowItems count="6">
    <i>
      <x v="3"/>
      <x v="8"/>
    </i>
    <i r="1">
      <x v="9"/>
    </i>
    <i r="1">
      <x v="10"/>
    </i>
    <i r="1">
      <x v="11"/>
    </i>
    <i r="1">
      <x v="12"/>
    </i>
    <i>
      <x v="4"/>
    </i>
  </rowItems>
  <colFields count="1">
    <field x="8"/>
  </colFields>
  <colItems count="4">
    <i>
      <x/>
    </i>
    <i>
      <x v="1"/>
    </i>
    <i>
      <x v="2"/>
    </i>
    <i>
      <x v="3"/>
    </i>
  </colItems>
  <dataFields count="1">
    <dataField name="Sum of Sales" fld="12" baseField="0" baseItem="0" numFmtId="1"/>
  </dataFields>
  <chartFormats count="4">
    <chartFormat chart="10" format="11" series="1">
      <pivotArea type="data" outline="0" fieldPosition="0">
        <references count="2">
          <reference field="4294967294" count="1" selected="0">
            <x v="0"/>
          </reference>
          <reference field="8" count="1" selected="0">
            <x v="0"/>
          </reference>
        </references>
      </pivotArea>
    </chartFormat>
    <chartFormat chart="10" format="12" series="1">
      <pivotArea type="data" outline="0" fieldPosition="0">
        <references count="2">
          <reference field="4294967294" count="1" selected="0">
            <x v="0"/>
          </reference>
          <reference field="8" count="1" selected="0">
            <x v="1"/>
          </reference>
        </references>
      </pivotArea>
    </chartFormat>
    <chartFormat chart="10" format="13" series="1">
      <pivotArea type="data" outline="0" fieldPosition="0">
        <references count="2">
          <reference field="4294967294" count="1" selected="0">
            <x v="0"/>
          </reference>
          <reference field="8" count="1" selected="0">
            <x v="2"/>
          </reference>
        </references>
      </pivotArea>
    </chartFormat>
    <chartFormat chart="10" format="14"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4409"/>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C6D608-9694-C549-84F9-0F42DD218B0C}" name="PivotTable4" cacheId="8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1:B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8"/>
        <item x="309"/>
        <item x="335"/>
        <item x="53"/>
        <item x="530"/>
        <item x="496"/>
        <item x="552"/>
        <item x="124"/>
        <item x="603"/>
        <item x="460"/>
        <item x="444"/>
        <item x="21"/>
        <item x="418"/>
        <item x="368"/>
        <item x="239"/>
        <item x="52"/>
        <item x="665"/>
        <item x="266"/>
        <item x="482"/>
        <item x="285"/>
        <item x="314"/>
        <item x="599"/>
        <item x="406"/>
        <item x="324"/>
        <item x="83"/>
        <item x="332"/>
        <item x="533"/>
        <item x="581"/>
        <item x="13"/>
        <item x="588"/>
        <item x="657"/>
        <item x="505"/>
        <item x="102"/>
        <item x="647"/>
        <item x="129"/>
        <item x="302"/>
        <item x="556"/>
        <item x="166"/>
        <item x="96"/>
        <item x="203"/>
        <item x="71"/>
        <item x="360"/>
        <item x="225"/>
        <item x="272"/>
        <item x="29"/>
        <item x="110"/>
        <item x="425"/>
        <item x="605"/>
        <item x="319"/>
        <item x="458"/>
        <item x="334"/>
        <item x="293"/>
        <item x="68"/>
        <item x="252"/>
        <item x="301"/>
        <item x="43"/>
        <item x="375"/>
        <item x="467"/>
        <item x="510"/>
        <item x="34"/>
        <item x="111"/>
        <item x="144"/>
        <item x="273"/>
        <item x="387"/>
        <item x="413"/>
        <item x="199"/>
        <item x="15"/>
        <item x="631"/>
        <item x="619"/>
        <item x="637"/>
        <item x="638"/>
        <item x="620"/>
        <item x="240"/>
        <item x="136"/>
        <item x="291"/>
        <item x="100"/>
        <item x="679"/>
        <item x="39"/>
        <item x="61"/>
        <item x="633"/>
        <item x="564"/>
        <item x="539"/>
        <item x="115"/>
        <item x="394"/>
        <item x="231"/>
        <item x="468"/>
        <item x="529"/>
        <item x="76"/>
        <item x="270"/>
        <item x="574"/>
        <item x="437"/>
        <item x="373"/>
        <item x="569"/>
        <item x="267"/>
        <item x="331"/>
        <item x="627"/>
        <item x="170"/>
        <item x="162"/>
        <item x="436"/>
        <item x="277"/>
        <item x="316"/>
        <item x="287"/>
        <item x="104"/>
        <item x="93"/>
        <item x="550"/>
        <item x="677"/>
        <item x="626"/>
        <item x="237"/>
        <item x="397"/>
        <item x="278"/>
        <item x="0"/>
        <item x="139"/>
        <item x="610"/>
        <item x="621"/>
        <item x="44"/>
        <item x="330"/>
        <item x="73"/>
        <item x="672"/>
        <item x="622"/>
        <item x="650"/>
        <item x="500"/>
        <item x="676"/>
        <item x="378"/>
        <item x="528"/>
        <item x="432"/>
        <item x="475"/>
        <item x="559"/>
        <item x="279"/>
        <item x="474"/>
        <item x="22"/>
        <item x="388"/>
        <item x="687"/>
        <item x="426"/>
        <item x="286"/>
        <item x="59"/>
        <item x="243"/>
        <item x="14"/>
        <item x="353"/>
        <item x="106"/>
        <item x="431"/>
        <item x="255"/>
        <item x="72"/>
        <item x="137"/>
        <item x="180"/>
        <item x="246"/>
        <item x="184"/>
        <item x="38"/>
        <item x="582"/>
        <item x="445"/>
        <item x="275"/>
        <item x="75"/>
        <item x="364"/>
        <item x="405"/>
        <item x="229"/>
        <item x="60"/>
        <item x="257"/>
        <item x="573"/>
        <item x="600"/>
        <item x="344"/>
        <item x="355"/>
        <item x="534"/>
        <item x="356"/>
        <item x="354"/>
        <item x="98"/>
        <item x="554"/>
        <item x="164"/>
        <item x="379"/>
        <item x="466"/>
        <item x="85"/>
        <item x="485"/>
        <item x="265"/>
        <item x="520"/>
        <item x="256"/>
        <item x="185"/>
        <item x="157"/>
        <item x="502"/>
        <item x="192"/>
        <item x="141"/>
        <item x="318"/>
        <item x="371"/>
        <item x="165"/>
        <item x="221"/>
        <item x="563"/>
        <item x="288"/>
        <item x="625"/>
        <item x="67"/>
        <item x="680"/>
        <item x="47"/>
        <item x="296"/>
        <item x="215"/>
        <item x="261"/>
        <item x="671"/>
        <item x="349"/>
        <item x="453"/>
        <item x="54"/>
        <item x="383"/>
        <item x="320"/>
        <item x="227"/>
        <item x="204"/>
        <item x="305"/>
        <item x="297"/>
        <item x="216"/>
        <item x="195"/>
        <item x="207"/>
        <item x="176"/>
        <item x="494"/>
        <item x="280"/>
        <item x="194"/>
        <item x="585"/>
        <item x="489"/>
        <item x="258"/>
        <item x="90"/>
        <item x="498"/>
        <item x="476"/>
        <item x="583"/>
        <item x="155"/>
        <item x="345"/>
        <item x="593"/>
        <item x="459"/>
        <item x="645"/>
        <item x="365"/>
        <item x="158"/>
        <item x="576"/>
        <item x="55"/>
        <item x="525"/>
        <item x="512"/>
        <item x="210"/>
        <item x="167"/>
        <item x="69"/>
        <item x="182"/>
        <item x="419"/>
        <item x="443"/>
        <item x="36"/>
        <item x="74"/>
        <item x="486"/>
        <item x="521"/>
        <item x="477"/>
        <item x="30"/>
        <item x="457"/>
        <item x="140"/>
        <item x="393"/>
        <item x="594"/>
        <item x="95"/>
        <item x="241"/>
        <item x="386"/>
        <item x="448"/>
        <item x="126"/>
        <item x="80"/>
        <item x="10"/>
        <item x="568"/>
        <item x="94"/>
        <item x="295"/>
        <item x="234"/>
        <item x="507"/>
        <item x="276"/>
        <item x="438"/>
        <item x="235"/>
        <item x="208"/>
        <item x="283"/>
        <item x="635"/>
        <item x="401"/>
        <item x="478"/>
        <item x="602"/>
        <item x="200"/>
        <item x="26"/>
        <item x="524"/>
        <item x="84"/>
        <item x="495"/>
        <item x="640"/>
        <item x="372"/>
        <item x="214"/>
        <item x="381"/>
        <item x="130"/>
        <item x="402"/>
        <item x="112"/>
        <item x="175"/>
        <item x="470"/>
        <item x="242"/>
        <item x="439"/>
        <item x="376"/>
        <item x="82"/>
        <item x="416"/>
        <item x="97"/>
        <item x="557"/>
        <item x="117"/>
        <item x="455"/>
        <item x="484"/>
        <item x="133"/>
        <item x="105"/>
        <item x="251"/>
        <item x="303"/>
        <item x="294"/>
        <item x="560"/>
        <item x="542"/>
        <item x="519"/>
        <item x="209"/>
        <item x="128"/>
        <item x="497"/>
        <item x="40"/>
        <item x="642"/>
        <item x="190"/>
        <item x="577"/>
        <item x="392"/>
        <item x="313"/>
        <item x="395"/>
        <item x="254"/>
        <item x="179"/>
        <item x="492"/>
        <item x="132"/>
        <item x="191"/>
        <item x="211"/>
        <item x="134"/>
        <item x="659"/>
        <item x="513"/>
        <item x="688"/>
        <item x="156"/>
        <item x="377"/>
        <item x="312"/>
        <item x="570"/>
        <item x="429"/>
        <item x="20"/>
        <item x="414"/>
        <item x="323"/>
        <item x="63"/>
        <item x="8"/>
        <item x="326"/>
        <item x="606"/>
        <item x="81"/>
        <item x="471"/>
        <item x="88"/>
        <item x="329"/>
        <item x="609"/>
        <item x="347"/>
        <item x="604"/>
        <item x="473"/>
        <item x="469"/>
        <item x="540"/>
        <item x="661"/>
        <item x="545"/>
        <item x="224"/>
        <item x="669"/>
        <item x="400"/>
        <item x="656"/>
        <item x="337"/>
        <item x="46"/>
        <item x="16"/>
        <item x="268"/>
        <item x="86"/>
        <item x="206"/>
        <item x="598"/>
        <item x="187"/>
        <item x="430"/>
        <item x="248"/>
        <item x="145"/>
        <item x="236"/>
        <item x="404"/>
        <item x="571"/>
        <item x="449"/>
        <item x="411"/>
        <item x="116"/>
        <item x="62"/>
        <item x="340"/>
        <item x="515"/>
        <item x="142"/>
        <item x="561"/>
        <item x="238"/>
        <item x="177"/>
        <item x="358"/>
        <item x="682"/>
        <item x="541"/>
        <item x="481"/>
        <item x="17"/>
        <item x="547"/>
        <item x="644"/>
        <item x="352"/>
        <item x="434"/>
        <item x="259"/>
        <item x="663"/>
        <item x="359"/>
        <item x="120"/>
        <item x="28"/>
        <item x="146"/>
        <item x="597"/>
        <item x="123"/>
        <item x="446"/>
        <item x="592"/>
        <item x="596"/>
        <item x="685"/>
        <item x="325"/>
        <item x="674"/>
        <item x="389"/>
        <item x="317"/>
        <item x="362"/>
        <item x="51"/>
        <item x="628"/>
        <item x="415"/>
        <item x="284"/>
        <item x="253"/>
        <item x="87"/>
        <item x="451"/>
        <item x="7"/>
        <item x="544"/>
        <item x="103"/>
        <item x="454"/>
        <item x="108"/>
        <item x="147"/>
        <item x="45"/>
        <item x="385"/>
        <item x="250"/>
        <item x="684"/>
        <item x="562"/>
        <item x="201"/>
        <item x="245"/>
        <item x="516"/>
        <item x="197"/>
        <item x="181"/>
        <item x="78"/>
        <item x="632"/>
        <item x="77"/>
        <item x="447"/>
        <item x="89"/>
        <item x="636"/>
        <item x="172"/>
        <item x="336"/>
        <item x="154"/>
        <item x="527"/>
        <item x="526"/>
        <item x="608"/>
        <item x="32"/>
        <item x="548"/>
        <item x="456"/>
        <item x="188"/>
        <item x="441"/>
        <item x="464"/>
        <item x="630"/>
        <item x="228"/>
        <item x="423"/>
        <item x="490"/>
        <item x="333"/>
        <item x="230"/>
        <item x="427"/>
        <item x="367"/>
        <item x="193"/>
        <item x="171"/>
        <item x="118"/>
        <item x="289"/>
        <item x="522"/>
        <item x="641"/>
        <item x="27"/>
        <item x="399"/>
        <item x="532"/>
        <item x="223"/>
        <item x="298"/>
        <item x="217"/>
        <item x="64"/>
        <item x="1"/>
        <item x="135"/>
        <item x="269"/>
        <item x="138"/>
        <item x="382"/>
        <item x="196"/>
        <item x="315"/>
        <item x="428"/>
        <item x="450"/>
        <item x="361"/>
        <item x="614"/>
        <item x="2"/>
        <item x="306"/>
        <item x="25"/>
        <item x="65"/>
        <item x="160"/>
        <item x="169"/>
        <item x="518"/>
        <item x="66"/>
        <item x="153"/>
        <item x="121"/>
        <item x="660"/>
        <item x="343"/>
        <item x="629"/>
        <item x="3"/>
        <item x="391"/>
        <item x="607"/>
        <item x="338"/>
        <item x="363"/>
        <item x="370"/>
        <item x="351"/>
        <item x="350"/>
        <item x="555"/>
        <item x="281"/>
        <item x="232"/>
        <item x="264"/>
        <item x="398"/>
        <item x="114"/>
        <item x="341"/>
        <item x="327"/>
        <item x="412"/>
        <item x="553"/>
        <item x="300"/>
        <item x="648"/>
        <item x="508"/>
        <item x="19"/>
        <item x="322"/>
        <item x="346"/>
        <item x="440"/>
        <item x="616"/>
        <item x="646"/>
        <item x="24"/>
        <item x="328"/>
        <item x="579"/>
        <item x="479"/>
        <item x="186"/>
        <item x="107"/>
        <item x="282"/>
        <item x="35"/>
        <item x="151"/>
        <item x="390"/>
        <item x="101"/>
        <item x="220"/>
        <item x="501"/>
        <item x="173"/>
        <item x="91"/>
        <item x="465"/>
        <item x="662"/>
        <item x="511"/>
        <item x="198"/>
        <item x="247"/>
        <item x="493"/>
        <item x="342"/>
        <item x="452"/>
        <item x="433"/>
        <item x="653"/>
        <item x="113"/>
        <item x="584"/>
        <item x="159"/>
        <item x="189"/>
        <item x="143"/>
        <item x="618"/>
        <item x="634"/>
        <item x="58"/>
        <item x="612"/>
        <item x="219"/>
        <item x="31"/>
        <item x="442"/>
        <item x="461"/>
        <item x="357"/>
        <item x="249"/>
        <item x="462"/>
        <item x="589"/>
        <item x="380"/>
        <item x="50"/>
        <item x="678"/>
        <item x="580"/>
        <item x="213"/>
        <item x="514"/>
        <item x="79"/>
        <item x="491"/>
        <item x="506"/>
        <item x="131"/>
        <item x="408"/>
        <item x="558"/>
        <item x="321"/>
        <item x="683"/>
        <item x="575"/>
        <item x="205"/>
        <item x="549"/>
        <item x="543"/>
        <item x="651"/>
        <item x="613"/>
        <item x="290"/>
        <item x="487"/>
        <item x="369"/>
        <item x="4"/>
        <item x="643"/>
        <item x="424"/>
        <item x="262"/>
        <item x="572"/>
        <item x="591"/>
        <item x="422"/>
        <item x="37"/>
        <item x="339"/>
        <item x="668"/>
        <item x="537"/>
        <item x="202"/>
        <item x="18"/>
        <item x="658"/>
        <item x="174"/>
        <item x="403"/>
        <item x="538"/>
        <item x="587"/>
        <item x="396"/>
        <item x="49"/>
        <item x="56"/>
        <item x="617"/>
        <item x="503"/>
        <item x="299"/>
        <item x="70"/>
        <item x="546"/>
        <item x="649"/>
        <item x="509"/>
        <item x="122"/>
        <item x="472"/>
        <item x="675"/>
        <item x="150"/>
        <item x="168"/>
        <item x="517"/>
        <item x="183"/>
        <item x="639"/>
        <item x="536"/>
        <item x="11"/>
        <item x="178"/>
        <item x="421"/>
        <item x="670"/>
        <item x="57"/>
        <item x="435"/>
        <item x="409"/>
        <item x="664"/>
        <item x="624"/>
        <item x="222"/>
        <item x="127"/>
        <item x="483"/>
        <item x="233"/>
        <item x="480"/>
        <item x="226"/>
        <item x="686"/>
        <item x="304"/>
        <item x="407"/>
        <item x="307"/>
        <item x="504"/>
        <item x="125"/>
        <item x="244"/>
        <item x="163"/>
        <item x="5"/>
        <item x="212"/>
        <item x="666"/>
        <item x="565"/>
        <item x="310"/>
        <item x="374"/>
        <item x="652"/>
        <item x="623"/>
        <item x="595"/>
        <item x="567"/>
        <item x="531"/>
        <item x="417"/>
        <item x="366"/>
        <item x="12"/>
        <item x="152"/>
        <item x="667"/>
        <item x="410"/>
        <item x="109"/>
        <item x="263"/>
        <item x="566"/>
        <item x="99"/>
        <item x="260"/>
        <item x="348"/>
        <item x="311"/>
        <item x="292"/>
        <item x="9"/>
        <item x="615"/>
        <item x="33"/>
        <item x="92"/>
        <item x="590"/>
        <item x="523"/>
        <item x="611"/>
        <item x="271"/>
        <item x="551"/>
        <item x="119"/>
        <item x="48"/>
        <item x="601"/>
        <item x="384"/>
        <item x="654"/>
        <item x="586"/>
        <item x="23"/>
        <item x="148"/>
        <item x="218"/>
        <item x="274"/>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sd="0" x="4"/>
        <item x="5"/>
      </items>
    </pivotField>
  </pivotFields>
  <rowFields count="1">
    <field x="7"/>
  </rowFields>
  <rowItems count="3">
    <i>
      <x v="1"/>
    </i>
    <i>
      <x/>
    </i>
    <i>
      <x v="2"/>
    </i>
  </rowItems>
  <colItems count="1">
    <i/>
  </colItems>
  <dataFields count="1">
    <dataField name="Sum of Sales" fld="12" baseField="0" baseItem="0" numFmtId="167"/>
  </dataFields>
  <chartFormats count="7">
    <chartFormat chart="7" format="1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7" count="1" selected="0">
            <x v="2"/>
          </reference>
        </references>
      </pivotArea>
    </chartFormat>
    <chartFormat chart="24" format="4">
      <pivotArea type="data" outline="0" fieldPosition="0">
        <references count="2">
          <reference field="4294967294" count="1" selected="0">
            <x v="0"/>
          </reference>
          <reference field="7" count="1" selected="0">
            <x v="0"/>
          </reference>
        </references>
      </pivotArea>
    </chartFormat>
    <chartFormat chart="24"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4409"/>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033E35-339A-C244-A664-DBE67DEE9D03}" name="PivotTable4" cacheId="8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9" firstHeaderRow="1" firstDataRow="1" firstDataCol="1" rowPageCount="1" colPageCount="1"/>
  <pivotFields count="18">
    <pivotField compact="0" outline="0" showAll="0" defaultSubtotal="0"/>
    <pivotField compact="0" numFmtId="165" outline="0" showAll="0" defaultSubtotal="0">
      <items count="689">
        <item x="6"/>
        <item x="578"/>
        <item x="463"/>
        <item x="655"/>
        <item x="420"/>
        <item x="499"/>
        <item x="161"/>
        <item x="149"/>
        <item x="535"/>
        <item x="488"/>
        <item x="673"/>
        <item x="308"/>
        <item x="309"/>
        <item x="335"/>
        <item x="53"/>
        <item x="530"/>
        <item x="496"/>
        <item x="552"/>
        <item x="124"/>
        <item x="603"/>
        <item x="460"/>
        <item x="444"/>
        <item x="21"/>
        <item x="418"/>
        <item x="368"/>
        <item x="239"/>
        <item x="52"/>
        <item x="665"/>
        <item x="266"/>
        <item x="482"/>
        <item x="285"/>
        <item x="314"/>
        <item x="599"/>
        <item x="406"/>
        <item x="324"/>
        <item x="83"/>
        <item x="332"/>
        <item x="533"/>
        <item x="581"/>
        <item x="13"/>
        <item x="588"/>
        <item x="657"/>
        <item x="505"/>
        <item x="102"/>
        <item x="647"/>
        <item x="129"/>
        <item x="302"/>
        <item x="556"/>
        <item x="166"/>
        <item x="96"/>
        <item x="203"/>
        <item x="71"/>
        <item x="360"/>
        <item x="225"/>
        <item x="272"/>
        <item x="29"/>
        <item x="110"/>
        <item x="425"/>
        <item x="605"/>
        <item x="319"/>
        <item x="458"/>
        <item x="334"/>
        <item x="293"/>
        <item x="68"/>
        <item x="252"/>
        <item x="301"/>
        <item x="43"/>
        <item x="375"/>
        <item x="467"/>
        <item x="510"/>
        <item x="34"/>
        <item x="111"/>
        <item x="144"/>
        <item x="273"/>
        <item x="387"/>
        <item x="413"/>
        <item x="199"/>
        <item x="15"/>
        <item x="631"/>
        <item x="619"/>
        <item x="637"/>
        <item x="638"/>
        <item x="620"/>
        <item x="240"/>
        <item x="136"/>
        <item x="291"/>
        <item x="100"/>
        <item x="679"/>
        <item x="39"/>
        <item x="61"/>
        <item x="633"/>
        <item x="564"/>
        <item x="539"/>
        <item x="115"/>
        <item x="394"/>
        <item x="231"/>
        <item x="468"/>
        <item x="529"/>
        <item x="76"/>
        <item x="270"/>
        <item x="574"/>
        <item x="437"/>
        <item x="373"/>
        <item x="569"/>
        <item x="267"/>
        <item x="331"/>
        <item x="627"/>
        <item x="170"/>
        <item x="162"/>
        <item x="436"/>
        <item x="277"/>
        <item x="316"/>
        <item x="287"/>
        <item x="104"/>
        <item x="93"/>
        <item x="550"/>
        <item x="677"/>
        <item x="626"/>
        <item x="237"/>
        <item x="397"/>
        <item x="278"/>
        <item x="0"/>
        <item x="139"/>
        <item x="610"/>
        <item x="621"/>
        <item x="44"/>
        <item x="330"/>
        <item x="73"/>
        <item x="672"/>
        <item x="622"/>
        <item x="650"/>
        <item x="500"/>
        <item x="676"/>
        <item x="378"/>
        <item x="528"/>
        <item x="432"/>
        <item x="475"/>
        <item x="559"/>
        <item x="279"/>
        <item x="474"/>
        <item x="22"/>
        <item x="388"/>
        <item x="687"/>
        <item x="426"/>
        <item x="286"/>
        <item x="59"/>
        <item x="243"/>
        <item x="14"/>
        <item x="353"/>
        <item x="106"/>
        <item x="431"/>
        <item x="255"/>
        <item x="72"/>
        <item x="137"/>
        <item x="180"/>
        <item x="246"/>
        <item x="184"/>
        <item x="38"/>
        <item x="582"/>
        <item x="445"/>
        <item x="275"/>
        <item x="75"/>
        <item x="364"/>
        <item x="405"/>
        <item x="229"/>
        <item x="60"/>
        <item x="257"/>
        <item x="573"/>
        <item x="600"/>
        <item x="344"/>
        <item x="355"/>
        <item x="534"/>
        <item x="356"/>
        <item x="354"/>
        <item x="98"/>
        <item x="554"/>
        <item x="164"/>
        <item x="379"/>
        <item x="466"/>
        <item x="85"/>
        <item x="485"/>
        <item x="265"/>
        <item x="520"/>
        <item x="256"/>
        <item x="185"/>
        <item x="157"/>
        <item x="502"/>
        <item x="192"/>
        <item x="141"/>
        <item x="318"/>
        <item x="371"/>
        <item x="165"/>
        <item x="221"/>
        <item x="563"/>
        <item x="288"/>
        <item x="625"/>
        <item x="67"/>
        <item x="680"/>
        <item x="47"/>
        <item x="296"/>
        <item x="215"/>
        <item x="261"/>
        <item x="671"/>
        <item x="349"/>
        <item x="453"/>
        <item x="54"/>
        <item x="383"/>
        <item x="320"/>
        <item x="227"/>
        <item x="204"/>
        <item x="305"/>
        <item x="297"/>
        <item x="216"/>
        <item x="195"/>
        <item x="207"/>
        <item x="176"/>
        <item x="494"/>
        <item x="280"/>
        <item x="194"/>
        <item x="585"/>
        <item x="489"/>
        <item x="258"/>
        <item x="90"/>
        <item x="498"/>
        <item x="476"/>
        <item x="583"/>
        <item x="155"/>
        <item x="345"/>
        <item x="593"/>
        <item x="459"/>
        <item x="645"/>
        <item x="365"/>
        <item x="158"/>
        <item x="576"/>
        <item x="55"/>
        <item x="525"/>
        <item x="512"/>
        <item x="210"/>
        <item x="167"/>
        <item x="69"/>
        <item x="182"/>
        <item x="419"/>
        <item x="443"/>
        <item x="36"/>
        <item x="74"/>
        <item x="486"/>
        <item x="521"/>
        <item x="477"/>
        <item x="30"/>
        <item x="457"/>
        <item x="140"/>
        <item x="393"/>
        <item x="594"/>
        <item x="95"/>
        <item x="241"/>
        <item x="386"/>
        <item x="448"/>
        <item x="126"/>
        <item x="80"/>
        <item x="10"/>
        <item x="568"/>
        <item x="94"/>
        <item x="295"/>
        <item x="234"/>
        <item x="507"/>
        <item x="276"/>
        <item x="438"/>
        <item x="235"/>
        <item x="208"/>
        <item x="283"/>
        <item x="635"/>
        <item x="401"/>
        <item x="478"/>
        <item x="602"/>
        <item x="200"/>
        <item x="26"/>
        <item x="524"/>
        <item x="84"/>
        <item x="495"/>
        <item x="640"/>
        <item x="372"/>
        <item x="214"/>
        <item x="381"/>
        <item x="130"/>
        <item x="402"/>
        <item x="112"/>
        <item x="175"/>
        <item x="470"/>
        <item x="242"/>
        <item x="439"/>
        <item x="376"/>
        <item x="82"/>
        <item x="416"/>
        <item x="97"/>
        <item x="557"/>
        <item x="117"/>
        <item x="455"/>
        <item x="484"/>
        <item x="133"/>
        <item x="105"/>
        <item x="251"/>
        <item x="303"/>
        <item x="294"/>
        <item x="560"/>
        <item x="542"/>
        <item x="519"/>
        <item x="209"/>
        <item x="128"/>
        <item x="497"/>
        <item x="40"/>
        <item x="642"/>
        <item x="190"/>
        <item x="577"/>
        <item x="392"/>
        <item x="313"/>
        <item x="395"/>
        <item x="254"/>
        <item x="179"/>
        <item x="492"/>
        <item x="132"/>
        <item x="191"/>
        <item x="211"/>
        <item x="134"/>
        <item x="659"/>
        <item x="513"/>
        <item x="688"/>
        <item x="156"/>
        <item x="377"/>
        <item x="312"/>
        <item x="570"/>
        <item x="429"/>
        <item x="20"/>
        <item x="414"/>
        <item x="323"/>
        <item x="63"/>
        <item x="8"/>
        <item x="326"/>
        <item x="606"/>
        <item x="81"/>
        <item x="471"/>
        <item x="88"/>
        <item x="329"/>
        <item x="609"/>
        <item x="347"/>
        <item x="604"/>
        <item x="473"/>
        <item x="469"/>
        <item x="540"/>
        <item x="661"/>
        <item x="545"/>
        <item x="224"/>
        <item x="669"/>
        <item x="400"/>
        <item x="656"/>
        <item x="337"/>
        <item x="46"/>
        <item x="16"/>
        <item x="268"/>
        <item x="86"/>
        <item x="206"/>
        <item x="598"/>
        <item x="187"/>
        <item x="430"/>
        <item x="248"/>
        <item x="145"/>
        <item x="236"/>
        <item x="404"/>
        <item x="571"/>
        <item x="449"/>
        <item x="411"/>
        <item x="116"/>
        <item x="62"/>
        <item x="340"/>
        <item x="515"/>
        <item x="142"/>
        <item x="561"/>
        <item x="238"/>
        <item x="177"/>
        <item x="358"/>
        <item x="682"/>
        <item x="541"/>
        <item x="481"/>
        <item x="17"/>
        <item x="547"/>
        <item x="644"/>
        <item x="352"/>
        <item x="434"/>
        <item x="259"/>
        <item x="663"/>
        <item x="359"/>
        <item x="120"/>
        <item x="28"/>
        <item x="146"/>
        <item x="597"/>
        <item x="123"/>
        <item x="446"/>
        <item x="592"/>
        <item x="596"/>
        <item x="685"/>
        <item x="325"/>
        <item x="674"/>
        <item x="389"/>
        <item x="317"/>
        <item x="362"/>
        <item x="51"/>
        <item x="628"/>
        <item x="415"/>
        <item x="284"/>
        <item x="253"/>
        <item x="87"/>
        <item x="451"/>
        <item x="7"/>
        <item x="544"/>
        <item x="103"/>
        <item x="454"/>
        <item x="108"/>
        <item x="147"/>
        <item x="45"/>
        <item x="385"/>
        <item x="250"/>
        <item x="684"/>
        <item x="562"/>
        <item x="201"/>
        <item x="245"/>
        <item x="516"/>
        <item x="197"/>
        <item x="181"/>
        <item x="78"/>
        <item x="632"/>
        <item x="77"/>
        <item x="447"/>
        <item x="89"/>
        <item x="636"/>
        <item x="172"/>
        <item x="336"/>
        <item x="154"/>
        <item x="527"/>
        <item x="526"/>
        <item x="608"/>
        <item x="32"/>
        <item x="548"/>
        <item x="456"/>
        <item x="188"/>
        <item x="441"/>
        <item x="464"/>
        <item x="630"/>
        <item x="228"/>
        <item x="423"/>
        <item x="490"/>
        <item x="333"/>
        <item x="230"/>
        <item x="427"/>
        <item x="367"/>
        <item x="193"/>
        <item x="171"/>
        <item x="118"/>
        <item x="289"/>
        <item x="522"/>
        <item x="641"/>
        <item x="27"/>
        <item x="399"/>
        <item x="532"/>
        <item x="223"/>
        <item x="298"/>
        <item x="217"/>
        <item x="64"/>
        <item x="1"/>
        <item x="135"/>
        <item x="269"/>
        <item x="138"/>
        <item x="382"/>
        <item x="196"/>
        <item x="315"/>
        <item x="428"/>
        <item x="450"/>
        <item x="361"/>
        <item x="614"/>
        <item x="2"/>
        <item x="306"/>
        <item x="25"/>
        <item x="65"/>
        <item x="160"/>
        <item x="169"/>
        <item x="518"/>
        <item x="66"/>
        <item x="153"/>
        <item x="121"/>
        <item x="660"/>
        <item x="343"/>
        <item x="629"/>
        <item x="3"/>
        <item x="391"/>
        <item x="607"/>
        <item x="338"/>
        <item x="363"/>
        <item x="370"/>
        <item x="351"/>
        <item x="350"/>
        <item x="555"/>
        <item x="281"/>
        <item x="232"/>
        <item x="264"/>
        <item x="398"/>
        <item x="114"/>
        <item x="341"/>
        <item x="327"/>
        <item x="412"/>
        <item x="553"/>
        <item x="300"/>
        <item x="648"/>
        <item x="508"/>
        <item x="19"/>
        <item x="322"/>
        <item x="346"/>
        <item x="440"/>
        <item x="616"/>
        <item x="646"/>
        <item x="24"/>
        <item x="328"/>
        <item x="579"/>
        <item x="479"/>
        <item x="186"/>
        <item x="107"/>
        <item x="282"/>
        <item x="35"/>
        <item x="151"/>
        <item x="390"/>
        <item x="101"/>
        <item x="220"/>
        <item x="501"/>
        <item x="173"/>
        <item x="91"/>
        <item x="465"/>
        <item x="662"/>
        <item x="511"/>
        <item x="198"/>
        <item x="247"/>
        <item x="493"/>
        <item x="342"/>
        <item x="452"/>
        <item x="433"/>
        <item x="653"/>
        <item x="113"/>
        <item x="584"/>
        <item x="159"/>
        <item x="189"/>
        <item x="143"/>
        <item x="618"/>
        <item x="634"/>
        <item x="58"/>
        <item x="612"/>
        <item x="219"/>
        <item x="31"/>
        <item x="442"/>
        <item x="461"/>
        <item x="357"/>
        <item x="249"/>
        <item x="462"/>
        <item x="589"/>
        <item x="380"/>
        <item x="50"/>
        <item x="678"/>
        <item x="580"/>
        <item x="213"/>
        <item x="514"/>
        <item x="79"/>
        <item x="491"/>
        <item x="506"/>
        <item x="131"/>
        <item x="408"/>
        <item x="558"/>
        <item x="321"/>
        <item x="683"/>
        <item x="575"/>
        <item x="205"/>
        <item x="549"/>
        <item x="543"/>
        <item x="651"/>
        <item x="613"/>
        <item x="290"/>
        <item x="487"/>
        <item x="369"/>
        <item x="4"/>
        <item x="643"/>
        <item x="424"/>
        <item x="262"/>
        <item x="572"/>
        <item x="591"/>
        <item x="422"/>
        <item x="37"/>
        <item x="339"/>
        <item x="668"/>
        <item x="537"/>
        <item x="202"/>
        <item x="18"/>
        <item x="658"/>
        <item x="174"/>
        <item x="403"/>
        <item x="538"/>
        <item x="587"/>
        <item x="396"/>
        <item x="49"/>
        <item x="56"/>
        <item x="617"/>
        <item x="503"/>
        <item x="299"/>
        <item x="70"/>
        <item x="546"/>
        <item x="649"/>
        <item x="509"/>
        <item x="122"/>
        <item x="472"/>
        <item x="675"/>
        <item x="150"/>
        <item x="168"/>
        <item x="517"/>
        <item x="183"/>
        <item x="639"/>
        <item x="536"/>
        <item x="11"/>
        <item x="178"/>
        <item x="421"/>
        <item x="670"/>
        <item x="57"/>
        <item x="435"/>
        <item x="409"/>
        <item x="664"/>
        <item x="624"/>
        <item x="222"/>
        <item x="127"/>
        <item x="483"/>
        <item x="233"/>
        <item x="480"/>
        <item x="226"/>
        <item x="686"/>
        <item x="304"/>
        <item x="407"/>
        <item x="307"/>
        <item x="504"/>
        <item x="125"/>
        <item x="244"/>
        <item x="163"/>
        <item x="5"/>
        <item x="212"/>
        <item x="666"/>
        <item x="565"/>
        <item x="310"/>
        <item x="374"/>
        <item x="652"/>
        <item x="623"/>
        <item x="595"/>
        <item x="567"/>
        <item x="531"/>
        <item x="417"/>
        <item x="366"/>
        <item x="12"/>
        <item x="152"/>
        <item x="667"/>
        <item x="410"/>
        <item x="109"/>
        <item x="263"/>
        <item x="566"/>
        <item x="99"/>
        <item x="260"/>
        <item x="348"/>
        <item x="311"/>
        <item x="292"/>
        <item x="9"/>
        <item x="615"/>
        <item x="33"/>
        <item x="92"/>
        <item x="590"/>
        <item x="523"/>
        <item x="611"/>
        <item x="271"/>
        <item x="551"/>
        <item x="119"/>
        <item x="48"/>
        <item x="601"/>
        <item x="384"/>
        <item x="654"/>
        <item x="586"/>
        <item x="23"/>
        <item x="148"/>
        <item x="218"/>
        <item x="274"/>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8"/>
        <item x="129"/>
        <item x="170"/>
        <item x="904"/>
        <item x="776"/>
        <item x="394"/>
        <item x="85"/>
        <item x="432"/>
        <item x="763"/>
        <item x="720"/>
        <item x="27"/>
        <item x="186"/>
        <item x="624"/>
        <item x="425"/>
        <item x="294"/>
        <item x="438"/>
        <item x="747"/>
        <item x="439"/>
        <item x="543"/>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6"/>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149"/>
        <item x="802"/>
        <item x="892"/>
        <item x="314"/>
        <item x="881"/>
        <item x="74"/>
        <item x="239"/>
        <item x="241"/>
        <item x="224"/>
        <item x="539"/>
        <item x="72"/>
        <item x="749"/>
        <item x="235"/>
        <item x="216"/>
        <item x="193"/>
        <item x="808"/>
        <item x="113"/>
        <item x="572"/>
        <item x="310"/>
        <item x="345"/>
        <item x="348"/>
        <item x="529"/>
        <item x="759"/>
        <item x="55"/>
        <item x="610"/>
        <item x="346"/>
        <item x="289"/>
        <item x="591"/>
        <item x="221"/>
        <item x="668"/>
        <item x="22"/>
        <item x="461"/>
        <item x="277"/>
        <item x="197"/>
        <item x="435"/>
        <item x="707"/>
        <item x="700"/>
        <item x="517"/>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281"/>
        <item x="555"/>
        <item x="198"/>
        <item x="98"/>
        <item x="167"/>
        <item x="183"/>
        <item x="260"/>
        <item x="317"/>
        <item x="333"/>
        <item x="756"/>
        <item x="288"/>
        <item x="484"/>
        <item x="328"/>
        <item x="165"/>
        <item x="755"/>
        <item x="290"/>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164"/>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7"/>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97"/>
        <item x="440"/>
        <item x="627"/>
        <item x="559"/>
        <item x="832"/>
        <item x="176"/>
        <item x="617"/>
        <item x="343"/>
        <item x="237"/>
        <item x="488"/>
        <item x="257"/>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325"/>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1"/>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403"/>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92"/>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autoSortScope>
        <pivotArea dataOnly="0" outline="0" fieldPosition="0">
          <references count="1">
            <reference field="4294967294" count="1" selected="0">
              <x v="0"/>
            </reference>
          </references>
        </pivotArea>
      </autoSortScope>
    </pivotField>
    <pivotField compact="0" outline="0" showAll="0" defaultSubtotal="0"/>
    <pivotField axis="axisPage" compact="0" outline="0" multipleItemSelectionAllowed="1" showAll="0" defaultSubtotal="0">
      <items count="4">
        <item x="1"/>
        <item x="3"/>
        <item x="0"/>
        <item h="1" x="2"/>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sd="0" x="4"/>
        <item x="5"/>
      </items>
    </pivotField>
  </pivotFields>
  <rowFields count="1">
    <field x="5"/>
  </rowFields>
  <rowItems count="6">
    <i>
      <x v="328"/>
    </i>
    <i>
      <x v="400"/>
    </i>
    <i>
      <x v="819"/>
    </i>
    <i>
      <x v="695"/>
    </i>
    <i>
      <x v="825"/>
    </i>
    <i>
      <x v="527"/>
    </i>
  </rowItems>
  <colItems count="1">
    <i/>
  </colItems>
  <pageFields count="1">
    <pageField fld="7" hier="-1"/>
  </pageFields>
  <dataFields count="1">
    <dataField name="Sum of Sales" fld="12" baseField="0" baseItem="0"/>
  </dataFields>
  <chartFormats count="29">
    <chartFormat chart="22"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5" count="1" selected="0">
            <x v="254"/>
          </reference>
        </references>
      </pivotArea>
    </chartFormat>
    <chartFormat chart="26" format="8">
      <pivotArea type="data" outline="0" fieldPosition="0">
        <references count="2">
          <reference field="4294967294" count="1" selected="0">
            <x v="0"/>
          </reference>
          <reference field="5" count="1" selected="0">
            <x v="125"/>
          </reference>
        </references>
      </pivotArea>
    </chartFormat>
    <chartFormat chart="26" format="9">
      <pivotArea type="data" outline="0" fieldPosition="0">
        <references count="2">
          <reference field="4294967294" count="1" selected="0">
            <x v="0"/>
          </reference>
          <reference field="5" count="1" selected="0">
            <x v="217"/>
          </reference>
        </references>
      </pivotArea>
    </chartFormat>
    <chartFormat chart="26" format="10">
      <pivotArea type="data" outline="0" fieldPosition="0">
        <references count="2">
          <reference field="4294967294" count="1" selected="0">
            <x v="0"/>
          </reference>
          <reference field="5" count="1" selected="0">
            <x v="28"/>
          </reference>
        </references>
      </pivotArea>
    </chartFormat>
    <chartFormat chart="26" format="11">
      <pivotArea type="data" outline="0" fieldPosition="0">
        <references count="2">
          <reference field="4294967294" count="1" selected="0">
            <x v="0"/>
          </reference>
          <reference field="5" count="1" selected="0">
            <x v="180"/>
          </reference>
        </references>
      </pivotArea>
    </chartFormat>
    <chartFormat chart="26" format="12">
      <pivotArea type="data" outline="0" fieldPosition="0">
        <references count="2">
          <reference field="4294967294" count="1" selected="0">
            <x v="0"/>
          </reference>
          <reference field="5" count="1" selected="0">
            <x v="355"/>
          </reference>
        </references>
      </pivotArea>
    </chartFormat>
    <chartFormat chart="26" format="13">
      <pivotArea type="data" outline="0" fieldPosition="0">
        <references count="2">
          <reference field="4294967294" count="1" selected="0">
            <x v="0"/>
          </reference>
          <reference field="5" count="1" selected="0">
            <x v="875"/>
          </reference>
        </references>
      </pivotArea>
    </chartFormat>
    <chartFormat chart="26" format="14">
      <pivotArea type="data" outline="0" fieldPosition="0">
        <references count="2">
          <reference field="4294967294" count="1" selected="0">
            <x v="0"/>
          </reference>
          <reference field="5" count="1" selected="0">
            <x v="717"/>
          </reference>
        </references>
      </pivotArea>
    </chartFormat>
    <chartFormat chart="26" format="15">
      <pivotArea type="data" outline="0" fieldPosition="0">
        <references count="2">
          <reference field="4294967294" count="1" selected="0">
            <x v="0"/>
          </reference>
          <reference field="5" count="1" selected="0">
            <x v="12"/>
          </reference>
        </references>
      </pivotArea>
    </chartFormat>
    <chartFormat chart="26" format="16">
      <pivotArea type="data" outline="0" fieldPosition="0">
        <references count="2">
          <reference field="4294967294" count="1" selected="0">
            <x v="0"/>
          </reference>
          <reference field="5" count="1" selected="0">
            <x v="96"/>
          </reference>
        </references>
      </pivotArea>
    </chartFormat>
    <chartFormat chart="26" format="17">
      <pivotArea type="data" outline="0" fieldPosition="0">
        <references count="2">
          <reference field="4294967294" count="1" selected="0">
            <x v="0"/>
          </reference>
          <reference field="5" count="1" selected="0">
            <x v="638"/>
          </reference>
        </references>
      </pivotArea>
    </chartFormat>
    <chartFormat chart="26" format="18">
      <pivotArea type="data" outline="0" fieldPosition="0">
        <references count="2">
          <reference field="4294967294" count="1" selected="0">
            <x v="0"/>
          </reference>
          <reference field="5" count="1" selected="0">
            <x v="784"/>
          </reference>
        </references>
      </pivotArea>
    </chartFormat>
    <chartFormat chart="26" format="19">
      <pivotArea type="data" outline="0" fieldPosition="0">
        <references count="2">
          <reference field="4294967294" count="1" selected="0">
            <x v="0"/>
          </reference>
          <reference field="5" count="1" selected="0">
            <x v="527"/>
          </reference>
        </references>
      </pivotArea>
    </chartFormat>
    <chartFormat chart="26" format="20">
      <pivotArea type="data" outline="0" fieldPosition="0">
        <references count="2">
          <reference field="4294967294" count="1" selected="0">
            <x v="0"/>
          </reference>
          <reference field="5" count="1" selected="0">
            <x v="517"/>
          </reference>
        </references>
      </pivotArea>
    </chartFormat>
    <chartFormat chart="26" format="21">
      <pivotArea type="data" outline="0" fieldPosition="0">
        <references count="2">
          <reference field="4294967294" count="1" selected="0">
            <x v="0"/>
          </reference>
          <reference field="5" count="1" selected="0">
            <x v="72"/>
          </reference>
        </references>
      </pivotArea>
    </chartFormat>
    <chartFormat chart="26" format="22">
      <pivotArea type="data" outline="0" fieldPosition="0">
        <references count="2">
          <reference field="4294967294" count="1" selected="0">
            <x v="0"/>
          </reference>
          <reference field="5" count="1" selected="0">
            <x v="884"/>
          </reference>
        </references>
      </pivotArea>
    </chartFormat>
    <chartFormat chart="26" format="23">
      <pivotArea type="data" outline="0" fieldPosition="0">
        <references count="2">
          <reference field="4294967294" count="1" selected="0">
            <x v="0"/>
          </reference>
          <reference field="5" count="1" selected="0">
            <x v="183"/>
          </reference>
        </references>
      </pivotArea>
    </chartFormat>
    <chartFormat chart="26" format="24">
      <pivotArea type="data" outline="0" fieldPosition="0">
        <references count="2">
          <reference field="4294967294" count="1" selected="0">
            <x v="0"/>
          </reference>
          <reference field="5" count="1" selected="0">
            <x v="336"/>
          </reference>
        </references>
      </pivotArea>
    </chartFormat>
    <chartFormat chart="26" format="25">
      <pivotArea type="data" outline="0" fieldPosition="0">
        <references count="2">
          <reference field="4294967294" count="1" selected="0">
            <x v="0"/>
          </reference>
          <reference field="5" count="1" selected="0">
            <x v="271"/>
          </reference>
        </references>
      </pivotArea>
    </chartFormat>
    <chartFormat chart="26" format="26">
      <pivotArea type="data" outline="0" fieldPosition="0">
        <references count="2">
          <reference field="4294967294" count="1" selected="0">
            <x v="0"/>
          </reference>
          <reference field="5" count="1" selected="0">
            <x v="609"/>
          </reference>
        </references>
      </pivotArea>
    </chartFormat>
    <chartFormat chart="26" format="27">
      <pivotArea type="data" outline="0" fieldPosition="0">
        <references count="2">
          <reference field="4294967294" count="1" selected="0">
            <x v="0"/>
          </reference>
          <reference field="5" count="1" selected="0">
            <x v="225"/>
          </reference>
        </references>
      </pivotArea>
    </chartFormat>
    <chartFormat chart="26" format="28">
      <pivotArea type="data" outline="0" fieldPosition="0">
        <references count="2">
          <reference field="4294967294" count="1" selected="0">
            <x v="0"/>
          </reference>
          <reference field="5" count="1" selected="0">
            <x v="20"/>
          </reference>
        </references>
      </pivotArea>
    </chartFormat>
    <chartFormat chart="26" format="29">
      <pivotArea type="data" outline="0" fieldPosition="0">
        <references count="2">
          <reference field="4294967294" count="1" selected="0">
            <x v="0"/>
          </reference>
          <reference field="5" count="1" selected="0">
            <x v="695"/>
          </reference>
        </references>
      </pivotArea>
    </chartFormat>
    <chartFormat chart="26" format="30">
      <pivotArea type="data" outline="0" fieldPosition="0">
        <references count="2">
          <reference field="4294967294" count="1" selected="0">
            <x v="0"/>
          </reference>
          <reference field="5" count="1" selected="0">
            <x v="819"/>
          </reference>
        </references>
      </pivotArea>
    </chartFormat>
    <chartFormat chart="26" format="31">
      <pivotArea type="data" outline="0" fieldPosition="0">
        <references count="2">
          <reference field="4294967294" count="1" selected="0">
            <x v="0"/>
          </reference>
          <reference field="5" count="1" selected="0">
            <x v="400"/>
          </reference>
        </references>
      </pivotArea>
    </chartFormat>
    <chartFormat chart="26" format="32">
      <pivotArea type="data" outline="0" fieldPosition="0">
        <references count="2">
          <reference field="4294967294" count="1" selected="0">
            <x v="0"/>
          </reference>
          <reference field="5" count="1" selected="0">
            <x v="328"/>
          </reference>
        </references>
      </pivotArea>
    </chartFormat>
  </chartFormats>
  <pivotTableStyleInfo name="PivotStyleMedium9" showRowHeaders="1" showColHeaders="1" showRowStripes="0" showColStripes="0" showLastColumn="1"/>
  <filters count="2">
    <filter fld="1" type="dateBetween" evalOrder="-1" id="60" name="Order Date">
      <autoFilter ref="A1">
        <filterColumn colId="0">
          <customFilters and="1">
            <customFilter operator="greaterThanOrEqual" val="44409"/>
            <customFilter operator="lessThanOrEqual" val="44926"/>
          </customFilters>
        </filterColumn>
      </autoFilter>
      <extLst>
        <ext xmlns:x15="http://schemas.microsoft.com/office/spreadsheetml/2010/11/main" uri="{0605FD5F-26C8-4aeb-8148-2DB25E43C511}">
          <x15:pivotFilter useWholeDay="1"/>
        </ext>
      </extLst>
    </filter>
    <filter fld="5" type="count" evalOrder="-1" id="4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99238589-267E-CA4B-AF72-98D46831BD52}" sourceName="Roast Type">
  <pivotTables>
    <pivotTable tabId="20" name="TotalSales"/>
    <pivotTable tabId="23" name="PivotTable4"/>
    <pivotTable tabId="26" name="PivotTable4"/>
  </pivotTables>
  <data>
    <tabular pivotCacheId="1276898360">
      <items count="3">
        <i x="2" s="1"/>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5014848-FE21-414F-B9D0-54F45CAC79FE}" sourceName="Size">
  <pivotTables>
    <pivotTable tabId="20" name="TotalSales"/>
    <pivotTable tabId="23" name="PivotTable4"/>
    <pivotTable tabId="26" name="PivotTable4"/>
  </pivotTables>
  <data>
    <tabular pivotCacheId="1276898360">
      <items count="4">
        <i x="3" s="1"/>
        <i x="1"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9ECF937-B5BC-764B-9D7A-175DD35170AC}" sourceName="Loyalty Card">
  <pivotTables>
    <pivotTable tabId="20" name="TotalSales"/>
    <pivotTable tabId="23" name="PivotTable4"/>
    <pivotTable tabId="26" name="PivotTable4"/>
  </pivotTables>
  <data>
    <tabular pivotCacheId="1276898360">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1F76EFA9-A516-304A-A5BD-10AAB5EB3B0C}" cache="Slicer_Roast_Type" caption="Roast Type" columnCount="2" style="SlicerStyleDark2" rowHeight="230716"/>
  <slicer name="Size" xr10:uid="{44C74C93-F14A-F646-A23E-202865A77B2C}" cache="Slicer_Size" caption="Size" columnCount="2" style="SlicerStyleDark2" rowHeight="230716"/>
  <slicer name="Loyalty Card" xr10:uid="{53FC095C-1E42-7A47-8230-5CE2A7953780}"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72CBAE-CFA9-5647-B669-0D956542D542}" name="Orders" displayName="Orders" ref="A1:P1001" totalsRowShown="0" headerRowDxfId="11">
  <autoFilter ref="A1:P1001" xr:uid="{1472CBAE-CFA9-5647-B669-0D956542D542}"/>
  <sortState xmlns:xlrd2="http://schemas.microsoft.com/office/spreadsheetml/2017/richdata2" ref="A161:P591">
    <sortCondition ref="M1:M1001"/>
  </sortState>
  <tableColumns count="16">
    <tableColumn id="1" xr3:uid="{7822EBEA-E376-354A-9EC8-871D8166C160}" name="Order ID" dataDxfId="10"/>
    <tableColumn id="2" xr3:uid="{788A9E9F-983C-4B47-9577-04651DE76073}" name="Order Date" dataDxfId="9"/>
    <tableColumn id="3" xr3:uid="{A90A51C2-0586-4D48-AC00-B6530208BF5C}" name="Customer ID" dataDxfId="8"/>
    <tableColumn id="4" xr3:uid="{F4F289C3-1714-8943-B2EE-16F24AB8F045}" name="Product ID"/>
    <tableColumn id="5" xr3:uid="{0FEA1313-7912-754D-B81E-DF623FC9D8A5}" name="Quantity" dataDxfId="7"/>
    <tableColumn id="6" xr3:uid="{69E02155-91D1-D541-BF61-59BBB214989E}" name="Customer Name" dataDxfId="6">
      <calculatedColumnFormula>_xlfn.XLOOKUP(C2,Customers!A1:A1001,Customers!B1:B1001,,0)</calculatedColumnFormula>
    </tableColumn>
    <tableColumn id="7" xr3:uid="{82CC8F06-3C7C-7A49-9A8B-71C2D7CF555C}" name="Email" dataDxfId="5">
      <calculatedColumnFormula>IF(_xlfn.XLOOKUP(C2,Customers!A1:A1001,Customers!C1:C1001,,0)=0,"",_xlfn.XLOOKUP(C2,Customers!A1:A1001,Customers!C1:C1001,,0))</calculatedColumnFormula>
    </tableColumn>
    <tableColumn id="8" xr3:uid="{2E67D0A2-83BF-4E47-9632-B89C0309ABD8}" name="Country" dataDxfId="4">
      <calculatedColumnFormula>_xlfn.XLOOKUP(C2,Customers!A1:A1001,Customers!G1:G1001,,0)</calculatedColumnFormula>
    </tableColumn>
    <tableColumn id="9" xr3:uid="{AD082326-5A15-9444-9538-A4BA1F7F9FE8}" name="Coffee Type">
      <calculatedColumnFormula>INDEX(Products!$A$1:$G$49,MATCH(Orders!$D2,Products!$A$1:$A$49,0),MATCH(Orders!I$1,Products!$A$1:$G$1,0))</calculatedColumnFormula>
    </tableColumn>
    <tableColumn id="10" xr3:uid="{7F134D4A-3A36-984E-9F2B-E98C4440F13D}" name="Roast Type">
      <calculatedColumnFormula>INDEX(Products!$A$1:$G$49,MATCH(Orders!$D2,Products!$A$1:$A$49,0),MATCH(Orders!J$1,Products!$A$1:$G$1,0))</calculatedColumnFormula>
    </tableColumn>
    <tableColumn id="11" xr3:uid="{B8E435C3-2200-DA42-A79D-D2A708073707}" name="Size" dataDxfId="3">
      <calculatedColumnFormula>INDEX(Products!$A$1:$G$49,MATCH(Orders!$D2,Products!$A$1:$A$49,0),MATCH(Orders!K$1,Products!$A$1:$G$1,0))</calculatedColumnFormula>
    </tableColumn>
    <tableColumn id="12" xr3:uid="{7F512DF7-CCFE-3941-BDD5-4BBE47FD284B}" name="Unit Price" dataDxfId="2" dataCellStyle="Currency">
      <calculatedColumnFormula>INDEX(Products!$A$1:$G$49,MATCH(Orders!$D2,Products!$A$1:$A$49,0),MATCH(Orders!L$1,Products!$A$1:$G$1,0))</calculatedColumnFormula>
    </tableColumn>
    <tableColumn id="13" xr3:uid="{86AE2A24-C8A7-FA45-82B5-F670BC41AF96}" name="Sales" dataDxfId="1" dataCellStyle="Currency">
      <calculatedColumnFormula>L2*E2</calculatedColumnFormula>
    </tableColumn>
    <tableColumn id="14" xr3:uid="{16E1CDD1-2CE4-424A-B979-4276C0B7230E}" name="Coffee Type Name">
      <calculatedColumnFormula>IF(I2="Rob","Robusta",IF(I2="Exc","Excelsa",IF(I2="Ara","Arabica",IF(I2="Lib","Liberica"))))</calculatedColumnFormula>
    </tableColumn>
    <tableColumn id="15" xr3:uid="{318492FE-35B6-9646-AF3E-2F444466AF07}" name="Roast Type Name">
      <calculatedColumnFormula>IF(J2="M","Medium",IF(J2="L","Light",IF(J2="D","Dark")))</calculatedColumnFormula>
    </tableColumn>
    <tableColumn id="16" xr3:uid="{3B51CAE7-7AD0-4840-8154-59B92408360F}"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152408F-7009-4E41-93AE-CDEBF8487BBC}" sourceName="Order Date">
  <pivotTables>
    <pivotTable tabId="20" name="TotalSales"/>
    <pivotTable tabId="23" name="PivotTable4"/>
    <pivotTable tabId="26" name="PivotTable4"/>
  </pivotTables>
  <state minimalRefreshVersion="6" lastRefreshVersion="6" pivotCacheId="1276898360" filterType="dateBetween">
    <selection startDate="2021-08-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40D05CB-7ED0-D34F-877E-83363718985C}" cache="NativeTimeline_Order_Date" caption="Order Date" level="2" selectionLevel="2" scrollPosition="2020-12-30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54" zoomScale="115" zoomScaleNormal="115" workbookViewId="0">
      <selection activeCell="C170" sqref="C170:C206"/>
    </sheetView>
  </sheetViews>
  <sheetFormatPr baseColWidth="10" defaultColWidth="8.83203125" defaultRowHeight="15" x14ac:dyDescent="0.2"/>
  <cols>
    <col min="1" max="1" width="16.5" bestFit="1" customWidth="1"/>
    <col min="2" max="2" width="12" style="4" customWidth="1"/>
    <col min="3" max="3" width="17.5" bestFit="1" customWidth="1"/>
    <col min="4" max="4" width="11.33203125" customWidth="1"/>
    <col min="5" max="5" width="10" customWidth="1"/>
    <col min="6" max="6" width="16.1640625" customWidth="1"/>
    <col min="7" max="7" width="24.33203125" customWidth="1"/>
    <col min="8" max="8" width="12.6640625" customWidth="1"/>
    <col min="9" max="9" width="12.5" customWidth="1"/>
    <col min="10" max="10" width="11.6640625" customWidth="1"/>
    <col min="11" max="11" width="8.6640625" style="6" customWidth="1"/>
    <col min="12" max="12" width="11.83203125" style="8" customWidth="1"/>
    <col min="13" max="13" width="8.33203125" style="8" customWidth="1"/>
    <col min="14" max="14" width="17.6640625" customWidth="1"/>
    <col min="15" max="15" width="16.83203125" customWidth="1"/>
    <col min="16" max="16" width="13.33203125" customWidth="1"/>
  </cols>
  <sheetData>
    <row r="1" spans="1:16" x14ac:dyDescent="0.2">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_xlfn.XLOOKUP(C3,Customers!A2:A1002,Customers!B2:B1002,,0)</f>
        <v>Aloisia Allner</v>
      </c>
      <c r="G3" s="2" t="str">
        <f>IF(_xlfn.XLOOKUP(C3,Customers!A2:A1002,Customers!C2:C1002,,0)=0,"",_xlfn.XLOOKUP(C3,Customers!A2:A1002,Customers!C2:C1002,,0))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_xlfn.XLOOKUP(C4,Customers!A3:A1003,Customers!B3:B1003,,0)</f>
        <v>Jami Redholes</v>
      </c>
      <c r="G4" s="2" t="str">
        <f>IF(_xlfn.XLOOKUP(C4,Customers!A3:A1003,Customers!C3:C1003,,0)=0,"",_xlfn.XLOOKUP(C4,Customers!A3:A1003,Customers!C3:C1003,,0))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_xlfn.XLOOKUP(C5,Customers!A4:A1004,Customers!B4:B1004,,0)</f>
        <v>Christoffer O' Shea</v>
      </c>
      <c r="G5" s="2" t="str">
        <f>IF(_xlfn.XLOOKUP(C5,Customers!A4:A1004,Customers!C4:C1004,,0)=0,"",_xlfn.XLOOKUP(C5,Customers!A4:A1004,Customers!C4:C1004,,0))</f>
        <v/>
      </c>
      <c r="H5" s="2" t="str">
        <f>_xlfn.XLOOKUP(C5,Customers!A4:A1004,Customers!G4:G1004,,0)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_xlfn.XLOOKUP(C6,Customers!A5:A1005,Customers!B5:B1005,,0)</f>
        <v>Christoffer O' Shea</v>
      </c>
      <c r="G6" s="2" t="str">
        <f>IF(_xlfn.XLOOKUP(C6,Customers!A5:A1005,Customers!C5:C1005,,0)=0,"",_xlfn.XLOOKUP(C6,Customers!A5:A1005,Customers!C5:C1005,,0))</f>
        <v/>
      </c>
      <c r="H6" s="2" t="str">
        <f>_xlfn.XLOOKUP(C6,Customers!A5:A1005,Customers!G5:G1005,,0)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_xlfn.XLOOKUP(C7,Customers!A6:A1006,Customers!B6:B1006,,0)</f>
        <v>Beryle Cottier</v>
      </c>
      <c r="G7" s="2" t="str">
        <f>IF(_xlfn.XLOOKUP(C7,Customers!A6:A1006,Customers!C6:C1006,,0)=0,"",_xlfn.XLOOKUP(C7,Customers!A6:A1006,Customers!C6:C1006,,0))</f>
        <v/>
      </c>
      <c r="H7" s="2" t="str">
        <f>_xlfn.XLOOKUP(C7,Customers!A6:A1006,Customers!G6:G1006,,0)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_xlfn.XLOOKUP(C8,Customers!A7:A1007,Customers!B7:B1007,,0)</f>
        <v>Shaylynn Lobe</v>
      </c>
      <c r="G8" s="2" t="str">
        <f>IF(_xlfn.XLOOKUP(C8,Customers!A7:A1007,Customers!C7:C1007,,0)=0,"",_xlfn.XLOOKUP(C8,Customers!A7:A1007,Customers!C7:C1007,,0))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_xlfn.XLOOKUP(C9,Customers!A8:A1008,Customers!B8:B1008,,0)</f>
        <v>Melvin Wharfe</v>
      </c>
      <c r="G9" s="2" t="str">
        <f>IF(_xlfn.XLOOKUP(C9,Customers!A8:A1008,Customers!C8:C1008,,0)=0,"",_xlfn.XLOOKUP(C9,Customers!A8:A1008,Customers!C8:C1008,,0))</f>
        <v/>
      </c>
      <c r="H9" s="2" t="str">
        <f>_xlfn.XLOOKUP(C9,Customers!A8:A1008,Customers!G8:G1008,,0)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_xlfn.XLOOKUP(C11,Customers!A10:A1010,Customers!B10:B1010,,0)</f>
        <v>Rodger Raven</v>
      </c>
      <c r="G11" s="2" t="str">
        <f>IF(_xlfn.XLOOKUP(C11,Customers!A10:A1010,Customers!C10:C1010,,0)=0,"",_xlfn.XLOOKUP(C11,Customers!A10:A1010,Customers!C10:C1010,,0))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_xlfn.XLOOKUP(C14,Customers!A13:A1013,Customers!B13:B1013,,0)</f>
        <v>Rosaleen Scholar</v>
      </c>
      <c r="G14" s="2" t="str">
        <f>IF(_xlfn.XLOOKUP(C14,Customers!A13:A1013,Customers!C13:C1013,,0)=0,"",_xlfn.XLOOKUP(C14,Customers!A13:A1013,Customers!C13:C1013,,0))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_xlfn.XLOOKUP(C19,Customers!A18:A1018,Customers!B18:B1018,,0)</f>
        <v>Rhianon Broxup</v>
      </c>
      <c r="G19" s="2" t="str">
        <f>IF(_xlfn.XLOOKUP(C19,Customers!A18:A1018,Customers!C18:C1018,,0)=0,"",_xlfn.XLOOKUP(C19,Customers!A18:A1018,Customers!C18:C1018,,0))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_xlfn.XLOOKUP(C20,Customers!A19:A1019,Customers!B19:B1019,,0)</f>
        <v>Pall Redford</v>
      </c>
      <c r="G20" s="2" t="str">
        <f>IF(_xlfn.XLOOKUP(C20,Customers!A19:A1019,Customers!C19:C1019,,0)=0,"",_xlfn.XLOOKUP(C20,Customers!A19:A1019,Customers!C19:C1019,,0))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_xlfn.XLOOKUP(C27,Customers!A26:A1026,Customers!B26:B1026,,0)</f>
        <v>Culley Farris</v>
      </c>
      <c r="G27" s="2" t="str">
        <f>IF(_xlfn.XLOOKUP(C27,Customers!A26:A1026,Customers!C26:C1026,,0)=0,"",_xlfn.XLOOKUP(C27,Customers!A26:A1026,Customers!C26:C1026,,0))</f>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_xlfn.XLOOKUP(C28,Customers!A27:A1027,Customers!B27:B1027,,0)</f>
        <v>Selene Shales</v>
      </c>
      <c r="G28" s="2" t="str">
        <f>IF(_xlfn.XLOOKUP(C28,Customers!A27:A1027,Customers!C27:C1027,,0)=0,"",_xlfn.XLOOKUP(C28,Customers!A27:A1027,Customers!C27:C1027,,0))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_xlfn.XLOOKUP(C29,Customers!A28:A1028,Customers!B28:B1028,,0)</f>
        <v>Vivie Danneil</v>
      </c>
      <c r="G29" s="2" t="str">
        <f>IF(_xlfn.XLOOKUP(C29,Customers!A28:A1028,Customers!C28:C1028,,0)=0,"",_xlfn.XLOOKUP(C29,Customers!A28:A1028,Customers!C28:C1028,,0))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_xlfn.XLOOKUP(C32,Customers!A31:A1031,Customers!B31:B1031,,0)</f>
        <v>Adrian Swaine</v>
      </c>
      <c r="G32" s="2" t="str">
        <f>IF(_xlfn.XLOOKUP(C32,Customers!A31:A1031,Customers!C31:C1031,,0)=0,"",_xlfn.XLOOKUP(C32,Customers!A31:A1031,Customers!C31:C1031,,0))</f>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_xlfn.XLOOKUP(C33,Customers!A32:A1032,Customers!B32:B1032,,0)</f>
        <v>Adrian Swaine</v>
      </c>
      <c r="G33" s="2" t="str">
        <f>IF(_xlfn.XLOOKUP(C33,Customers!A32:A1032,Customers!C32:C1032,,0)=0,"",_xlfn.XLOOKUP(C33,Customers!A32:A1032,Customers!C32:C1032,,0))</f>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e">
        <f>_xlfn.XLOOKUP(C34,Customers!A33:A1033,Customers!B33:B1033,,0)</f>
        <v>#N/A</v>
      </c>
      <c r="G34" s="2" t="e">
        <f>IF(_xlfn.XLOOKUP(C34,Customers!A33:A1033,Customers!C33:C1033,,0)=0,"",_xlfn.XLOOKUP(C34,Customers!A33:A1033,Customers!C33:C1033,,0))</f>
        <v>#N/A</v>
      </c>
      <c r="H34" s="2" t="e">
        <f>_xlfn.XLOOKUP(C34,Customers!A33:A1033,Customers!G33:G1033,,0)</f>
        <v>#N/A</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_xlfn.XLOOKUP(C35,Customers!A34:A1034,Customers!B34:B1034,,0)</f>
        <v>Gallard Gatheral</v>
      </c>
      <c r="G35" s="2" t="str">
        <f>IF(_xlfn.XLOOKUP(C35,Customers!A34:A1034,Customers!C34:C1034,,0)=0,"",_xlfn.XLOOKUP(C35,Customers!A34:A1034,Customers!C34:C1034,,0))</f>
        <v>ggatheralx@123-reg.co.uk</v>
      </c>
      <c r="H35" s="2" t="str">
        <f>_xlfn.XLOOKUP(C35,Customers!A34:A1034,Customers!G34:G1034,,0)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_xlfn.XLOOKUP(C36,Customers!A35:A1035,Customers!B35:B1035,,0)</f>
        <v>Una Welberry</v>
      </c>
      <c r="G36" s="2" t="str">
        <f>IF(_xlfn.XLOOKUP(C36,Customers!A35:A1035,Customers!C35:C1035,,0)=0,"",_xlfn.XLOOKUP(C36,Customers!A35:A1035,Customers!C35:C1035,,0))</f>
        <v>uwelberryy@ebay.co.uk</v>
      </c>
      <c r="H36" s="2" t="str">
        <f>_xlfn.XLOOKUP(C36,Customers!A35:A1035,Customers!G35:G1035,,0)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_xlfn.XLOOKUP(C37,Customers!A36:A1036,Customers!B36:B1036,,0)</f>
        <v>Faber Eilhart</v>
      </c>
      <c r="G37" s="2" t="str">
        <f>IF(_xlfn.XLOOKUP(C37,Customers!A36:A1036,Customers!C36:C1036,,0)=0,"",_xlfn.XLOOKUP(C37,Customers!A36:A1036,Customers!C36:C1036,,0))</f>
        <v>feilhartz@who.int</v>
      </c>
      <c r="H37" s="2" t="str">
        <f>_xlfn.XLOOKUP(C37,Customers!A36:A1036,Customers!G36:G1036,,0)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_xlfn.XLOOKUP(C38,Customers!A37:A1037,Customers!B37:B1037,,0)</f>
        <v>Zorina Ponting</v>
      </c>
      <c r="G38" s="2" t="str">
        <f>IF(_xlfn.XLOOKUP(C38,Customers!A37:A1037,Customers!C37:C1037,,0)=0,"",_xlfn.XLOOKUP(C38,Customers!A37:A1037,Customers!C37:C1037,,0))</f>
        <v>zponting10@altervista.org</v>
      </c>
      <c r="H38" s="2" t="str">
        <f>_xlfn.XLOOKUP(C38,Customers!A37:A1037,Customers!G37:G1037,,0)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_xlfn.XLOOKUP(C39,Customers!A38:A1038,Customers!B38:B1038,,0)</f>
        <v>Silvio Strase</v>
      </c>
      <c r="G39" s="2" t="str">
        <f>IF(_xlfn.XLOOKUP(C39,Customers!A38:A1038,Customers!C38:C1038,,0)=0,"",_xlfn.XLOOKUP(C39,Customers!A38:A1038,Customers!C38:C1038,,0))</f>
        <v>sstrase11@booking.com</v>
      </c>
      <c r="H39" s="2" t="str">
        <f>_xlfn.XLOOKUP(C39,Customers!A38:A1038,Customers!G38:G1038,,0)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_xlfn.XLOOKUP(C40,Customers!A39:A1039,Customers!B39:B1039,,0)</f>
        <v>Dorie de la Tremoille</v>
      </c>
      <c r="G40" s="2" t="str">
        <f>IF(_xlfn.XLOOKUP(C40,Customers!A39:A1039,Customers!C39:C1039,,0)=0,"",_xlfn.XLOOKUP(C40,Customers!A39:A1039,Customers!C39:C1039,,0))</f>
        <v>dde12@unesco.org</v>
      </c>
      <c r="H40" s="2" t="str">
        <f>_xlfn.XLOOKUP(C40,Customers!A39:A1039,Customers!G39:G1039,,0)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_xlfn.XLOOKUP(C41,Customers!A40:A1040,Customers!B40:B1040,,0)</f>
        <v>Hy Zanetto</v>
      </c>
      <c r="G41" s="2" t="str">
        <f>IF(_xlfn.XLOOKUP(C41,Customers!A40:A1040,Customers!C40:C1040,,0)=0,"",_xlfn.XLOOKUP(C41,Customers!A40:A1040,Customers!C40:C1040,,0))</f>
        <v/>
      </c>
      <c r="H41" s="2" t="str">
        <f>_xlfn.XLOOKUP(C41,Customers!A40:A1040,Customers!G40:G1040,,0)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_xlfn.XLOOKUP(C42,Customers!A41:A1041,Customers!B41:B1041,,0)</f>
        <v>Jessica McNess</v>
      </c>
      <c r="G42" s="2" t="str">
        <f>IF(_xlfn.XLOOKUP(C42,Customers!A41:A1041,Customers!C41:C1041,,0)=0,"",_xlfn.XLOOKUP(C42,Customers!A41:A1041,Customers!C41:C1041,,0))</f>
        <v/>
      </c>
      <c r="H42" s="2" t="str">
        <f>_xlfn.XLOOKUP(C42,Customers!A41:A1041,Customers!G41:G1041,,0)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_xlfn.XLOOKUP(C43,Customers!A42:A1042,Customers!B42:B1042,,0)</f>
        <v>Lorenzo Yeoland</v>
      </c>
      <c r="G43" s="2" t="str">
        <f>IF(_xlfn.XLOOKUP(C43,Customers!A42:A1042,Customers!C42:C1042,,0)=0,"",_xlfn.XLOOKUP(C43,Customers!A42:A1042,Customers!C42:C1042,,0))</f>
        <v>lyeoland15@pbs.org</v>
      </c>
      <c r="H43" s="2" t="str">
        <f>_xlfn.XLOOKUP(C43,Customers!A42:A1042,Customers!G42:G1042,,0)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_xlfn.XLOOKUP(C44,Customers!A43:A1043,Customers!B43:B1043,,0)</f>
        <v>Abigail Tolworthy</v>
      </c>
      <c r="G44" s="2" t="str">
        <f>IF(_xlfn.XLOOKUP(C44,Customers!A43:A1043,Customers!C43:C1043,,0)=0,"",_xlfn.XLOOKUP(C44,Customers!A43:A1043,Customers!C43:C1043,,0))</f>
        <v>atolworthy16@toplist.cz</v>
      </c>
      <c r="H44" s="2" t="str">
        <f>_xlfn.XLOOKUP(C44,Customers!A43:A1043,Customers!G43:G1043,,0)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_xlfn.XLOOKUP(C45,Customers!A44:A1044,Customers!B44:B1044,,0)</f>
        <v>Maurie Bartol</v>
      </c>
      <c r="G45" s="2" t="str">
        <f>IF(_xlfn.XLOOKUP(C45,Customers!A44:A1044,Customers!C44:C1044,,0)=0,"",_xlfn.XLOOKUP(C45,Customers!A44:A1044,Customers!C44:C1044,,0))</f>
        <v/>
      </c>
      <c r="H45" s="2" t="str">
        <f>_xlfn.XLOOKUP(C45,Customers!A44:A1044,Customers!G44:G1044,,0)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_xlfn.XLOOKUP(C46,Customers!A45:A1045,Customers!B45:B1045,,0)</f>
        <v>Olag Baudassi</v>
      </c>
      <c r="G46" s="2" t="str">
        <f>IF(_xlfn.XLOOKUP(C46,Customers!A45:A1045,Customers!C45:C1045,,0)=0,"",_xlfn.XLOOKUP(C46,Customers!A45:A1045,Customers!C45:C1045,,0))</f>
        <v>obaudassi18@seesaa.net</v>
      </c>
      <c r="H46" s="2" t="str">
        <f>_xlfn.XLOOKUP(C46,Customers!A45:A1045,Customers!G45:G1045,,0)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_xlfn.XLOOKUP(C47,Customers!A46:A1046,Customers!B46:B1046,,0)</f>
        <v>Petey Kingsbury</v>
      </c>
      <c r="G47" s="2" t="str">
        <f>IF(_xlfn.XLOOKUP(C47,Customers!A46:A1046,Customers!C46:C1046,,0)=0,"",_xlfn.XLOOKUP(C47,Customers!A46:A1046,Customers!C46:C1046,,0))</f>
        <v>pkingsbury19@comcast.net</v>
      </c>
      <c r="H47" s="2" t="str">
        <f>_xlfn.XLOOKUP(C47,Customers!A46:A1046,Customers!G46:G1046,,0)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_xlfn.XLOOKUP(C48,Customers!A47:A1047,Customers!B47:B1047,,0)</f>
        <v>Donna Baskeyfied</v>
      </c>
      <c r="G48" s="2" t="str">
        <f>IF(_xlfn.XLOOKUP(C48,Customers!A47:A1047,Customers!C47:C1047,,0)=0,"",_xlfn.XLOOKUP(C48,Customers!A47:A1047,Customers!C47:C1047,,0))</f>
        <v/>
      </c>
      <c r="H48" s="2" t="str">
        <f>_xlfn.XLOOKUP(C48,Customers!A47:A1047,Customers!G47:G1047,,0)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_xlfn.XLOOKUP(C49,Customers!A48:A1048,Customers!B48:B1048,,0)</f>
        <v>Arda Curley</v>
      </c>
      <c r="G49" s="2" t="str">
        <f>IF(_xlfn.XLOOKUP(C49,Customers!A48:A1048,Customers!C48:C1048,,0)=0,"",_xlfn.XLOOKUP(C49,Customers!A48:A1048,Customers!C48:C1048,,0))</f>
        <v>acurley1b@hao123.com</v>
      </c>
      <c r="H49" s="2" t="str">
        <f>_xlfn.XLOOKUP(C49,Customers!A48:A1048,Customers!G48:G1048,,0)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_xlfn.XLOOKUP(C50,Customers!A49:A1049,Customers!B49:B1049,,0)</f>
        <v>Raynor McGilvary</v>
      </c>
      <c r="G50" s="2" t="str">
        <f>IF(_xlfn.XLOOKUP(C50,Customers!A49:A1049,Customers!C49:C1049,,0)=0,"",_xlfn.XLOOKUP(C50,Customers!A49:A1049,Customers!C49:C1049,,0))</f>
        <v>rmcgilvary1c@tamu.edu</v>
      </c>
      <c r="H50" s="2" t="str">
        <f>_xlfn.XLOOKUP(C50,Customers!A49:A1049,Customers!G49:G1049,,0)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_xlfn.XLOOKUP(C51,Customers!A50:A1050,Customers!B50:B1050,,0)</f>
        <v>Isis Pikett</v>
      </c>
      <c r="G51" s="2" t="str">
        <f>IF(_xlfn.XLOOKUP(C51,Customers!A50:A1050,Customers!C50:C1050,,0)=0,"",_xlfn.XLOOKUP(C51,Customers!A50:A1050,Customers!C50:C1050,,0))</f>
        <v>ipikett1d@xinhuanet.com</v>
      </c>
      <c r="H51" s="2" t="str">
        <f>_xlfn.XLOOKUP(C51,Customers!A50:A1050,Customers!G50:G1050,,0)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_xlfn.XLOOKUP(C52,Customers!A51:A1051,Customers!B51:B1051,,0)</f>
        <v>Inger Bouldon</v>
      </c>
      <c r="G52" s="2" t="str">
        <f>IF(_xlfn.XLOOKUP(C52,Customers!A51:A1051,Customers!C51:C1051,,0)=0,"",_xlfn.XLOOKUP(C52,Customers!A51:A1051,Customers!C51:C1051,,0))</f>
        <v>ibouldon1e@gizmodo.com</v>
      </c>
      <c r="H52" s="2" t="str">
        <f>_xlfn.XLOOKUP(C52,Customers!A51:A1051,Customers!G51:G1051,,0)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_xlfn.XLOOKUP(C53,Customers!A52:A1052,Customers!B52:B1052,,0)</f>
        <v>Karry Flanders</v>
      </c>
      <c r="G53" s="2" t="str">
        <f>IF(_xlfn.XLOOKUP(C53,Customers!A52:A1052,Customers!C52:C1052,,0)=0,"",_xlfn.XLOOKUP(C53,Customers!A52:A1052,Customers!C52:C1052,,0))</f>
        <v>kflanders1f@over-blog.com</v>
      </c>
      <c r="H53" s="2" t="str">
        <f>_xlfn.XLOOKUP(C53,Customers!A52:A1052,Customers!G52:G1052,,0)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_xlfn.XLOOKUP(C54,Customers!A53:A1053,Customers!B53:B1053,,0)</f>
        <v>Hartley Mattioli</v>
      </c>
      <c r="G54" s="2" t="str">
        <f>IF(_xlfn.XLOOKUP(C54,Customers!A53:A1053,Customers!C53:C1053,,0)=0,"",_xlfn.XLOOKUP(C54,Customers!A53:A1053,Customers!C53:C1053,,0))</f>
        <v>hmattioli1g@webmd.com</v>
      </c>
      <c r="H54" s="2" t="str">
        <f>_xlfn.XLOOKUP(C54,Customers!A53:A1053,Customers!G53:G1053,,0)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_xlfn.XLOOKUP(C55,Customers!A54:A1054,Customers!B54:B1054,,0)</f>
        <v>Hartley Mattioli</v>
      </c>
      <c r="G55" s="2" t="str">
        <f>IF(_xlfn.XLOOKUP(C55,Customers!A54:A1054,Customers!C54:C1054,,0)=0,"",_xlfn.XLOOKUP(C55,Customers!A54:A1054,Customers!C54:C1054,,0))</f>
        <v>hmattioli1g@webmd.com</v>
      </c>
      <c r="H55" s="2" t="str">
        <f>_xlfn.XLOOKUP(C55,Customers!A54:A1054,Customers!G54:G1054,,0)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_xlfn.XLOOKUP(C56,Customers!A55:A1055,Customers!B55:B1055,,0)</f>
        <v>Archambault Gillard</v>
      </c>
      <c r="G56" s="2" t="str">
        <f>IF(_xlfn.XLOOKUP(C56,Customers!A55:A1055,Customers!C55:C1055,,0)=0,"",_xlfn.XLOOKUP(C56,Customers!A55:A1055,Customers!C55:C1055,,0))</f>
        <v>agillard1i@issuu.com</v>
      </c>
      <c r="H56" s="2" t="str">
        <f>_xlfn.XLOOKUP(C56,Customers!A55:A1055,Customers!G55:G1055,,0)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_xlfn.XLOOKUP(C57,Customers!A56:A1056,Customers!B56:B1056,,0)</f>
        <v>Salomo Cushworth</v>
      </c>
      <c r="G57" s="2" t="str">
        <f>IF(_xlfn.XLOOKUP(C57,Customers!A56:A1056,Customers!C56:C1056,,0)=0,"",_xlfn.XLOOKUP(C57,Customers!A56:A1056,Customers!C56:C1056,,0))</f>
        <v/>
      </c>
      <c r="H57" s="2" t="str">
        <f>_xlfn.XLOOKUP(C57,Customers!A56:A1056,Customers!G56:G1056,,0)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_xlfn.XLOOKUP(C58,Customers!A57:A1057,Customers!B57:B1057,,0)</f>
        <v>Theda Grizard</v>
      </c>
      <c r="G58" s="2" t="str">
        <f>IF(_xlfn.XLOOKUP(C58,Customers!A57:A1057,Customers!C57:C1057,,0)=0,"",_xlfn.XLOOKUP(C58,Customers!A57:A1057,Customers!C57:C1057,,0))</f>
        <v>tgrizard1k@odnoklassniki.ru</v>
      </c>
      <c r="H58" s="2" t="str">
        <f>_xlfn.XLOOKUP(C58,Customers!A57:A1057,Customers!G57:G1057,,0)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_xlfn.XLOOKUP(C59,Customers!A58:A1058,Customers!B58:B1058,,0)</f>
        <v>Rozele Relton</v>
      </c>
      <c r="G59" s="2" t="str">
        <f>IF(_xlfn.XLOOKUP(C59,Customers!A58:A1058,Customers!C58:C1058,,0)=0,"",_xlfn.XLOOKUP(C59,Customers!A58:A1058,Customers!C58:C1058,,0))</f>
        <v>rrelton1l@stanford.edu</v>
      </c>
      <c r="H59" s="2" t="str">
        <f>_xlfn.XLOOKUP(C59,Customers!A58:A1058,Customers!G58:G1058,,0)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_xlfn.XLOOKUP(C60,Customers!A59:A1059,Customers!B59:B1059,,0)</f>
        <v>Willa Rolling</v>
      </c>
      <c r="G60" s="2" t="str">
        <f>IF(_xlfn.XLOOKUP(C60,Customers!A59:A1059,Customers!C59:C1059,,0)=0,"",_xlfn.XLOOKUP(C60,Customers!A59:A1059,Customers!C59:C1059,,0))</f>
        <v/>
      </c>
      <c r="H60" s="2" t="str">
        <f>_xlfn.XLOOKUP(C60,Customers!A59:A1059,Customers!G59:G1059,,0)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_xlfn.XLOOKUP(C61,Customers!A60:A1060,Customers!B60:B1060,,0)</f>
        <v>Stanislaus Gilroy</v>
      </c>
      <c r="G61" s="2" t="str">
        <f>IF(_xlfn.XLOOKUP(C61,Customers!A60:A1060,Customers!C60:C1060,,0)=0,"",_xlfn.XLOOKUP(C61,Customers!A60:A1060,Customers!C60:C1060,,0))</f>
        <v>sgilroy1n@eepurl.com</v>
      </c>
      <c r="H61" s="2" t="str">
        <f>_xlfn.XLOOKUP(C61,Customers!A60:A1060,Customers!G60:G1060,,0)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_xlfn.XLOOKUP(C62,Customers!A61:A1061,Customers!B61:B1061,,0)</f>
        <v>Correy Cottingham</v>
      </c>
      <c r="G62" s="2" t="str">
        <f>IF(_xlfn.XLOOKUP(C62,Customers!A61:A1061,Customers!C61:C1061,,0)=0,"",_xlfn.XLOOKUP(C62,Customers!A61:A1061,Customers!C61:C1061,,0))</f>
        <v>ccottingham1o@wikipedia.org</v>
      </c>
      <c r="H62" s="2" t="str">
        <f>_xlfn.XLOOKUP(C62,Customers!A61:A1061,Customers!G61:G1061,,0)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_xlfn.XLOOKUP(C63,Customers!A62:A1062,Customers!B62:B1062,,0)</f>
        <v>Pammi Endacott</v>
      </c>
      <c r="G63" s="2" t="str">
        <f>IF(_xlfn.XLOOKUP(C63,Customers!A62:A1062,Customers!C62:C1062,,0)=0,"",_xlfn.XLOOKUP(C63,Customers!A62:A1062,Customers!C62:C1062,,0))</f>
        <v/>
      </c>
      <c r="H63" s="2" t="str">
        <f>_xlfn.XLOOKUP(C63,Customers!A62:A1062,Customers!G62:G1062,,0)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_xlfn.XLOOKUP(C64,Customers!A63:A1063,Customers!B63:B1063,,0)</f>
        <v>Nona Linklater</v>
      </c>
      <c r="G64" s="2" t="str">
        <f>IF(_xlfn.XLOOKUP(C64,Customers!A63:A1063,Customers!C63:C1063,,0)=0,"",_xlfn.XLOOKUP(C64,Customers!A63:A1063,Customers!C63:C1063,,0))</f>
        <v/>
      </c>
      <c r="H64" s="2" t="str">
        <f>_xlfn.XLOOKUP(C64,Customers!A63:A1063,Customers!G63:G1063,,0)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_xlfn.XLOOKUP(C65,Customers!A64:A1064,Customers!B64:B1064,,0)</f>
        <v>Annadiane Dykes</v>
      </c>
      <c r="G65" s="2" t="str">
        <f>IF(_xlfn.XLOOKUP(C65,Customers!A64:A1064,Customers!C64:C1064,,0)=0,"",_xlfn.XLOOKUP(C65,Customers!A64:A1064,Customers!C64:C1064,,0))</f>
        <v>adykes1r@eventbrite.com</v>
      </c>
      <c r="H65" s="2" t="str">
        <f>_xlfn.XLOOKUP(C65,Customers!A64:A1064,Customers!G64:G1064,,0)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_xlfn.XLOOKUP(C66,Customers!A65:A1065,Customers!B65:B1065,,0)</f>
        <v>Felecia Dodgson</v>
      </c>
      <c r="G66" s="2" t="str">
        <f>IF(_xlfn.XLOOKUP(C66,Customers!A65:A1065,Customers!C65:C1065,,0)=0,"",_xlfn.XLOOKUP(C66,Customers!A65:A1065,Customers!C65:C1065,,0))</f>
        <v/>
      </c>
      <c r="H66" s="2" t="str">
        <f>_xlfn.XLOOKUP(C66,Customers!A65:A1065,Customers!G65:G1065,,0)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_xlfn.XLOOKUP(C67,Customers!A66:A1066,Customers!B66:B1066,,0)</f>
        <v>Angelia Cockrem</v>
      </c>
      <c r="G67" s="2" t="str">
        <f>IF(_xlfn.XLOOKUP(C67,Customers!A66:A1066,Customers!C66:C1066,,0)=0,"",_xlfn.XLOOKUP(C67,Customers!A66:A1066,Customers!C66:C1066,,0))</f>
        <v>acockrem1t@engadget.com</v>
      </c>
      <c r="H67" s="2" t="str">
        <f>_xlfn.XLOOKUP(C67,Customers!A66:A1066,Customers!G66:G1066,,0)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_xlfn.XLOOKUP(C68,Customers!A67:A1067,Customers!B67:B1067,,0)</f>
        <v>Belvia Umpleby</v>
      </c>
      <c r="G68" s="2" t="str">
        <f>IF(_xlfn.XLOOKUP(C68,Customers!A67:A1067,Customers!C67:C1067,,0)=0,"",_xlfn.XLOOKUP(C68,Customers!A67:A1067,Customers!C67:C1067,,0))</f>
        <v>bumpleby1u@soundcloud.com</v>
      </c>
      <c r="H68" s="2" t="str">
        <f>_xlfn.XLOOKUP(C68,Customers!A67:A1067,Customers!G67:G1067,,0)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_xlfn.XLOOKUP(C69,Customers!A68:A1068,Customers!B68:B1068,,0)</f>
        <v>Nat Saleway</v>
      </c>
      <c r="G69" s="2" t="str">
        <f>IF(_xlfn.XLOOKUP(C69,Customers!A68:A1068,Customers!C68:C1068,,0)=0,"",_xlfn.XLOOKUP(C69,Customers!A68:A1068,Customers!C68:C1068,,0))</f>
        <v>nsaleway1v@dedecms.com</v>
      </c>
      <c r="H69" s="2" t="str">
        <f>_xlfn.XLOOKUP(C69,Customers!A68:A1068,Customers!G68:G1068,,0)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_xlfn.XLOOKUP(C70,Customers!A69:A1069,Customers!B69:B1069,,0)</f>
        <v>Hayward Goulter</v>
      </c>
      <c r="G70" s="2" t="str">
        <f>IF(_xlfn.XLOOKUP(C70,Customers!A69:A1069,Customers!C69:C1069,,0)=0,"",_xlfn.XLOOKUP(C70,Customers!A69:A1069,Customers!C69:C1069,,0))</f>
        <v>hgoulter1w@abc.net.au</v>
      </c>
      <c r="H70" s="2" t="str">
        <f>_xlfn.XLOOKUP(C70,Customers!A69:A1069,Customers!G69:G1069,,0)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_xlfn.XLOOKUP(C71,Customers!A70:A1070,Customers!B70:B1070,,0)</f>
        <v>Gay Rizzello</v>
      </c>
      <c r="G71" s="2" t="str">
        <f>IF(_xlfn.XLOOKUP(C71,Customers!A70:A1070,Customers!C70:C1070,,0)=0,"",_xlfn.XLOOKUP(C71,Customers!A70:A1070,Customers!C70:C1070,,0))</f>
        <v>grizzello1x@symantec.com</v>
      </c>
      <c r="H71" s="2" t="str">
        <f>_xlfn.XLOOKUP(C71,Customers!A70:A1070,Customers!G70:G1070,,0)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_xlfn.XLOOKUP(C72,Customers!A71:A1071,Customers!B71:B1071,,0)</f>
        <v>Shannon List</v>
      </c>
      <c r="G72" s="2" t="str">
        <f>IF(_xlfn.XLOOKUP(C72,Customers!A71:A1071,Customers!C71:C1071,,0)=0,"",_xlfn.XLOOKUP(C72,Customers!A71:A1071,Customers!C71:C1071,,0))</f>
        <v>slist1y@mapquest.com</v>
      </c>
      <c r="H72" s="2" t="str">
        <f>_xlfn.XLOOKUP(C72,Customers!A71:A1071,Customers!G71:G1071,,0)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_xlfn.XLOOKUP(C73,Customers!A72:A1072,Customers!B72:B1072,,0)</f>
        <v>Shirlene Edmondson</v>
      </c>
      <c r="G73" s="2" t="str">
        <f>IF(_xlfn.XLOOKUP(C73,Customers!A72:A1072,Customers!C72:C1072,,0)=0,"",_xlfn.XLOOKUP(C73,Customers!A72:A1072,Customers!C72:C1072,,0))</f>
        <v>sedmondson1z@theguardian.com</v>
      </c>
      <c r="H73" s="2" t="str">
        <f>_xlfn.XLOOKUP(C73,Customers!A72:A1072,Customers!G72:G1072,,0)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_xlfn.XLOOKUP(C74,Customers!A73:A1073,Customers!B73:B1073,,0)</f>
        <v>Aurlie McCarl</v>
      </c>
      <c r="G74" s="2" t="str">
        <f>IF(_xlfn.XLOOKUP(C74,Customers!A73:A1073,Customers!C73:C1073,,0)=0,"",_xlfn.XLOOKUP(C74,Customers!A73:A1073,Customers!C73:C1073,,0))</f>
        <v/>
      </c>
      <c r="H74" s="2" t="str">
        <f>_xlfn.XLOOKUP(C74,Customers!A73:A1073,Customers!G73:G1073,,0)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_xlfn.XLOOKUP(C75,Customers!A74:A1074,Customers!B74:B1074,,0)</f>
        <v>Alikee Carryer</v>
      </c>
      <c r="G75" s="2" t="str">
        <f>IF(_xlfn.XLOOKUP(C75,Customers!A74:A1074,Customers!C74:C1074,,0)=0,"",_xlfn.XLOOKUP(C75,Customers!A74:A1074,Customers!C74:C1074,,0))</f>
        <v/>
      </c>
      <c r="H75" s="2" t="str">
        <f>_xlfn.XLOOKUP(C75,Customers!A74:A1074,Customers!G74:G1074,,0)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_xlfn.XLOOKUP(C76,Customers!A75:A1075,Customers!B75:B1075,,0)</f>
        <v>Jennifer Rangall</v>
      </c>
      <c r="G76" s="2" t="str">
        <f>IF(_xlfn.XLOOKUP(C76,Customers!A75:A1075,Customers!C75:C1075,,0)=0,"",_xlfn.XLOOKUP(C76,Customers!A75:A1075,Customers!C75:C1075,,0))</f>
        <v>jrangall22@newsvine.com</v>
      </c>
      <c r="H76" s="2" t="str">
        <f>_xlfn.XLOOKUP(C76,Customers!A75:A1075,Customers!G75:G1075,,0)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_xlfn.XLOOKUP(C77,Customers!A76:A1076,Customers!B76:B1076,,0)</f>
        <v>Kipper Boorn</v>
      </c>
      <c r="G77" s="2" t="str">
        <f>IF(_xlfn.XLOOKUP(C77,Customers!A76:A1076,Customers!C76:C1076,,0)=0,"",_xlfn.XLOOKUP(C77,Customers!A76:A1076,Customers!C76:C1076,,0))</f>
        <v>kboorn23@ezinearticles.com</v>
      </c>
      <c r="H77" s="2" t="str">
        <f>_xlfn.XLOOKUP(C77,Customers!A76:A1076,Customers!G76:G1076,,0)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_xlfn.XLOOKUP(C78,Customers!A77:A1077,Customers!B77:B1077,,0)</f>
        <v>Melania Beadle</v>
      </c>
      <c r="G78" s="2" t="str">
        <f>IF(_xlfn.XLOOKUP(C78,Customers!A77:A1077,Customers!C77:C1077,,0)=0,"",_xlfn.XLOOKUP(C78,Customers!A77:A1077,Customers!C77:C1077,,0))</f>
        <v/>
      </c>
      <c r="H78" s="2" t="str">
        <f>_xlfn.XLOOKUP(C78,Customers!A77:A1077,Customers!G77:G1077,,0)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_xlfn.XLOOKUP(C79,Customers!A78:A1078,Customers!B78:B1078,,0)</f>
        <v>Colene Elgey</v>
      </c>
      <c r="G79" s="2" t="str">
        <f>IF(_xlfn.XLOOKUP(C79,Customers!A78:A1078,Customers!C78:C1078,,0)=0,"",_xlfn.XLOOKUP(C79,Customers!A78:A1078,Customers!C78:C1078,,0))</f>
        <v>celgey25@webs.com</v>
      </c>
      <c r="H79" s="2" t="str">
        <f>_xlfn.XLOOKUP(C79,Customers!A78:A1078,Customers!G78:G1078,,0)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_xlfn.XLOOKUP(C80,Customers!A79:A1079,Customers!B79:B1079,,0)</f>
        <v>Lothaire Mizzi</v>
      </c>
      <c r="G80" s="2" t="str">
        <f>IF(_xlfn.XLOOKUP(C80,Customers!A79:A1079,Customers!C79:C1079,,0)=0,"",_xlfn.XLOOKUP(C80,Customers!A79:A1079,Customers!C79:C1079,,0))</f>
        <v>lmizzi26@rakuten.co.jp</v>
      </c>
      <c r="H80" s="2" t="str">
        <f>_xlfn.XLOOKUP(C80,Customers!A79:A1079,Customers!G79:G1079,,0)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_xlfn.XLOOKUP(C81,Customers!A80:A1080,Customers!B80:B1080,,0)</f>
        <v>Cletis Giacomazzo</v>
      </c>
      <c r="G81" s="2" t="str">
        <f>IF(_xlfn.XLOOKUP(C81,Customers!A80:A1080,Customers!C80:C1080,,0)=0,"",_xlfn.XLOOKUP(C81,Customers!A80:A1080,Customers!C80:C1080,,0))</f>
        <v>cgiacomazzo27@jigsy.com</v>
      </c>
      <c r="H81" s="2" t="str">
        <f>_xlfn.XLOOKUP(C81,Customers!A80:A1080,Customers!G80:G1080,,0)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_xlfn.XLOOKUP(C82,Customers!A81:A1081,Customers!B81:B1081,,0)</f>
        <v>Ami Arnow</v>
      </c>
      <c r="G82" s="2" t="str">
        <f>IF(_xlfn.XLOOKUP(C82,Customers!A81:A1081,Customers!C81:C1081,,0)=0,"",_xlfn.XLOOKUP(C82,Customers!A81:A1081,Customers!C81:C1081,,0))</f>
        <v>aarnow28@arizona.edu</v>
      </c>
      <c r="H82" s="2" t="str">
        <f>_xlfn.XLOOKUP(C82,Customers!A81:A1081,Customers!G81:G1081,,0)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_xlfn.XLOOKUP(C83,Customers!A82:A1082,Customers!B82:B1082,,0)</f>
        <v>Sheppard Yann</v>
      </c>
      <c r="G83" s="2" t="str">
        <f>IF(_xlfn.XLOOKUP(C83,Customers!A82:A1082,Customers!C82:C1082,,0)=0,"",_xlfn.XLOOKUP(C83,Customers!A82:A1082,Customers!C82:C1082,,0))</f>
        <v>syann29@senate.gov</v>
      </c>
      <c r="H83" s="2" t="str">
        <f>_xlfn.XLOOKUP(C83,Customers!A82:A1082,Customers!G82:G1082,,0)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_xlfn.XLOOKUP(C84,Customers!A83:A1083,Customers!B83:B1083,,0)</f>
        <v>Bunny Naulls</v>
      </c>
      <c r="G84" s="2" t="str">
        <f>IF(_xlfn.XLOOKUP(C84,Customers!A83:A1083,Customers!C83:C1083,,0)=0,"",_xlfn.XLOOKUP(C84,Customers!A83:A1083,Customers!C83:C1083,,0))</f>
        <v>bnaulls2a@tiny.cc</v>
      </c>
      <c r="H84" s="2" t="str">
        <f>_xlfn.XLOOKUP(C84,Customers!A83:A1083,Customers!G83:G1083,,0)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_xlfn.XLOOKUP(C85,Customers!A84:A1084,Customers!B84:B1084,,0)</f>
        <v>Hally Lorait</v>
      </c>
      <c r="G85" s="2" t="str">
        <f>IF(_xlfn.XLOOKUP(C85,Customers!A84:A1084,Customers!C84:C1084,,0)=0,"",_xlfn.XLOOKUP(C85,Customers!A84:A1084,Customers!C84:C1084,,0))</f>
        <v/>
      </c>
      <c r="H85" s="2" t="str">
        <f>_xlfn.XLOOKUP(C85,Customers!A84:A1084,Customers!G84:G1084,,0)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_xlfn.XLOOKUP(C86,Customers!A85:A1085,Customers!B85:B1085,,0)</f>
        <v>Zaccaria Sherewood</v>
      </c>
      <c r="G86" s="2" t="str">
        <f>IF(_xlfn.XLOOKUP(C86,Customers!A85:A1085,Customers!C85:C1085,,0)=0,"",_xlfn.XLOOKUP(C86,Customers!A85:A1085,Customers!C85:C1085,,0))</f>
        <v>zsherewood2c@apache.org</v>
      </c>
      <c r="H86" s="2" t="str">
        <f>_xlfn.XLOOKUP(C86,Customers!A85:A1085,Customers!G85:G1085,,0)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_xlfn.XLOOKUP(C87,Customers!A86:A1086,Customers!B86:B1086,,0)</f>
        <v>Jeffrey Dufaire</v>
      </c>
      <c r="G87" s="2" t="str">
        <f>IF(_xlfn.XLOOKUP(C87,Customers!A86:A1086,Customers!C86:C1086,,0)=0,"",_xlfn.XLOOKUP(C87,Customers!A86:A1086,Customers!C86:C1086,,0))</f>
        <v>jdufaire2d@fc2.com</v>
      </c>
      <c r="H87" s="2" t="str">
        <f>_xlfn.XLOOKUP(C87,Customers!A86:A1086,Customers!G86:G1086,,0)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_xlfn.XLOOKUP(C88,Customers!A87:A1087,Customers!B87:B1087,,0)</f>
        <v>Jeffrey Dufaire</v>
      </c>
      <c r="G88" s="2" t="str">
        <f>IF(_xlfn.XLOOKUP(C88,Customers!A87:A1087,Customers!C87:C1087,,0)=0,"",_xlfn.XLOOKUP(C88,Customers!A87:A1087,Customers!C87:C1087,,0))</f>
        <v>jdufaire2d@fc2.com</v>
      </c>
      <c r="H88" s="2" t="str">
        <f>_xlfn.XLOOKUP(C88,Customers!A87:A1087,Customers!G87:G1087,,0)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_xlfn.XLOOKUP(C89,Customers!A88:A1088,Customers!B88:B1088,,0)</f>
        <v>Beitris Keaveney</v>
      </c>
      <c r="G89" s="2" t="str">
        <f>IF(_xlfn.XLOOKUP(C89,Customers!A88:A1088,Customers!C88:C1088,,0)=0,"",_xlfn.XLOOKUP(C89,Customers!A88:A1088,Customers!C88:C1088,,0))</f>
        <v>bkeaveney2f@netlog.com</v>
      </c>
      <c r="H89" s="2" t="str">
        <f>_xlfn.XLOOKUP(C89,Customers!A88:A1088,Customers!G88:G1088,,0)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_xlfn.XLOOKUP(C90,Customers!A89:A1089,Customers!B89:B1089,,0)</f>
        <v>Elna Grise</v>
      </c>
      <c r="G90" s="2" t="str">
        <f>IF(_xlfn.XLOOKUP(C90,Customers!A89:A1089,Customers!C89:C1089,,0)=0,"",_xlfn.XLOOKUP(C90,Customers!A89:A1089,Customers!C89:C1089,,0))</f>
        <v>egrise2g@cargocollective.com</v>
      </c>
      <c r="H90" s="2" t="str">
        <f>_xlfn.XLOOKUP(C90,Customers!A89:A1089,Customers!G89:G1089,,0)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_xlfn.XLOOKUP(C91,Customers!A90:A1090,Customers!B90:B1090,,0)</f>
        <v>Torie Gottelier</v>
      </c>
      <c r="G91" s="2" t="str">
        <f>IF(_xlfn.XLOOKUP(C91,Customers!A90:A1090,Customers!C90:C1090,,0)=0,"",_xlfn.XLOOKUP(C91,Customers!A90:A1090,Customers!C90:C1090,,0))</f>
        <v>tgottelier2h@vistaprint.com</v>
      </c>
      <c r="H91" s="2" t="str">
        <f>_xlfn.XLOOKUP(C91,Customers!A90:A1090,Customers!G90:G1090,,0)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_xlfn.XLOOKUP(C92,Customers!A91:A1091,Customers!B91:B1091,,0)</f>
        <v>Loydie Langlais</v>
      </c>
      <c r="G92" s="2" t="str">
        <f>IF(_xlfn.XLOOKUP(C92,Customers!A91:A1091,Customers!C91:C1091,,0)=0,"",_xlfn.XLOOKUP(C92,Customers!A91:A1091,Customers!C91:C1091,,0))</f>
        <v/>
      </c>
      <c r="H92" s="2" t="str">
        <f>_xlfn.XLOOKUP(C92,Customers!A91:A1091,Customers!G91:G1091,,0)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_xlfn.XLOOKUP(C93,Customers!A92:A1092,Customers!B92:B1092,,0)</f>
        <v>Adham Greenhead</v>
      </c>
      <c r="G93" s="2" t="str">
        <f>IF(_xlfn.XLOOKUP(C93,Customers!A92:A1092,Customers!C92:C1092,,0)=0,"",_xlfn.XLOOKUP(C93,Customers!A92:A1092,Customers!C92:C1092,,0))</f>
        <v>agreenhead2j@dailymail.co.uk</v>
      </c>
      <c r="H93" s="2" t="str">
        <f>_xlfn.XLOOKUP(C93,Customers!A92:A1092,Customers!G92:G1092,,0)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_xlfn.XLOOKUP(C94,Customers!A93:A1093,Customers!B93:B1093,,0)</f>
        <v>Hamish MacSherry</v>
      </c>
      <c r="G94" s="2" t="str">
        <f>IF(_xlfn.XLOOKUP(C94,Customers!A93:A1093,Customers!C93:C1093,,0)=0,"",_xlfn.XLOOKUP(C94,Customers!A93:A1093,Customers!C93:C1093,,0))</f>
        <v/>
      </c>
      <c r="H94" s="2" t="str">
        <f>_xlfn.XLOOKUP(C94,Customers!A93:A1093,Customers!G93:G1093,,0)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_xlfn.XLOOKUP(C95,Customers!A94:A1094,Customers!B94:B1094,,0)</f>
        <v>Else Langcaster</v>
      </c>
      <c r="G95" s="2" t="str">
        <f>IF(_xlfn.XLOOKUP(C95,Customers!A94:A1094,Customers!C94:C1094,,0)=0,"",_xlfn.XLOOKUP(C95,Customers!A94:A1094,Customers!C94:C1094,,0))</f>
        <v>elangcaster2l@spotify.com</v>
      </c>
      <c r="H95" s="2" t="str">
        <f>_xlfn.XLOOKUP(C95,Customers!A94:A1094,Customers!G94:G1094,,0)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_xlfn.XLOOKUP(C96,Customers!A95:A1095,Customers!B95:B1095,,0)</f>
        <v>Rudy Farquharson</v>
      </c>
      <c r="G96" s="2" t="str">
        <f>IF(_xlfn.XLOOKUP(C96,Customers!A95:A1095,Customers!C95:C1095,,0)=0,"",_xlfn.XLOOKUP(C96,Customers!A95:A1095,Customers!C95:C1095,,0))</f>
        <v/>
      </c>
      <c r="H96" s="2" t="str">
        <f>_xlfn.XLOOKUP(C96,Customers!A95:A1095,Customers!G95:G1095,,0)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_xlfn.XLOOKUP(C97,Customers!A96:A1096,Customers!B96:B1096,,0)</f>
        <v>Norene Magauran</v>
      </c>
      <c r="G97" s="2" t="str">
        <f>IF(_xlfn.XLOOKUP(C97,Customers!A96:A1096,Customers!C96:C1096,,0)=0,"",_xlfn.XLOOKUP(C97,Customers!A96:A1096,Customers!C96:C1096,,0))</f>
        <v>nmagauran2n@51.la</v>
      </c>
      <c r="H97" s="2" t="str">
        <f>_xlfn.XLOOKUP(C97,Customers!A96:A1096,Customers!G96:G1096,,0)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_xlfn.XLOOKUP(C98,Customers!A97:A1097,Customers!B97:B1097,,0)</f>
        <v>Vicki Kirdsch</v>
      </c>
      <c r="G98" s="2" t="str">
        <f>IF(_xlfn.XLOOKUP(C98,Customers!A97:A1097,Customers!C97:C1097,,0)=0,"",_xlfn.XLOOKUP(C98,Customers!A97:A1097,Customers!C97:C1097,,0))</f>
        <v>vkirdsch2o@google.fr</v>
      </c>
      <c r="H98" s="2" t="str">
        <f>_xlfn.XLOOKUP(C98,Customers!A97:A1097,Customers!G97:G1097,,0)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_xlfn.XLOOKUP(C99,Customers!A98:A1098,Customers!B98:B1098,,0)</f>
        <v>Ilysa Whapple</v>
      </c>
      <c r="G99" s="2" t="str">
        <f>IF(_xlfn.XLOOKUP(C99,Customers!A98:A1098,Customers!C98:C1098,,0)=0,"",_xlfn.XLOOKUP(C99,Customers!A98:A1098,Customers!C98:C1098,,0))</f>
        <v>iwhapple2p@com.com</v>
      </c>
      <c r="H99" s="2" t="str">
        <f>_xlfn.XLOOKUP(C99,Customers!A98:A1098,Customers!G98:G1098,,0)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_xlfn.XLOOKUP(C100,Customers!A99:A1099,Customers!B99:B1099,,0)</f>
        <v>Ruy Cancellieri</v>
      </c>
      <c r="G100" s="2" t="str">
        <f>IF(_xlfn.XLOOKUP(C100,Customers!A99:A1099,Customers!C99:C1099,,0)=0,"",_xlfn.XLOOKUP(C100,Customers!A99:A1099,Customers!C99:C1099,,0))</f>
        <v/>
      </c>
      <c r="H100" s="2" t="str">
        <f>_xlfn.XLOOKUP(C100,Customers!A99:A1099,Customers!G99:G1099,,0)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_xlfn.XLOOKUP(C101,Customers!A100:A1100,Customers!B100:B1100,,0)</f>
        <v>Aube Follett</v>
      </c>
      <c r="G101" s="2" t="str">
        <f>IF(_xlfn.XLOOKUP(C101,Customers!A100:A1100,Customers!C100:C1100,,0)=0,"",_xlfn.XLOOKUP(C101,Customers!A100:A1100,Customers!C100:C1100,,0))</f>
        <v/>
      </c>
      <c r="H101" s="2" t="str">
        <f>_xlfn.XLOOKUP(C101,Customers!A100:A1100,Customers!G100:G1100,,0)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_xlfn.XLOOKUP(C102,Customers!A101:A1101,Customers!B101:B1101,,0)</f>
        <v>Rudiger Di Bartolomeo</v>
      </c>
      <c r="G102" s="2" t="str">
        <f>IF(_xlfn.XLOOKUP(C102,Customers!A101:A1101,Customers!C101:C1101,,0)=0,"",_xlfn.XLOOKUP(C102,Customers!A101:A1101,Customers!C101:C1101,,0))</f>
        <v/>
      </c>
      <c r="H102" s="2" t="str">
        <f>_xlfn.XLOOKUP(C102,Customers!A101:A1101,Customers!G101:G1101,,0)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_xlfn.XLOOKUP(C103,Customers!A102:A1102,Customers!B102:B1102,,0)</f>
        <v>Nickey Youles</v>
      </c>
      <c r="G103" s="2" t="str">
        <f>IF(_xlfn.XLOOKUP(C103,Customers!A102:A1102,Customers!C102:C1102,,0)=0,"",_xlfn.XLOOKUP(C103,Customers!A102:A1102,Customers!C102:C1102,,0))</f>
        <v>nyoules2t@reference.com</v>
      </c>
      <c r="H103" s="2" t="str">
        <f>_xlfn.XLOOKUP(C103,Customers!A102:A1102,Customers!G102:G1102,,0)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_xlfn.XLOOKUP(C104,Customers!A103:A1103,Customers!B103:B1103,,0)</f>
        <v>Dyanna Aizikovitz</v>
      </c>
      <c r="G104" s="2" t="str">
        <f>IF(_xlfn.XLOOKUP(C104,Customers!A103:A1103,Customers!C103:C1103,,0)=0,"",_xlfn.XLOOKUP(C104,Customers!A103:A1103,Customers!C103:C1103,,0))</f>
        <v>daizikovitz2u@answers.com</v>
      </c>
      <c r="H104" s="2" t="str">
        <f>_xlfn.XLOOKUP(C104,Customers!A103:A1103,Customers!G103:G1103,,0)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_xlfn.XLOOKUP(C105,Customers!A104:A1104,Customers!B104:B1104,,0)</f>
        <v>Bram Revel</v>
      </c>
      <c r="G105" s="2" t="str">
        <f>IF(_xlfn.XLOOKUP(C105,Customers!A104:A1104,Customers!C104:C1104,,0)=0,"",_xlfn.XLOOKUP(C105,Customers!A104:A1104,Customers!C104:C1104,,0))</f>
        <v>brevel2v@fastcompany.com</v>
      </c>
      <c r="H105" s="2" t="str">
        <f>_xlfn.XLOOKUP(C105,Customers!A104:A1104,Customers!G104:G1104,,0)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_xlfn.XLOOKUP(C106,Customers!A105:A1105,Customers!B105:B1105,,0)</f>
        <v>Emiline Priddis</v>
      </c>
      <c r="G106" s="2" t="str">
        <f>IF(_xlfn.XLOOKUP(C106,Customers!A105:A1105,Customers!C105:C1105,,0)=0,"",_xlfn.XLOOKUP(C106,Customers!A105:A1105,Customers!C105:C1105,,0))</f>
        <v>epriddis2w@nationalgeographic.com</v>
      </c>
      <c r="H106" s="2" t="str">
        <f>_xlfn.XLOOKUP(C106,Customers!A105:A1105,Customers!G105:G1105,,0)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_xlfn.XLOOKUP(C107,Customers!A106:A1106,Customers!B106:B1106,,0)</f>
        <v>Queenie Veel</v>
      </c>
      <c r="G107" s="2" t="str">
        <f>IF(_xlfn.XLOOKUP(C107,Customers!A106:A1106,Customers!C106:C1106,,0)=0,"",_xlfn.XLOOKUP(C107,Customers!A106:A1106,Customers!C106:C1106,,0))</f>
        <v>qveel2x@jugem.jp</v>
      </c>
      <c r="H107" s="2" t="str">
        <f>_xlfn.XLOOKUP(C107,Customers!A106:A1106,Customers!G106:G1106,,0)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_xlfn.XLOOKUP(C108,Customers!A107:A1107,Customers!B107:B1107,,0)</f>
        <v>Lind Conyers</v>
      </c>
      <c r="G108" s="2" t="str">
        <f>IF(_xlfn.XLOOKUP(C108,Customers!A107:A1107,Customers!C107:C1107,,0)=0,"",_xlfn.XLOOKUP(C108,Customers!A107:A1107,Customers!C107:C1107,,0))</f>
        <v>lconyers2y@twitter.com</v>
      </c>
      <c r="H108" s="2" t="str">
        <f>_xlfn.XLOOKUP(C108,Customers!A107:A1107,Customers!G107:G1107,,0)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_xlfn.XLOOKUP(C109,Customers!A108:A1108,Customers!B108:B1108,,0)</f>
        <v>Pen Wye</v>
      </c>
      <c r="G109" s="2" t="str">
        <f>IF(_xlfn.XLOOKUP(C109,Customers!A108:A1108,Customers!C108:C1108,,0)=0,"",_xlfn.XLOOKUP(C109,Customers!A108:A1108,Customers!C108:C1108,,0))</f>
        <v>pwye2z@dagondesign.com</v>
      </c>
      <c r="H109" s="2" t="str">
        <f>_xlfn.XLOOKUP(C109,Customers!A108:A1108,Customers!G108:G1108,,0)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_xlfn.XLOOKUP(C110,Customers!A109:A1109,Customers!B109:B1109,,0)</f>
        <v>Isahella Hagland</v>
      </c>
      <c r="G110" s="2" t="str">
        <f>IF(_xlfn.XLOOKUP(C110,Customers!A109:A1109,Customers!C109:C1109,,0)=0,"",_xlfn.XLOOKUP(C110,Customers!A109:A1109,Customers!C109:C1109,,0))</f>
        <v/>
      </c>
      <c r="H110" s="2" t="str">
        <f>_xlfn.XLOOKUP(C110,Customers!A109:A1109,Customers!G109:G1109,,0)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_xlfn.XLOOKUP(C111,Customers!A110:A1110,Customers!B110:B1110,,0)</f>
        <v>Terry Sheryn</v>
      </c>
      <c r="G111" s="2" t="str">
        <f>IF(_xlfn.XLOOKUP(C111,Customers!A110:A1110,Customers!C110:C1110,,0)=0,"",_xlfn.XLOOKUP(C111,Customers!A110:A1110,Customers!C110:C1110,,0))</f>
        <v>tsheryn31@mtv.com</v>
      </c>
      <c r="H111" s="2" t="str">
        <f>_xlfn.XLOOKUP(C111,Customers!A110:A1110,Customers!G110:G1110,,0)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_xlfn.XLOOKUP(C112,Customers!A111:A1111,Customers!B111:B1111,,0)</f>
        <v>Marie-jeanne Redgrave</v>
      </c>
      <c r="G112" s="2" t="str">
        <f>IF(_xlfn.XLOOKUP(C112,Customers!A111:A1111,Customers!C111:C1111,,0)=0,"",_xlfn.XLOOKUP(C112,Customers!A111:A1111,Customers!C111:C1111,,0))</f>
        <v>mredgrave32@cargocollective.com</v>
      </c>
      <c r="H112" s="2" t="str">
        <f>_xlfn.XLOOKUP(C112,Customers!A111:A1111,Customers!G111:G1111,,0)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_xlfn.XLOOKUP(C113,Customers!A112:A1112,Customers!B112:B1112,,0)</f>
        <v>Betty Fominov</v>
      </c>
      <c r="G113" s="2" t="str">
        <f>IF(_xlfn.XLOOKUP(C113,Customers!A112:A1112,Customers!C112:C1112,,0)=0,"",_xlfn.XLOOKUP(C113,Customers!A112:A1112,Customers!C112:C1112,,0))</f>
        <v>bfominov33@yale.edu</v>
      </c>
      <c r="H113" s="2" t="str">
        <f>_xlfn.XLOOKUP(C113,Customers!A112:A1112,Customers!G112:G1112,,0)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_xlfn.XLOOKUP(C114,Customers!A113:A1113,Customers!B113:B1113,,0)</f>
        <v>Shawnee Critchlow</v>
      </c>
      <c r="G114" s="2" t="str">
        <f>IF(_xlfn.XLOOKUP(C114,Customers!A113:A1113,Customers!C113:C1113,,0)=0,"",_xlfn.XLOOKUP(C114,Customers!A113:A1113,Customers!C113:C1113,,0))</f>
        <v>scritchlow34@un.org</v>
      </c>
      <c r="H114" s="2" t="str">
        <f>_xlfn.XLOOKUP(C114,Customers!A113:A1113,Customers!G113:G1113,,0)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_xlfn.XLOOKUP(C115,Customers!A114:A1114,Customers!B114:B1114,,0)</f>
        <v>Merrel Steptow</v>
      </c>
      <c r="G115" s="2" t="str">
        <f>IF(_xlfn.XLOOKUP(C115,Customers!A114:A1114,Customers!C114:C1114,,0)=0,"",_xlfn.XLOOKUP(C115,Customers!A114:A1114,Customers!C114:C1114,,0))</f>
        <v>msteptow35@earthlink.net</v>
      </c>
      <c r="H115" s="2" t="str">
        <f>_xlfn.XLOOKUP(C115,Customers!A114:A1114,Customers!G114:G1114,,0)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_xlfn.XLOOKUP(C116,Customers!A115:A1115,Customers!B115:B1115,,0)</f>
        <v>Carmina Hubbuck</v>
      </c>
      <c r="G116" s="2" t="str">
        <f>IF(_xlfn.XLOOKUP(C116,Customers!A115:A1115,Customers!C115:C1115,,0)=0,"",_xlfn.XLOOKUP(C116,Customers!A115:A1115,Customers!C115:C1115,,0))</f>
        <v/>
      </c>
      <c r="H116" s="2" t="str">
        <f>_xlfn.XLOOKUP(C116,Customers!A115:A1115,Customers!G115:G1115,,0)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_xlfn.XLOOKUP(C117,Customers!A116:A1116,Customers!B116:B1116,,0)</f>
        <v>Ingeberg Mulliner</v>
      </c>
      <c r="G117" s="2" t="str">
        <f>IF(_xlfn.XLOOKUP(C117,Customers!A116:A1116,Customers!C116:C1116,,0)=0,"",_xlfn.XLOOKUP(C117,Customers!A116:A1116,Customers!C116:C1116,,0))</f>
        <v>imulliner37@pinterest.com</v>
      </c>
      <c r="H117" s="2" t="str">
        <f>_xlfn.XLOOKUP(C117,Customers!A116:A1116,Customers!G116:G1116,,0)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_xlfn.XLOOKUP(C118,Customers!A117:A1117,Customers!B117:B1117,,0)</f>
        <v>Geneva Standley</v>
      </c>
      <c r="G118" s="2" t="str">
        <f>IF(_xlfn.XLOOKUP(C118,Customers!A117:A1117,Customers!C117:C1117,,0)=0,"",_xlfn.XLOOKUP(C118,Customers!A117:A1117,Customers!C117:C1117,,0))</f>
        <v>gstandley38@dion.ne.jp</v>
      </c>
      <c r="H118" s="2" t="str">
        <f>_xlfn.XLOOKUP(C118,Customers!A117:A1117,Customers!G117:G1117,,0)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_xlfn.XLOOKUP(C119,Customers!A118:A1118,Customers!B118:B1118,,0)</f>
        <v>Brook Drage</v>
      </c>
      <c r="G119" s="2" t="str">
        <f>IF(_xlfn.XLOOKUP(C119,Customers!A118:A1118,Customers!C118:C1118,,0)=0,"",_xlfn.XLOOKUP(C119,Customers!A118:A1118,Customers!C118:C1118,,0))</f>
        <v>bdrage39@youku.com</v>
      </c>
      <c r="H119" s="2" t="str">
        <f>_xlfn.XLOOKUP(C119,Customers!A118:A1118,Customers!G118:G1118,,0)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_xlfn.XLOOKUP(C120,Customers!A119:A1119,Customers!B119:B1119,,0)</f>
        <v>Muffin Yallop</v>
      </c>
      <c r="G120" s="2" t="str">
        <f>IF(_xlfn.XLOOKUP(C120,Customers!A119:A1119,Customers!C119:C1119,,0)=0,"",_xlfn.XLOOKUP(C120,Customers!A119:A1119,Customers!C119:C1119,,0))</f>
        <v>myallop3a@fema.gov</v>
      </c>
      <c r="H120" s="2" t="str">
        <f>_xlfn.XLOOKUP(C120,Customers!A119:A1119,Customers!G119:G1119,,0)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_xlfn.XLOOKUP(C121,Customers!A120:A1120,Customers!B120:B1120,,0)</f>
        <v>Cordi Switsur</v>
      </c>
      <c r="G121" s="2" t="str">
        <f>IF(_xlfn.XLOOKUP(C121,Customers!A120:A1120,Customers!C120:C1120,,0)=0,"",_xlfn.XLOOKUP(C121,Customers!A120:A1120,Customers!C120:C1120,,0))</f>
        <v>cswitsur3b@chronoengine.com</v>
      </c>
      <c r="H121" s="2" t="str">
        <f>_xlfn.XLOOKUP(C121,Customers!A120:A1120,Customers!G120:G1120,,0)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_xlfn.XLOOKUP(C122,Customers!A121:A1121,Customers!B121:B1121,,0)</f>
        <v>Cordi Switsur</v>
      </c>
      <c r="G122" s="2" t="str">
        <f>IF(_xlfn.XLOOKUP(C122,Customers!A121:A1121,Customers!C121:C1121,,0)=0,"",_xlfn.XLOOKUP(C122,Customers!A121:A1121,Customers!C121:C1121,,0))</f>
        <v>cswitsur3b@chronoengine.com</v>
      </c>
      <c r="H122" s="2" t="str">
        <f>_xlfn.XLOOKUP(C122,Customers!A121:A1121,Customers!G121:G1121,,0)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e">
        <f>_xlfn.XLOOKUP(C123,Customers!A122:A1122,Customers!B122:B1122,,0)</f>
        <v>#N/A</v>
      </c>
      <c r="G123" s="2" t="e">
        <f>IF(_xlfn.XLOOKUP(C123,Customers!A122:A1122,Customers!C122:C1122,,0)=0,"",_xlfn.XLOOKUP(C123,Customers!A122:A1122,Customers!C122:C1122,,0))</f>
        <v>#N/A</v>
      </c>
      <c r="H123" s="2" t="e">
        <f>_xlfn.XLOOKUP(C123,Customers!A122:A1122,Customers!G122:G1122,,0)</f>
        <v>#N/A</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_xlfn.XLOOKUP(C124,Customers!A123:A1123,Customers!B123:B1123,,0)</f>
        <v>Mahala Ludwell</v>
      </c>
      <c r="G124" s="2" t="str">
        <f>IF(_xlfn.XLOOKUP(C124,Customers!A123:A1123,Customers!C123:C1123,,0)=0,"",_xlfn.XLOOKUP(C124,Customers!A123:A1123,Customers!C123:C1123,,0))</f>
        <v>mludwell3e@blogger.com</v>
      </c>
      <c r="H124" s="2" t="str">
        <f>_xlfn.XLOOKUP(C124,Customers!A123:A1123,Customers!G123:G1123,,0)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_xlfn.XLOOKUP(C125,Customers!A124:A1124,Customers!B124:B1124,,0)</f>
        <v>Doll Beauchamp</v>
      </c>
      <c r="G125" s="2" t="str">
        <f>IF(_xlfn.XLOOKUP(C125,Customers!A124:A1124,Customers!C124:C1124,,0)=0,"",_xlfn.XLOOKUP(C125,Customers!A124:A1124,Customers!C124:C1124,,0))</f>
        <v>dbeauchamp3f@usda.gov</v>
      </c>
      <c r="H125" s="2" t="str">
        <f>_xlfn.XLOOKUP(C125,Customers!A124:A1124,Customers!G124:G1124,,0)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_xlfn.XLOOKUP(C126,Customers!A125:A1125,Customers!B125:B1125,,0)</f>
        <v>Stanford Rodliff</v>
      </c>
      <c r="G126" s="2" t="str">
        <f>IF(_xlfn.XLOOKUP(C126,Customers!A125:A1125,Customers!C125:C1125,,0)=0,"",_xlfn.XLOOKUP(C126,Customers!A125:A1125,Customers!C125:C1125,,0))</f>
        <v>srodliff3g@ted.com</v>
      </c>
      <c r="H126" s="2" t="str">
        <f>_xlfn.XLOOKUP(C126,Customers!A125:A1125,Customers!G125:G1125,,0)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_xlfn.XLOOKUP(C127,Customers!A126:A1126,Customers!B126:B1126,,0)</f>
        <v>Stevana Woodham</v>
      </c>
      <c r="G127" s="2" t="str">
        <f>IF(_xlfn.XLOOKUP(C127,Customers!A126:A1126,Customers!C126:C1126,,0)=0,"",_xlfn.XLOOKUP(C127,Customers!A126:A1126,Customers!C126:C1126,,0))</f>
        <v>swoodham3h@businesswire.com</v>
      </c>
      <c r="H127" s="2" t="str">
        <f>_xlfn.XLOOKUP(C127,Customers!A126:A1126,Customers!G126:G1126,,0)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_xlfn.XLOOKUP(C128,Customers!A127:A1127,Customers!B127:B1127,,0)</f>
        <v>Hewet Synnot</v>
      </c>
      <c r="G128" s="2" t="str">
        <f>IF(_xlfn.XLOOKUP(C128,Customers!A127:A1127,Customers!C127:C1127,,0)=0,"",_xlfn.XLOOKUP(C128,Customers!A127:A1127,Customers!C127:C1127,,0))</f>
        <v>hsynnot3i@about.com</v>
      </c>
      <c r="H128" s="2" t="str">
        <f>_xlfn.XLOOKUP(C128,Customers!A127:A1127,Customers!G127:G1127,,0)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_xlfn.XLOOKUP(C129,Customers!A128:A1128,Customers!B128:B1128,,0)</f>
        <v>Raleigh Lepere</v>
      </c>
      <c r="G129" s="2" t="str">
        <f>IF(_xlfn.XLOOKUP(C129,Customers!A128:A1128,Customers!C128:C1128,,0)=0,"",_xlfn.XLOOKUP(C129,Customers!A128:A1128,Customers!C128:C1128,,0))</f>
        <v>rlepere3j@shop-pro.jp</v>
      </c>
      <c r="H129" s="2" t="str">
        <f>_xlfn.XLOOKUP(C129,Customers!A128:A1128,Customers!G128:G1128,,0)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_xlfn.XLOOKUP(C130,Customers!A129:A1129,Customers!B129:B1129,,0)</f>
        <v>Timofei Woofinden</v>
      </c>
      <c r="G130" s="2" t="str">
        <f>IF(_xlfn.XLOOKUP(C130,Customers!A129:A1129,Customers!C129:C1129,,0)=0,"",_xlfn.XLOOKUP(C130,Customers!A129:A1129,Customers!C129:C1129,,0))</f>
        <v>twoofinden3k@businesswire.com</v>
      </c>
      <c r="H130" s="2" t="str">
        <f>_xlfn.XLOOKUP(C130,Customers!A129:A1129,Customers!G129:G1129,,0)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_xlfn.XLOOKUP(C131,Customers!A130:A1130,Customers!B130:B1130,,0)</f>
        <v>Evelina Dacca</v>
      </c>
      <c r="G131" s="2" t="str">
        <f>IF(_xlfn.XLOOKUP(C131,Customers!A130:A1130,Customers!C130:C1130,,0)=0,"",_xlfn.XLOOKUP(C131,Customers!A130:A1130,Customers!C130:C1130,,0))</f>
        <v>edacca3l@google.pl</v>
      </c>
      <c r="H131" s="2" t="str">
        <f>_xlfn.XLOOKUP(C131,Customers!A130:A1130,Customers!G130:G1130,,0)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60" si="6">L131*E131</f>
        <v>12.15</v>
      </c>
      <c r="N131" t="str">
        <f t="shared" ref="N131:N160" si="7">IF(I131="Rob","Robusta",IF(I131="Exc","Excelsa",IF(I131="Ara","Arabica",IF(I131="Lib","Liberica"))))</f>
        <v>Excelsa</v>
      </c>
      <c r="O131" t="str">
        <f t="shared" ref="O131:O160"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_xlfn.XLOOKUP(C132,Customers!A131:A1131,Customers!B131:B1131,,0)</f>
        <v>Bidget Tremellier</v>
      </c>
      <c r="G132" s="2" t="str">
        <f>IF(_xlfn.XLOOKUP(C132,Customers!A131:A1131,Customers!C131:C1131,,0)=0,"",_xlfn.XLOOKUP(C132,Customers!A131:A1131,Customers!C131:C1131,,0))</f>
        <v/>
      </c>
      <c r="H132" s="2" t="str">
        <f>_xlfn.XLOOKUP(C132,Customers!A131:A1131,Customers!G131:G1131,,0)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_xlfn.XLOOKUP(C133,Customers!A132:A1132,Customers!B132:B1132,,0)</f>
        <v>Bobinette Hindsberg</v>
      </c>
      <c r="G133" s="2" t="str">
        <f>IF(_xlfn.XLOOKUP(C133,Customers!A132:A1132,Customers!C132:C1132,,0)=0,"",_xlfn.XLOOKUP(C133,Customers!A132:A1132,Customers!C132:C1132,,0))</f>
        <v>bhindsberg3n@blogs.com</v>
      </c>
      <c r="H133" s="2" t="str">
        <f>_xlfn.XLOOKUP(C133,Customers!A132:A1132,Customers!G132:G1132,,0)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_xlfn.XLOOKUP(C134,Customers!A133:A1133,Customers!B133:B1133,,0)</f>
        <v>Osbert Robins</v>
      </c>
      <c r="G134" s="2" t="str">
        <f>IF(_xlfn.XLOOKUP(C134,Customers!A133:A1133,Customers!C133:C1133,,0)=0,"",_xlfn.XLOOKUP(C134,Customers!A133:A1133,Customers!C133:C1133,,0))</f>
        <v>orobins3o@salon.com</v>
      </c>
      <c r="H134" s="2" t="str">
        <f>_xlfn.XLOOKUP(C134,Customers!A133:A1133,Customers!G133:G1133,,0)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_xlfn.XLOOKUP(C135,Customers!A134:A1134,Customers!B134:B1134,,0)</f>
        <v>Othello Syseland</v>
      </c>
      <c r="G135" s="2" t="str">
        <f>IF(_xlfn.XLOOKUP(C135,Customers!A134:A1134,Customers!C134:C1134,,0)=0,"",_xlfn.XLOOKUP(C135,Customers!A134:A1134,Customers!C134:C1134,,0))</f>
        <v>osyseland3p@independent.co.uk</v>
      </c>
      <c r="H135" s="2" t="str">
        <f>_xlfn.XLOOKUP(C135,Customers!A134:A1134,Customers!G134:G1134,,0)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_xlfn.XLOOKUP(C136,Customers!A135:A1135,Customers!B135:B1135,,0)</f>
        <v>Ewell Hanby</v>
      </c>
      <c r="G136" s="2" t="str">
        <f>IF(_xlfn.XLOOKUP(C136,Customers!A135:A1135,Customers!C135:C1135,,0)=0,"",_xlfn.XLOOKUP(C136,Customers!A135:A1135,Customers!C135:C1135,,0))</f>
        <v/>
      </c>
      <c r="H136" s="2" t="str">
        <f>_xlfn.XLOOKUP(C136,Customers!A135:A1135,Customers!G135:G1135,,0)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e">
        <f>_xlfn.XLOOKUP(C137,Customers!A136:A1136,Customers!B136:B1136,,0)</f>
        <v>#N/A</v>
      </c>
      <c r="G137" s="2" t="e">
        <f>IF(_xlfn.XLOOKUP(C137,Customers!A136:A1136,Customers!C136:C1136,,0)=0,"",_xlfn.XLOOKUP(C137,Customers!A136:A1136,Customers!C136:C1136,,0))</f>
        <v>#N/A</v>
      </c>
      <c r="H137" s="2" t="e">
        <f>_xlfn.XLOOKUP(C137,Customers!A136:A1136,Customers!G136:G1136,,0)</f>
        <v>#N/A</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_xlfn.XLOOKUP(C138,Customers!A137:A1137,Customers!B137:B1137,,0)</f>
        <v>Lowell Keenleyside</v>
      </c>
      <c r="G138" s="2" t="str">
        <f>IF(_xlfn.XLOOKUP(C138,Customers!A137:A1137,Customers!C137:C1137,,0)=0,"",_xlfn.XLOOKUP(C138,Customers!A137:A1137,Customers!C137:C1137,,0))</f>
        <v>lkeenleyside3s@topsy.com</v>
      </c>
      <c r="H138" s="2" t="str">
        <f>_xlfn.XLOOKUP(C138,Customers!A137:A1137,Customers!G137:G1137,,0)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_xlfn.XLOOKUP(C139,Customers!A138:A1138,Customers!B138:B1138,,0)</f>
        <v>Elonore Joliffe</v>
      </c>
      <c r="G139" s="2" t="str">
        <f>IF(_xlfn.XLOOKUP(C139,Customers!A138:A1138,Customers!C138:C1138,,0)=0,"",_xlfn.XLOOKUP(C139,Customers!A138:A1138,Customers!C138:C1138,,0))</f>
        <v/>
      </c>
      <c r="H139" s="2" t="str">
        <f>_xlfn.XLOOKUP(C139,Customers!A138:A1138,Customers!G138:G1138,,0)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_xlfn.XLOOKUP(C140,Customers!A139:A1139,Customers!B139:B1139,,0)</f>
        <v>Abraham Coleman</v>
      </c>
      <c r="G140" s="2" t="str">
        <f>IF(_xlfn.XLOOKUP(C140,Customers!A139:A1139,Customers!C139:C1139,,0)=0,"",_xlfn.XLOOKUP(C140,Customers!A139:A1139,Customers!C139:C1139,,0))</f>
        <v/>
      </c>
      <c r="H140" s="2" t="str">
        <f>_xlfn.XLOOKUP(C140,Customers!A139:A1139,Customers!G139:G1139,,0)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_xlfn.XLOOKUP(C141,Customers!A140:A1140,Customers!B140:B1140,,0)</f>
        <v>Rivy Farington</v>
      </c>
      <c r="G141" s="2" t="str">
        <f>IF(_xlfn.XLOOKUP(C141,Customers!A140:A1140,Customers!C140:C1140,,0)=0,"",_xlfn.XLOOKUP(C141,Customers!A140:A1140,Customers!C140:C1140,,0))</f>
        <v/>
      </c>
      <c r="H141" s="2" t="str">
        <f>_xlfn.XLOOKUP(C141,Customers!A140:A1140,Customers!G140:G1140,,0)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_xlfn.XLOOKUP(C142,Customers!A141:A1141,Customers!B141:B1141,,0)</f>
        <v>Vallie Kundt</v>
      </c>
      <c r="G142" s="2" t="str">
        <f>IF(_xlfn.XLOOKUP(C142,Customers!A141:A1141,Customers!C141:C1141,,0)=0,"",_xlfn.XLOOKUP(C142,Customers!A141:A1141,Customers!C141:C1141,,0))</f>
        <v>vkundt3w@bigcartel.com</v>
      </c>
      <c r="H142" s="2" t="str">
        <f>_xlfn.XLOOKUP(C142,Customers!A141:A1141,Customers!G141:G1141,,0)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_xlfn.XLOOKUP(C143,Customers!A142:A1142,Customers!B142:B1142,,0)</f>
        <v>Boyd Bett</v>
      </c>
      <c r="G143" s="2" t="str">
        <f>IF(_xlfn.XLOOKUP(C143,Customers!A142:A1142,Customers!C142:C1142,,0)=0,"",_xlfn.XLOOKUP(C143,Customers!A142:A1142,Customers!C142:C1142,,0))</f>
        <v>bbett3x@google.de</v>
      </c>
      <c r="H143" s="2" t="str">
        <f>_xlfn.XLOOKUP(C143,Customers!A142:A1142,Customers!G142:G1142,,0)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_xlfn.XLOOKUP(C144,Customers!A143:A1143,Customers!B143:B1143,,0)</f>
        <v>Julio Armytage</v>
      </c>
      <c r="G144" s="2" t="str">
        <f>IF(_xlfn.XLOOKUP(C144,Customers!A143:A1143,Customers!C143:C1143,,0)=0,"",_xlfn.XLOOKUP(C144,Customers!A143:A1143,Customers!C143:C1143,,0))</f>
        <v/>
      </c>
      <c r="H144" s="2" t="str">
        <f>_xlfn.XLOOKUP(C144,Customers!A143:A1143,Customers!G143:G1143,,0)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_xlfn.XLOOKUP(C145,Customers!A144:A1144,Customers!B144:B1144,,0)</f>
        <v>Deana Staite</v>
      </c>
      <c r="G145" s="2" t="str">
        <f>IF(_xlfn.XLOOKUP(C145,Customers!A144:A1144,Customers!C144:C1144,,0)=0,"",_xlfn.XLOOKUP(C145,Customers!A144:A1144,Customers!C144:C1144,,0))</f>
        <v>dstaite3z@scientificamerican.com</v>
      </c>
      <c r="H145" s="2" t="str">
        <f>_xlfn.XLOOKUP(C145,Customers!A144:A1144,Customers!G144:G1144,,0)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_xlfn.XLOOKUP(C146,Customers!A145:A1145,Customers!B145:B1145,,0)</f>
        <v>Winn Keyse</v>
      </c>
      <c r="G146" s="2" t="str">
        <f>IF(_xlfn.XLOOKUP(C146,Customers!A145:A1145,Customers!C145:C1145,,0)=0,"",_xlfn.XLOOKUP(C146,Customers!A145:A1145,Customers!C145:C1145,,0))</f>
        <v>wkeyse40@apple.com</v>
      </c>
      <c r="H146" s="2" t="str">
        <f>_xlfn.XLOOKUP(C146,Customers!A145:A1145,Customers!G145:G1145,,0)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_xlfn.XLOOKUP(C147,Customers!A146:A1146,Customers!B146:B1146,,0)</f>
        <v>Osmund Clausen-Thue</v>
      </c>
      <c r="G147" s="2" t="str">
        <f>IF(_xlfn.XLOOKUP(C147,Customers!A146:A1146,Customers!C146:C1146,,0)=0,"",_xlfn.XLOOKUP(C147,Customers!A146:A1146,Customers!C146:C1146,,0))</f>
        <v>oclausenthue41@marriott.com</v>
      </c>
      <c r="H147" s="2" t="str">
        <f>_xlfn.XLOOKUP(C147,Customers!A146:A1146,Customers!G146:G1146,,0)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_xlfn.XLOOKUP(C148,Customers!A147:A1147,Customers!B147:B1147,,0)</f>
        <v>Leonore Francisco</v>
      </c>
      <c r="G148" s="2" t="str">
        <f>IF(_xlfn.XLOOKUP(C148,Customers!A147:A1147,Customers!C147:C1147,,0)=0,"",_xlfn.XLOOKUP(C148,Customers!A147:A1147,Customers!C147:C1147,,0))</f>
        <v>lfrancisco42@fema.gov</v>
      </c>
      <c r="H148" s="2" t="str">
        <f>_xlfn.XLOOKUP(C148,Customers!A147:A1147,Customers!G147:G1147,,0)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_xlfn.XLOOKUP(C149,Customers!A148:A1148,Customers!B148:B1148,,0)</f>
        <v>Leonore Francisco</v>
      </c>
      <c r="G149" s="2" t="str">
        <f>IF(_xlfn.XLOOKUP(C149,Customers!A148:A1148,Customers!C148:C1148,,0)=0,"",_xlfn.XLOOKUP(C149,Customers!A148:A1148,Customers!C148:C1148,,0))</f>
        <v>lfrancisco42@fema.gov</v>
      </c>
      <c r="H149" s="2" t="str">
        <f>_xlfn.XLOOKUP(C149,Customers!A148:A1148,Customers!G148:G1148,,0)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_xlfn.XLOOKUP(C150,Customers!A149:A1149,Customers!B149:B1149,,0)</f>
        <v>Giacobo Skingle</v>
      </c>
      <c r="G150" s="2" t="str">
        <f>IF(_xlfn.XLOOKUP(C150,Customers!A149:A1149,Customers!C149:C1149,,0)=0,"",_xlfn.XLOOKUP(C150,Customers!A149:A1149,Customers!C149:C1149,,0))</f>
        <v>gskingle44@clickbank.net</v>
      </c>
      <c r="H150" s="2" t="str">
        <f>_xlfn.XLOOKUP(C150,Customers!A149:A1149,Customers!G149:G1149,,0)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_xlfn.XLOOKUP(C151,Customers!A150:A1150,Customers!B150:B1150,,0)</f>
        <v>Gerard Pirdy</v>
      </c>
      <c r="G151" s="2" t="str">
        <f>IF(_xlfn.XLOOKUP(C151,Customers!A150:A1150,Customers!C150:C1150,,0)=0,"",_xlfn.XLOOKUP(C151,Customers!A150:A1150,Customers!C150:C1150,,0))</f>
        <v/>
      </c>
      <c r="H151" s="2" t="str">
        <f>_xlfn.XLOOKUP(C151,Customers!A150:A1150,Customers!G150:G1150,,0)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_xlfn.XLOOKUP(C152,Customers!A151:A1151,Customers!B151:B1151,,0)</f>
        <v>Jacinthe Balsillie</v>
      </c>
      <c r="G152" s="2" t="str">
        <f>IF(_xlfn.XLOOKUP(C152,Customers!A151:A1151,Customers!C151:C1151,,0)=0,"",_xlfn.XLOOKUP(C152,Customers!A151:A1151,Customers!C151:C1151,,0))</f>
        <v>jbalsillie46@princeton.edu</v>
      </c>
      <c r="H152" s="2" t="str">
        <f>_xlfn.XLOOKUP(C152,Customers!A151:A1151,Customers!G151:G1151,,0)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_xlfn.XLOOKUP(C153,Customers!A152:A1152,Customers!B152:B1152,,0)</f>
        <v>Quinton Fouracres</v>
      </c>
      <c r="G153" s="2" t="str">
        <f>IF(_xlfn.XLOOKUP(C153,Customers!A152:A1152,Customers!C152:C1152,,0)=0,"",_xlfn.XLOOKUP(C153,Customers!A152:A1152,Customers!C152:C1152,,0))</f>
        <v/>
      </c>
      <c r="H153" s="2" t="str">
        <f>_xlfn.XLOOKUP(C153,Customers!A152:A1152,Customers!G152:G1152,,0)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_xlfn.XLOOKUP(C154,Customers!A153:A1153,Customers!B153:B1153,,0)</f>
        <v>Bettina Leffek</v>
      </c>
      <c r="G154" s="2" t="str">
        <f>IF(_xlfn.XLOOKUP(C154,Customers!A153:A1153,Customers!C153:C1153,,0)=0,"",_xlfn.XLOOKUP(C154,Customers!A153:A1153,Customers!C153:C1153,,0))</f>
        <v>bleffek48@ning.com</v>
      </c>
      <c r="H154" s="2" t="str">
        <f>_xlfn.XLOOKUP(C154,Customers!A153:A1153,Customers!G153:G1153,,0)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_xlfn.XLOOKUP(C155,Customers!A154:A1154,Customers!B154:B1154,,0)</f>
        <v>Hetti Penson</v>
      </c>
      <c r="G155" s="2" t="str">
        <f>IF(_xlfn.XLOOKUP(C155,Customers!A154:A1154,Customers!C154:C1154,,0)=0,"",_xlfn.XLOOKUP(C155,Customers!A154:A1154,Customers!C154:C1154,,0))</f>
        <v/>
      </c>
      <c r="H155" s="2" t="str">
        <f>_xlfn.XLOOKUP(C155,Customers!A154:A1154,Customers!G154:G1154,,0)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_xlfn.XLOOKUP(C156,Customers!A155:A1155,Customers!B155:B1155,,0)</f>
        <v>Jocko Pray</v>
      </c>
      <c r="G156" s="2" t="str">
        <f>IF(_xlfn.XLOOKUP(C156,Customers!A155:A1155,Customers!C155:C1155,,0)=0,"",_xlfn.XLOOKUP(C156,Customers!A155:A1155,Customers!C155:C1155,,0))</f>
        <v>jpray4a@youtube.com</v>
      </c>
      <c r="H156" s="2" t="str">
        <f>_xlfn.XLOOKUP(C156,Customers!A155:A1155,Customers!G155:G1155,,0)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_xlfn.XLOOKUP(C157,Customers!A156:A1156,Customers!B156:B1156,,0)</f>
        <v>Grete Holborn</v>
      </c>
      <c r="G157" s="2" t="str">
        <f>IF(_xlfn.XLOOKUP(C157,Customers!A156:A1156,Customers!C156:C1156,,0)=0,"",_xlfn.XLOOKUP(C157,Customers!A156:A1156,Customers!C156:C1156,,0))</f>
        <v>gholborn4b@ow.ly</v>
      </c>
      <c r="H157" s="2" t="str">
        <f>_xlfn.XLOOKUP(C157,Customers!A156:A1156,Customers!G156:G1156,,0)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_xlfn.XLOOKUP(C158,Customers!A157:A1157,Customers!B157:B1157,,0)</f>
        <v>Fielding Keinrat</v>
      </c>
      <c r="G158" s="2" t="str">
        <f>IF(_xlfn.XLOOKUP(C158,Customers!A157:A1157,Customers!C157:C1157,,0)=0,"",_xlfn.XLOOKUP(C158,Customers!A157:A1157,Customers!C157:C1157,,0))</f>
        <v>fkeinrat4c@dailymail.co.uk</v>
      </c>
      <c r="H158" s="2" t="str">
        <f>_xlfn.XLOOKUP(C158,Customers!A157:A1157,Customers!G157:G1157,,0)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_xlfn.XLOOKUP(C159,Customers!A158:A1158,Customers!B158:B1158,,0)</f>
        <v>Paulo Yea</v>
      </c>
      <c r="G159" s="2" t="str">
        <f>IF(_xlfn.XLOOKUP(C159,Customers!A158:A1158,Customers!C158:C1158,,0)=0,"",_xlfn.XLOOKUP(C159,Customers!A158:A1158,Customers!C158:C1158,,0))</f>
        <v>pyea4d@aol.com</v>
      </c>
      <c r="H159" s="2" t="str">
        <f>_xlfn.XLOOKUP(C159,Customers!A158:A1158,Customers!G158:G1158,,0)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_xlfn.XLOOKUP(C160,Customers!A159:A1159,Customers!B159:B1159,,0)</f>
        <v>Say Risborough</v>
      </c>
      <c r="G160" s="2" t="str">
        <f>IF(_xlfn.XLOOKUP(C160,Customers!A159:A1159,Customers!C159:C1159,,0)=0,"",_xlfn.XLOOKUP(C160,Customers!A159:A1159,Customers!C159:C1159,,0))</f>
        <v/>
      </c>
      <c r="H160" s="2" t="str">
        <f>_xlfn.XLOOKUP(C160,Customers!A159:A1159,Customers!G159:G1159,,0)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
      <c r="A161" s="2" t="s">
        <v>2244</v>
      </c>
      <c r="B161" s="3">
        <v>43951</v>
      </c>
      <c r="C161" s="2" t="s">
        <v>2245</v>
      </c>
      <c r="D161" t="s">
        <v>6166</v>
      </c>
      <c r="E161" s="2">
        <v>6</v>
      </c>
      <c r="F161" s="2" t="str">
        <f>_xlfn.XLOOKUP(C161,Customers!A312:A1312,Customers!B312:B1312,,0)</f>
        <v>Claudetta Rushe</v>
      </c>
      <c r="G161" s="2" t="str">
        <f>IF(_xlfn.XLOOKUP(C161,Customers!A312:A1312,Customers!C312:C1312,,0)=0,"",_xlfn.XLOOKUP(C161,Customers!A312:A1312,Customers!C312:C1312,,0))</f>
        <v>crushe8n@about.me</v>
      </c>
      <c r="H161" s="2" t="str">
        <f>_xlfn.XLOOKUP(C161,Customers!A312:A1312,Customers!G312:G1312,,0)</f>
        <v>United States</v>
      </c>
      <c r="I161" t="str">
        <f>INDEX(Products!$A$1:$G$49,MATCH(Orders!$D313,Products!$A$1:$A$49,0),MATCH(Orders!I$1,Products!$A$1:$G$1,0))</f>
        <v>Exc</v>
      </c>
      <c r="J161" t="str">
        <f>INDEX(Products!$A$1:$G$49,MATCH(Orders!$D313,Products!$A$1:$A$49,0),MATCH(Orders!J$1,Products!$A$1:$G$1,0))</f>
        <v>L</v>
      </c>
      <c r="K161" s="6">
        <f>INDEX(Products!$A$1:$G$49,MATCH(Orders!$D313,Products!$A$1:$A$49,0),MATCH(Orders!K$1,Products!$A$1:$G$1,0))</f>
        <v>2.5</v>
      </c>
      <c r="L161" s="8">
        <f>INDEX(Products!$A$1:$G$49,MATCH(Orders!$D313,Products!$A$1:$A$49,0),MATCH(Orders!L$1,Products!$A$1:$G$1,0))</f>
        <v>34.154999999999994</v>
      </c>
      <c r="M161" s="8">
        <f t="shared" ref="M161:M224" si="9">L161*E161</f>
        <v>204.92999999999995</v>
      </c>
      <c r="N161" t="str">
        <f t="shared" ref="N161:N224" si="10">IF(I161="Rob","Robusta",IF(I161="Exc","Excelsa",IF(I161="Ara","Arabica",IF(I161="Lib","Liberica"))))</f>
        <v>Excelsa</v>
      </c>
      <c r="O161" t="str">
        <f t="shared" ref="O161:O224" si="11">IF(J161="M","Medium",IF(J161="L","Light",IF(J161="D","Dark")))</f>
        <v>Light</v>
      </c>
      <c r="P161" t="str">
        <f>_xlfn.XLOOKUP(Orders[[#This Row],[Customer ID]],Customers!$A$1:$A$1001,Customers!$I$1:$I$1001,,0)</f>
        <v>Yes</v>
      </c>
    </row>
    <row r="162" spans="1:16" x14ac:dyDescent="0.2">
      <c r="A162" s="2" t="s">
        <v>1389</v>
      </c>
      <c r="B162" s="3">
        <v>43837</v>
      </c>
      <c r="C162" s="2" t="s">
        <v>1390</v>
      </c>
      <c r="D162" t="s">
        <v>6139</v>
      </c>
      <c r="E162" s="2">
        <v>4</v>
      </c>
      <c r="F162" s="2" t="str">
        <f>_xlfn.XLOOKUP(C162,Customers!A161:A1161,Customers!B161:B1161,,0)</f>
        <v>Kari Swede</v>
      </c>
      <c r="G162" s="2" t="str">
        <f>IF(_xlfn.XLOOKUP(C162,Customers!A161:A1161,Customers!C161:C1161,,0)=0,"",_xlfn.XLOOKUP(C162,Customers!A161:A1161,Customers!C161:C1161,,0))</f>
        <v>kswede4g@addthis.com</v>
      </c>
      <c r="H162" s="2" t="str">
        <f>_xlfn.XLOOKUP(C162,Customers!A161:A1161,Customers!G161:G1161,,0)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9"/>
        <v>33</v>
      </c>
      <c r="N162" t="str">
        <f t="shared" si="10"/>
        <v>Excelsa</v>
      </c>
      <c r="O162" t="str">
        <f t="shared" si="11"/>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_xlfn.XLOOKUP(C163,Customers!A162:A1162,Customers!B162:B1162,,0)</f>
        <v>Leontine Rubrow</v>
      </c>
      <c r="G163" s="2" t="str">
        <f>IF(_xlfn.XLOOKUP(C163,Customers!A162:A1162,Customers!C162:C1162,,0)=0,"",_xlfn.XLOOKUP(C163,Customers!A162:A1162,Customers!C162:C1162,,0))</f>
        <v>lrubrow4h@microsoft.com</v>
      </c>
      <c r="H163" s="2" t="str">
        <f>_xlfn.XLOOKUP(C163,Customers!A162:A1162,Customers!G162:G1162,,0)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9"/>
        <v>23.31</v>
      </c>
      <c r="N163" t="str">
        <f t="shared" si="10"/>
        <v>Arabica</v>
      </c>
      <c r="O163" t="str">
        <f t="shared" si="11"/>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_xlfn.XLOOKUP(C164,Customers!A163:A1163,Customers!B163:B1163,,0)</f>
        <v>Dottie Tift</v>
      </c>
      <c r="G164" s="2" t="str">
        <f>IF(_xlfn.XLOOKUP(C164,Customers!A163:A1163,Customers!C163:C1163,,0)=0,"",_xlfn.XLOOKUP(C164,Customers!A163:A1163,Customers!C163:C1163,,0))</f>
        <v>dtift4i@netvibes.com</v>
      </c>
      <c r="H164" s="2" t="str">
        <f>_xlfn.XLOOKUP(C164,Customers!A163:A1163,Customers!G163:G1163,,0)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9"/>
        <v>21.87</v>
      </c>
      <c r="N164" t="str">
        <f t="shared" si="10"/>
        <v>Excelsa</v>
      </c>
      <c r="O164" t="str">
        <f t="shared" si="11"/>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_xlfn.XLOOKUP(C165,Customers!A164:A1164,Customers!B164:B1164,,0)</f>
        <v>Gerardo Schonfeld</v>
      </c>
      <c r="G165" s="2" t="str">
        <f>IF(_xlfn.XLOOKUP(C165,Customers!A164:A1164,Customers!C164:C1164,,0)=0,"",_xlfn.XLOOKUP(C165,Customers!A164:A1164,Customers!C164:C1164,,0))</f>
        <v>gschonfeld4j@oracle.com</v>
      </c>
      <c r="H165" s="2" t="str">
        <f>_xlfn.XLOOKUP(C165,Customers!A164:A1164,Customers!G164:G1164,,0)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9"/>
        <v>16.11</v>
      </c>
      <c r="N165" t="str">
        <f t="shared" si="10"/>
        <v>Robusta</v>
      </c>
      <c r="O165" t="str">
        <f t="shared" si="11"/>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_xlfn.XLOOKUP(C166,Customers!A165:A1165,Customers!B165:B1165,,0)</f>
        <v>Claiborne Feye</v>
      </c>
      <c r="G166" s="2" t="str">
        <f>IF(_xlfn.XLOOKUP(C166,Customers!A165:A1165,Customers!C165:C1165,,0)=0,"",_xlfn.XLOOKUP(C166,Customers!A165:A1165,Customers!C165:C1165,,0))</f>
        <v>cfeye4k@google.co.jp</v>
      </c>
      <c r="H166" s="2" t="str">
        <f>_xlfn.XLOOKUP(C166,Customers!A165:A1165,Customers!G165:G1165,,0)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9"/>
        <v>29.16</v>
      </c>
      <c r="N166" t="str">
        <f t="shared" si="10"/>
        <v>Excelsa</v>
      </c>
      <c r="O166" t="str">
        <f t="shared" si="11"/>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_xlfn.XLOOKUP(C167,Customers!A166:A1166,Customers!B166:B1166,,0)</f>
        <v>Mina Elstone</v>
      </c>
      <c r="G167" s="2" t="str">
        <f>IF(_xlfn.XLOOKUP(C167,Customers!A166:A1166,Customers!C166:C1166,,0)=0,"",_xlfn.XLOOKUP(C167,Customers!A166:A1166,Customers!C166:C1166,,0))</f>
        <v/>
      </c>
      <c r="H167" s="2" t="str">
        <f>_xlfn.XLOOKUP(C167,Customers!A166:A1166,Customers!G166:G1166,,0)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9"/>
        <v>53.699999999999996</v>
      </c>
      <c r="N167" t="str">
        <f t="shared" si="10"/>
        <v>Robusta</v>
      </c>
      <c r="O167" t="str">
        <f t="shared" si="11"/>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_xlfn.XLOOKUP(C168,Customers!A167:A1167,Customers!B167:B1167,,0)</f>
        <v>Sherman Mewrcik</v>
      </c>
      <c r="G168" s="2" t="str">
        <f>IF(_xlfn.XLOOKUP(C168,Customers!A167:A1167,Customers!C167:C1167,,0)=0,"",_xlfn.XLOOKUP(C168,Customers!A167:A1167,Customers!C167:C1167,,0))</f>
        <v/>
      </c>
      <c r="H168" s="2" t="str">
        <f>_xlfn.XLOOKUP(C168,Customers!A167:A1167,Customers!G167:G1167,,0)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9"/>
        <v>26.849999999999994</v>
      </c>
      <c r="N168" t="str">
        <f t="shared" si="10"/>
        <v>Robusta</v>
      </c>
      <c r="O168" t="str">
        <f t="shared" si="11"/>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_xlfn.XLOOKUP(C169,Customers!A168:A1168,Customers!B168:B1168,,0)</f>
        <v>Tamarah Fero</v>
      </c>
      <c r="G169" s="2" t="str">
        <f>IF(_xlfn.XLOOKUP(C169,Customers!A168:A1168,Customers!C168:C1168,,0)=0,"",_xlfn.XLOOKUP(C169,Customers!A168:A1168,Customers!C168:C1168,,0))</f>
        <v>tfero4n@comsenz.com</v>
      </c>
      <c r="H169" s="2" t="str">
        <f>_xlfn.XLOOKUP(C169,Customers!A168:A1168,Customers!G168:G1168,,0)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9"/>
        <v>41.25</v>
      </c>
      <c r="N169" t="str">
        <f t="shared" si="10"/>
        <v>Excelsa</v>
      </c>
      <c r="O169" t="str">
        <f t="shared" si="11"/>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_xlfn.XLOOKUP(C170,Customers!A169:A1169,Customers!B169:B1169,,0)</f>
        <v>Stanislaus Valsler</v>
      </c>
      <c r="G170" s="2" t="str">
        <f>IF(_xlfn.XLOOKUP(C170,Customers!A169:A1169,Customers!C169:C1169,,0)=0,"",_xlfn.XLOOKUP(C170,Customers!A169:A1169,Customers!C169:C1169,,0))</f>
        <v/>
      </c>
      <c r="H170" s="2" t="str">
        <f>_xlfn.XLOOKUP(C170,Customers!A169:A1169,Customers!G169:G1169,,0)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9"/>
        <v>40.5</v>
      </c>
      <c r="N170" t="str">
        <f t="shared" si="10"/>
        <v>Arabica</v>
      </c>
      <c r="O170" t="str">
        <f t="shared" si="11"/>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_xlfn.XLOOKUP(C171,Customers!A170:A1170,Customers!B170:B1170,,0)</f>
        <v>Felita Dauney</v>
      </c>
      <c r="G171" s="2" t="str">
        <f>IF(_xlfn.XLOOKUP(C171,Customers!A170:A1170,Customers!C170:C1170,,0)=0,"",_xlfn.XLOOKUP(C171,Customers!A170:A1170,Customers!C170:C1170,,0))</f>
        <v>fdauney4p@sphinn.com</v>
      </c>
      <c r="H171" s="2" t="str">
        <f>_xlfn.XLOOKUP(C171,Customers!A170:A1170,Customers!G170:G1170,,0)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9"/>
        <v>17.899999999999999</v>
      </c>
      <c r="N171" t="str">
        <f t="shared" si="10"/>
        <v>Robusta</v>
      </c>
      <c r="O171" t="str">
        <f t="shared" si="11"/>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_xlfn.XLOOKUP(C172,Customers!A171:A1171,Customers!B171:B1171,,0)</f>
        <v>Serena Earley</v>
      </c>
      <c r="G172" s="2" t="str">
        <f>IF(_xlfn.XLOOKUP(C172,Customers!A171:A1171,Customers!C171:C1171,,0)=0,"",_xlfn.XLOOKUP(C172,Customers!A171:A1171,Customers!C171:C1171,,0))</f>
        <v>searley4q@youku.com</v>
      </c>
      <c r="H172" s="2" t="str">
        <f>_xlfn.XLOOKUP(C172,Customers!A171:A1171,Customers!G171:G1171,,0)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9"/>
        <v>68.309999999999988</v>
      </c>
      <c r="N172" t="str">
        <f t="shared" si="10"/>
        <v>Excelsa</v>
      </c>
      <c r="O172" t="str">
        <f t="shared" si="11"/>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_xlfn.XLOOKUP(C173,Customers!A172:A1172,Customers!B172:B1172,,0)</f>
        <v>Minny Chamberlayne</v>
      </c>
      <c r="G173" s="2" t="str">
        <f>IF(_xlfn.XLOOKUP(C173,Customers!A172:A1172,Customers!C172:C1172,,0)=0,"",_xlfn.XLOOKUP(C173,Customers!A172:A1172,Customers!C172:C1172,,0))</f>
        <v>mchamberlayne4r@bigcartel.com</v>
      </c>
      <c r="H173" s="2" t="str">
        <f>_xlfn.XLOOKUP(C173,Customers!A172:A1172,Customers!G172:G1172,,0)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9"/>
        <v>63.249999999999993</v>
      </c>
      <c r="N173" t="str">
        <f t="shared" si="10"/>
        <v>Excelsa</v>
      </c>
      <c r="O173" t="str">
        <f t="shared" si="11"/>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_xlfn.XLOOKUP(C174,Customers!A173:A1173,Customers!B173:B1173,,0)</f>
        <v>Bartholemy Flaherty</v>
      </c>
      <c r="G174" s="2" t="str">
        <f>IF(_xlfn.XLOOKUP(C174,Customers!A173:A1173,Customers!C173:C1173,,0)=0,"",_xlfn.XLOOKUP(C174,Customers!A173:A1173,Customers!C173:C1173,,0))</f>
        <v>bflaherty4s@moonfruit.com</v>
      </c>
      <c r="H174" s="2" t="str">
        <f>_xlfn.XLOOKUP(C174,Customers!A173:A1173,Customers!G173:G1173,,0)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9"/>
        <v>21.87</v>
      </c>
      <c r="N174" t="str">
        <f t="shared" si="10"/>
        <v>Excelsa</v>
      </c>
      <c r="O174" t="str">
        <f t="shared" si="11"/>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_xlfn.XLOOKUP(C175,Customers!A174:A1174,Customers!B174:B1174,,0)</f>
        <v>Oran Colbeck</v>
      </c>
      <c r="G175" s="2" t="str">
        <f>IF(_xlfn.XLOOKUP(C175,Customers!A174:A1174,Customers!C174:C1174,,0)=0,"",_xlfn.XLOOKUP(C175,Customers!A174:A1174,Customers!C174:C1174,,0))</f>
        <v>ocolbeck4t@sina.com.cn</v>
      </c>
      <c r="H175" s="2" t="str">
        <f>_xlfn.XLOOKUP(C175,Customers!A174:A1174,Customers!G174:G1174,,0)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9"/>
        <v>91.539999999999992</v>
      </c>
      <c r="N175" t="str">
        <f t="shared" si="10"/>
        <v>Robusta</v>
      </c>
      <c r="O175" t="str">
        <f t="shared" si="11"/>
        <v>Medium</v>
      </c>
      <c r="P175" t="str">
        <f>_xlfn.XLOOKUP(Orders[[#This Row],[Customer ID]],Customers!$A$1:$A$1001,Customers!$I$1:$I$1001,,0)</f>
        <v>No</v>
      </c>
    </row>
    <row r="176" spans="1:16" x14ac:dyDescent="0.2">
      <c r="A176" s="2" t="s">
        <v>3654</v>
      </c>
      <c r="B176" s="3">
        <v>44401</v>
      </c>
      <c r="C176" s="2" t="s">
        <v>3655</v>
      </c>
      <c r="D176" t="s">
        <v>6166</v>
      </c>
      <c r="E176" s="2">
        <v>6</v>
      </c>
      <c r="F176" s="2" t="str">
        <f>_xlfn.XLOOKUP(C176,Customers!A561:A1561,Customers!B561:B1561,,0)</f>
        <v>Hatty Dovydenas</v>
      </c>
      <c r="G176" s="2" t="str">
        <f>IF(_xlfn.XLOOKUP(C176,Customers!A561:A1561,Customers!C561:C1561,,0)=0,"",_xlfn.XLOOKUP(C176,Customers!A561:A1561,Customers!C561:C1561,,0))</f>
        <v/>
      </c>
      <c r="H176" s="2" t="str">
        <f>_xlfn.XLOOKUP(C176,Customers!A561:A1561,Customers!G561:G1561,,0)</f>
        <v>United States</v>
      </c>
      <c r="I176" t="str">
        <f>INDEX(Products!$A$1:$G$49,MATCH(Orders!$D562,Products!$A$1:$A$49,0),MATCH(Orders!I$1,Products!$A$1:$G$1,0))</f>
        <v>Exc</v>
      </c>
      <c r="J176" t="str">
        <f>INDEX(Products!$A$1:$G$49,MATCH(Orders!$D562,Products!$A$1:$A$49,0),MATCH(Orders!J$1,Products!$A$1:$G$1,0))</f>
        <v>L</v>
      </c>
      <c r="K176" s="6">
        <f>INDEX(Products!$A$1:$G$49,MATCH(Orders!$D562,Products!$A$1:$A$49,0),MATCH(Orders!K$1,Products!$A$1:$G$1,0))</f>
        <v>2.5</v>
      </c>
      <c r="L176" s="8">
        <f>INDEX(Products!$A$1:$G$49,MATCH(Orders!$D562,Products!$A$1:$A$49,0),MATCH(Orders!L$1,Products!$A$1:$G$1,0))</f>
        <v>34.154999999999994</v>
      </c>
      <c r="M176" s="8">
        <f t="shared" si="9"/>
        <v>204.92999999999995</v>
      </c>
      <c r="N176" t="str">
        <f t="shared" si="10"/>
        <v>Excelsa</v>
      </c>
      <c r="O176" t="str">
        <f t="shared" si="11"/>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_xlfn.XLOOKUP(C177,Customers!A176:A1176,Customers!B176:B1176,,0)</f>
        <v>Ethelda Hobbing</v>
      </c>
      <c r="G177" s="2" t="str">
        <f>IF(_xlfn.XLOOKUP(C177,Customers!A176:A1176,Customers!C176:C1176,,0)=0,"",_xlfn.XLOOKUP(C177,Customers!A176:A1176,Customers!C176:C1176,,0))</f>
        <v>ehobbing4v@nsw.gov.au</v>
      </c>
      <c r="H177" s="2" t="str">
        <f>_xlfn.XLOOKUP(C177,Customers!A176:A1176,Customers!G176:G1176,,0)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9"/>
        <v>63.249999999999993</v>
      </c>
      <c r="N177" t="str">
        <f t="shared" si="10"/>
        <v>Excelsa</v>
      </c>
      <c r="O177" t="str">
        <f t="shared" si="11"/>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_xlfn.XLOOKUP(C178,Customers!A177:A1177,Customers!B177:B1177,,0)</f>
        <v>Odille Thynne</v>
      </c>
      <c r="G178" s="2" t="str">
        <f>IF(_xlfn.XLOOKUP(C178,Customers!A177:A1177,Customers!C177:C1177,,0)=0,"",_xlfn.XLOOKUP(C178,Customers!A177:A1177,Customers!C177:C1177,,0))</f>
        <v>othynne4w@auda.org.au</v>
      </c>
      <c r="H178" s="2" t="str">
        <f>_xlfn.XLOOKUP(C178,Customers!A177:A1177,Customers!G177:G1177,,0)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9"/>
        <v>34.154999999999994</v>
      </c>
      <c r="N178" t="str">
        <f t="shared" si="10"/>
        <v>Excelsa</v>
      </c>
      <c r="O178" t="str">
        <f t="shared" si="11"/>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_xlfn.XLOOKUP(C179,Customers!A178:A1178,Customers!B178:B1178,,0)</f>
        <v>Emlynne Heining</v>
      </c>
      <c r="G179" s="2" t="str">
        <f>IF(_xlfn.XLOOKUP(C179,Customers!A178:A1178,Customers!C178:C1178,,0)=0,"",_xlfn.XLOOKUP(C179,Customers!A178:A1178,Customers!C178:C1178,,0))</f>
        <v>eheining4x@flickr.com</v>
      </c>
      <c r="H179" s="2" t="str">
        <f>_xlfn.XLOOKUP(C179,Customers!A178:A1178,Customers!G178:G1178,,0)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9"/>
        <v>109.93999999999998</v>
      </c>
      <c r="N179" t="str">
        <f t="shared" si="10"/>
        <v>Robusta</v>
      </c>
      <c r="O179" t="str">
        <f t="shared" si="11"/>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_xlfn.XLOOKUP(C180,Customers!A179:A1179,Customers!B179:B1179,,0)</f>
        <v>Katerina Melloi</v>
      </c>
      <c r="G180" s="2" t="str">
        <f>IF(_xlfn.XLOOKUP(C180,Customers!A179:A1179,Customers!C179:C1179,,0)=0,"",_xlfn.XLOOKUP(C180,Customers!A179:A1179,Customers!C179:C1179,,0))</f>
        <v>kmelloi4y@imdb.com</v>
      </c>
      <c r="H180" s="2" t="str">
        <f>_xlfn.XLOOKUP(C180,Customers!A179:A1179,Customers!G179:G1179,,0)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9"/>
        <v>25.9</v>
      </c>
      <c r="N180" t="str">
        <f t="shared" si="10"/>
        <v>Arabica</v>
      </c>
      <c r="O180" t="str">
        <f t="shared" si="11"/>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_xlfn.XLOOKUP(C181,Customers!A180:A1180,Customers!B180:B1180,,0)</f>
        <v>Tiffany Scardafield</v>
      </c>
      <c r="G181" s="2" t="str">
        <f>IF(_xlfn.XLOOKUP(C181,Customers!A180:A1180,Customers!C180:C1180,,0)=0,"",_xlfn.XLOOKUP(C181,Customers!A180:A1180,Customers!C180:C1180,,0))</f>
        <v/>
      </c>
      <c r="H181" s="2" t="str">
        <f>_xlfn.XLOOKUP(C181,Customers!A180:A1180,Customers!G180:G1180,,0)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9"/>
        <v>2.9849999999999999</v>
      </c>
      <c r="N181" t="str">
        <f t="shared" si="10"/>
        <v>Arabica</v>
      </c>
      <c r="O181" t="str">
        <f t="shared" si="11"/>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_xlfn.XLOOKUP(C182,Customers!A181:A1181,Customers!B181:B1181,,0)</f>
        <v>Abrahan Mussen</v>
      </c>
      <c r="G182" s="2" t="str">
        <f>IF(_xlfn.XLOOKUP(C182,Customers!A181:A1181,Customers!C181:C1181,,0)=0,"",_xlfn.XLOOKUP(C182,Customers!A181:A1181,Customers!C181:C1181,,0))</f>
        <v>amussen50@51.la</v>
      </c>
      <c r="H182" s="2" t="str">
        <f>_xlfn.XLOOKUP(C182,Customers!A181:A1181,Customers!G181:G1181,,0)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9"/>
        <v>22.274999999999999</v>
      </c>
      <c r="N182" t="str">
        <f t="shared" si="10"/>
        <v>Excelsa</v>
      </c>
      <c r="O182" t="str">
        <f t="shared" si="11"/>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_xlfn.XLOOKUP(C183,Customers!A182:A1182,Customers!B182:B1182,,0)</f>
        <v>Abrahan Mussen</v>
      </c>
      <c r="G183" s="2" t="str">
        <f>IF(_xlfn.XLOOKUP(C183,Customers!A182:A1182,Customers!C182:C1182,,0)=0,"",_xlfn.XLOOKUP(C183,Customers!A182:A1182,Customers!C182:C1182,,0))</f>
        <v>amussen50@51.la</v>
      </c>
      <c r="H183" s="2" t="str">
        <f>_xlfn.XLOOKUP(C183,Customers!A182:A1182,Customers!G182:G1182,,0)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9"/>
        <v>29.849999999999998</v>
      </c>
      <c r="N183" t="str">
        <f t="shared" si="10"/>
        <v>Arabica</v>
      </c>
      <c r="O183" t="str">
        <f t="shared" si="11"/>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_xlfn.XLOOKUP(C184,Customers!A183:A1183,Customers!B183:B1183,,0)</f>
        <v>Anny Mundford</v>
      </c>
      <c r="G184" s="2" t="str">
        <f>IF(_xlfn.XLOOKUP(C184,Customers!A183:A1183,Customers!C183:C1183,,0)=0,"",_xlfn.XLOOKUP(C184,Customers!A183:A1183,Customers!C183:C1183,,0))</f>
        <v>amundford52@nbcnews.com</v>
      </c>
      <c r="H184" s="2" t="str">
        <f>_xlfn.XLOOKUP(C184,Customers!A183:A1183,Customers!G183:G1183,,0)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9"/>
        <v>32.22</v>
      </c>
      <c r="N184" t="str">
        <f t="shared" si="10"/>
        <v>Robusta</v>
      </c>
      <c r="O184" t="str">
        <f t="shared" si="11"/>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_xlfn.XLOOKUP(C185,Customers!A184:A1184,Customers!B184:B1184,,0)</f>
        <v>Tory Walas</v>
      </c>
      <c r="G185" s="2" t="str">
        <f>IF(_xlfn.XLOOKUP(C185,Customers!A184:A1184,Customers!C184:C1184,,0)=0,"",_xlfn.XLOOKUP(C185,Customers!A184:A1184,Customers!C184:C1184,,0))</f>
        <v>twalas53@google.ca</v>
      </c>
      <c r="H185" s="2" t="str">
        <f>_xlfn.XLOOKUP(C185,Customers!A184:A1184,Customers!G184:G1184,,0)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9"/>
        <v>8.25</v>
      </c>
      <c r="N185" t="str">
        <f t="shared" si="10"/>
        <v>Excelsa</v>
      </c>
      <c r="O185" t="str">
        <f t="shared" si="11"/>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_xlfn.XLOOKUP(C186,Customers!A185:A1185,Customers!B185:B1185,,0)</f>
        <v>Isa Blazewicz</v>
      </c>
      <c r="G186" s="2" t="str">
        <f>IF(_xlfn.XLOOKUP(C186,Customers!A185:A1185,Customers!C185:C1185,,0)=0,"",_xlfn.XLOOKUP(C186,Customers!A185:A1185,Customers!C185:C1185,,0))</f>
        <v>iblazewicz54@thetimes.co.uk</v>
      </c>
      <c r="H186" s="2" t="str">
        <f>_xlfn.XLOOKUP(C186,Customers!A185:A1185,Customers!G185:G1185,,0)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9"/>
        <v>31.08</v>
      </c>
      <c r="N186" t="str">
        <f t="shared" si="10"/>
        <v>Arabica</v>
      </c>
      <c r="O186" t="str">
        <f t="shared" si="11"/>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_xlfn.XLOOKUP(C187,Customers!A186:A1186,Customers!B186:B1186,,0)</f>
        <v>Angie Rizzetti</v>
      </c>
      <c r="G187" s="2" t="str">
        <f>IF(_xlfn.XLOOKUP(C187,Customers!A186:A1186,Customers!C186:C1186,,0)=0,"",_xlfn.XLOOKUP(C187,Customers!A186:A1186,Customers!C186:C1186,,0))</f>
        <v>arizzetti55@naver.com</v>
      </c>
      <c r="H187" s="2" t="str">
        <f>_xlfn.XLOOKUP(C187,Customers!A186:A1186,Customers!G186:G1186,,0)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9"/>
        <v>36.450000000000003</v>
      </c>
      <c r="N187" t="str">
        <f t="shared" si="10"/>
        <v>Excelsa</v>
      </c>
      <c r="O187" t="str">
        <f t="shared" si="11"/>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_xlfn.XLOOKUP(C188,Customers!A187:A1187,Customers!B187:B1187,,0)</f>
        <v>Mord Meriet</v>
      </c>
      <c r="G188" s="2" t="str">
        <f>IF(_xlfn.XLOOKUP(C188,Customers!A187:A1187,Customers!C187:C1187,,0)=0,"",_xlfn.XLOOKUP(C188,Customers!A187:A1187,Customers!C187:C1187,,0))</f>
        <v>mmeriet56@noaa.gov</v>
      </c>
      <c r="H188" s="2" t="str">
        <f>_xlfn.XLOOKUP(C188,Customers!A187:A1187,Customers!G187:G1187,,0)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9"/>
        <v>68.655000000000001</v>
      </c>
      <c r="N188" t="str">
        <f t="shared" si="10"/>
        <v>Robusta</v>
      </c>
      <c r="O188" t="str">
        <f t="shared" si="11"/>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_xlfn.XLOOKUP(C189,Customers!A188:A1188,Customers!B188:B1188,,0)</f>
        <v>Lawrence Pratt</v>
      </c>
      <c r="G189" s="2" t="str">
        <f>IF(_xlfn.XLOOKUP(C189,Customers!A188:A1188,Customers!C188:C1188,,0)=0,"",_xlfn.XLOOKUP(C189,Customers!A188:A1188,Customers!C188:C1188,,0))</f>
        <v>lpratt57@netvibes.com</v>
      </c>
      <c r="H189" s="2" t="str">
        <f>_xlfn.XLOOKUP(C189,Customers!A188:A1188,Customers!G188:G1188,,0)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9"/>
        <v>43.650000000000006</v>
      </c>
      <c r="N189" t="str">
        <f t="shared" si="10"/>
        <v>Liberica</v>
      </c>
      <c r="O189" t="str">
        <f t="shared" si="11"/>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_xlfn.XLOOKUP(C190,Customers!A189:A1189,Customers!B189:B1189,,0)</f>
        <v>Astrix Kitchingham</v>
      </c>
      <c r="G190" s="2" t="str">
        <f>IF(_xlfn.XLOOKUP(C190,Customers!A189:A1189,Customers!C189:C1189,,0)=0,"",_xlfn.XLOOKUP(C190,Customers!A189:A1189,Customers!C189:C1189,,0))</f>
        <v>akitchingham58@com.com</v>
      </c>
      <c r="H190" s="2" t="str">
        <f>_xlfn.XLOOKUP(C190,Customers!A189:A1189,Customers!G189:G1189,,0)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9"/>
        <v>4.4550000000000001</v>
      </c>
      <c r="N190" t="str">
        <f t="shared" si="10"/>
        <v>Excelsa</v>
      </c>
      <c r="O190" t="str">
        <f t="shared" si="11"/>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_xlfn.XLOOKUP(C191,Customers!A190:A1190,Customers!B190:B1190,,0)</f>
        <v>Burnard Bartholin</v>
      </c>
      <c r="G191" s="2" t="str">
        <f>IF(_xlfn.XLOOKUP(C191,Customers!A190:A1190,Customers!C190:C1190,,0)=0,"",_xlfn.XLOOKUP(C191,Customers!A190:A1190,Customers!C190:C1190,,0))</f>
        <v>bbartholin59@xinhuanet.com</v>
      </c>
      <c r="H191" s="2" t="str">
        <f>_xlfn.XLOOKUP(C191,Customers!A190:A1190,Customers!G190:G1190,,0)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9"/>
        <v>43.650000000000006</v>
      </c>
      <c r="N191" t="str">
        <f t="shared" si="10"/>
        <v>Liberica</v>
      </c>
      <c r="O191" t="str">
        <f t="shared" si="11"/>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_xlfn.XLOOKUP(C192,Customers!A191:A1191,Customers!B191:B1191,,0)</f>
        <v>Madelene Prinn</v>
      </c>
      <c r="G192" s="2" t="str">
        <f>IF(_xlfn.XLOOKUP(C192,Customers!A191:A1191,Customers!C191:C1191,,0)=0,"",_xlfn.XLOOKUP(C192,Customers!A191:A1191,Customers!C191:C1191,,0))</f>
        <v>mprinn5a@usa.gov</v>
      </c>
      <c r="H192" s="2" t="str">
        <f>_xlfn.XLOOKUP(C192,Customers!A191:A1191,Customers!G191:G1191,,0)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9"/>
        <v>33.464999999999996</v>
      </c>
      <c r="N192" t="str">
        <f t="shared" si="10"/>
        <v>Liberica</v>
      </c>
      <c r="O192" t="str">
        <f t="shared" si="11"/>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_xlfn.XLOOKUP(C193,Customers!A192:A1192,Customers!B192:B1192,,0)</f>
        <v>Alisun Baudino</v>
      </c>
      <c r="G193" s="2" t="str">
        <f>IF(_xlfn.XLOOKUP(C193,Customers!A192:A1192,Customers!C192:C1192,,0)=0,"",_xlfn.XLOOKUP(C193,Customers!A192:A1192,Customers!C192:C1192,,0))</f>
        <v>abaudino5b@netvibes.com</v>
      </c>
      <c r="H193" s="2" t="str">
        <f>_xlfn.XLOOKUP(C193,Customers!A192:A1192,Customers!G192:G1192,,0)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9"/>
        <v>19.424999999999997</v>
      </c>
      <c r="N193" t="str">
        <f t="shared" si="10"/>
        <v>Liberica</v>
      </c>
      <c r="O193" t="str">
        <f t="shared" si="11"/>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_xlfn.XLOOKUP(C194,Customers!A193:A1193,Customers!B193:B1193,,0)</f>
        <v>Philipa Petrushanko</v>
      </c>
      <c r="G194" s="2" t="str">
        <f>IF(_xlfn.XLOOKUP(C194,Customers!A193:A1193,Customers!C193:C1193,,0)=0,"",_xlfn.XLOOKUP(C194,Customers!A193:A1193,Customers!C193:C1193,,0))</f>
        <v>ppetrushanko5c@blinklist.com</v>
      </c>
      <c r="H194" s="2" t="str">
        <f>_xlfn.XLOOKUP(C194,Customers!A193:A1193,Customers!G193:G1193,,0)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9"/>
        <v>72.900000000000006</v>
      </c>
      <c r="N194" t="str">
        <f t="shared" si="10"/>
        <v>Excelsa</v>
      </c>
      <c r="O194" t="str">
        <f t="shared" si="11"/>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_xlfn.XLOOKUP(C195,Customers!A194:A1194,Customers!B194:B1194,,0)</f>
        <v>Kimberli Mustchin</v>
      </c>
      <c r="G195" s="2" t="str">
        <f>IF(_xlfn.XLOOKUP(C195,Customers!A194:A1194,Customers!C194:C1194,,0)=0,"",_xlfn.XLOOKUP(C195,Customers!A194:A1194,Customers!C194:C1194,,0))</f>
        <v/>
      </c>
      <c r="H195" s="2" t="str">
        <f>_xlfn.XLOOKUP(C195,Customers!A194:A1194,Customers!G194:G1194,,0)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si="9"/>
        <v>44.55</v>
      </c>
      <c r="N195" t="str">
        <f t="shared" si="10"/>
        <v>Excelsa</v>
      </c>
      <c r="O195" t="str">
        <f t="shared" si="11"/>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_xlfn.XLOOKUP(C196,Customers!A195:A1195,Customers!B195:B1195,,0)</f>
        <v>Emlynne Laird</v>
      </c>
      <c r="G196" s="2" t="str">
        <f>IF(_xlfn.XLOOKUP(C196,Customers!A195:A1195,Customers!C195:C1195,,0)=0,"",_xlfn.XLOOKUP(C196,Customers!A195:A1195,Customers!C195:C1195,,0))</f>
        <v>elaird5e@bing.com</v>
      </c>
      <c r="H196" s="2" t="str">
        <f>_xlfn.XLOOKUP(C196,Customers!A195:A1195,Customers!G195:G1195,,0)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_xlfn.XLOOKUP(C197,Customers!A196:A1196,Customers!B196:B1196,,0)</f>
        <v>Marlena Howsden</v>
      </c>
      <c r="G197" s="2" t="str">
        <f>IF(_xlfn.XLOOKUP(C197,Customers!A196:A1196,Customers!C196:C1196,,0)=0,"",_xlfn.XLOOKUP(C197,Customers!A196:A1196,Customers!C196:C1196,,0))</f>
        <v>mhowsden5f@infoseek.co.jp</v>
      </c>
      <c r="H197" s="2" t="str">
        <f>_xlfn.XLOOKUP(C197,Customers!A196:A1196,Customers!G196:G1196,,0)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_xlfn.XLOOKUP(C198,Customers!A197:A1197,Customers!B197:B1197,,0)</f>
        <v>Nealson Cuttler</v>
      </c>
      <c r="G198" s="2" t="str">
        <f>IF(_xlfn.XLOOKUP(C198,Customers!A197:A1197,Customers!C197:C1197,,0)=0,"",_xlfn.XLOOKUP(C198,Customers!A197:A1197,Customers!C197:C1197,,0))</f>
        <v>ncuttler5g@parallels.com</v>
      </c>
      <c r="H198" s="2" t="str">
        <f>_xlfn.XLOOKUP(C198,Customers!A197:A1197,Customers!G197:G1197,,0)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_xlfn.XLOOKUP(C199,Customers!A198:A1198,Customers!B198:B1198,,0)</f>
        <v>Nealson Cuttler</v>
      </c>
      <c r="G199" s="2" t="str">
        <f>IF(_xlfn.XLOOKUP(C199,Customers!A198:A1198,Customers!C198:C1198,,0)=0,"",_xlfn.XLOOKUP(C199,Customers!A198:A1198,Customers!C198:C1198,,0))</f>
        <v>ncuttler5g@parallels.com</v>
      </c>
      <c r="H199" s="2" t="str">
        <f>_xlfn.XLOOKUP(C199,Customers!A198:A1198,Customers!G198:G1198,,0)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e">
        <f>_xlfn.XLOOKUP(C200,Customers!A199:A1199,Customers!B199:B1199,,0)</f>
        <v>#N/A</v>
      </c>
      <c r="G200" s="2" t="e">
        <f>IF(_xlfn.XLOOKUP(C200,Customers!A199:A1199,Customers!C199:C1199,,0)=0,"",_xlfn.XLOOKUP(C200,Customers!A199:A1199,Customers!C199:C1199,,0))</f>
        <v>#N/A</v>
      </c>
      <c r="H200" s="2" t="e">
        <f>_xlfn.XLOOKUP(C200,Customers!A199:A1199,Customers!G199:G1199,,0)</f>
        <v>#N/A</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e">
        <f>_xlfn.XLOOKUP(C201,Customers!A200:A1200,Customers!B200:B1200,,0)</f>
        <v>#N/A</v>
      </c>
      <c r="G201" s="2" t="e">
        <f>IF(_xlfn.XLOOKUP(C201,Customers!A200:A1200,Customers!C200:C1200,,0)=0,"",_xlfn.XLOOKUP(C201,Customers!A200:A1200,Customers!C200:C1200,,0))</f>
        <v>#N/A</v>
      </c>
      <c r="H201" s="2" t="e">
        <f>_xlfn.XLOOKUP(C201,Customers!A200:A1200,Customers!G200:G1200,,0)</f>
        <v>#N/A</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e">
        <f>_xlfn.XLOOKUP(C202,Customers!A201:A1201,Customers!B201:B1201,,0)</f>
        <v>#N/A</v>
      </c>
      <c r="G202" s="2" t="e">
        <f>IF(_xlfn.XLOOKUP(C202,Customers!A201:A1201,Customers!C201:C1201,,0)=0,"",_xlfn.XLOOKUP(C202,Customers!A201:A1201,Customers!C201:C1201,,0))</f>
        <v>#N/A</v>
      </c>
      <c r="H202" s="2" t="e">
        <f>_xlfn.XLOOKUP(C202,Customers!A201:A1201,Customers!G201:G1201,,0)</f>
        <v>#N/A</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_xlfn.XLOOKUP(C203,Customers!A202:A1202,Customers!B202:B1202,,0)</f>
        <v>Adriana Lazarus</v>
      </c>
      <c r="G203" s="2" t="str">
        <f>IF(_xlfn.XLOOKUP(C203,Customers!A202:A1202,Customers!C202:C1202,,0)=0,"",_xlfn.XLOOKUP(C203,Customers!A202:A1202,Customers!C202:C1202,,0))</f>
        <v/>
      </c>
      <c r="H203" s="2" t="str">
        <f>_xlfn.XLOOKUP(C203,Customers!A202:A1202,Customers!G202:G1202,,0)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_xlfn.XLOOKUP(C204,Customers!A203:A1203,Customers!B203:B1203,,0)</f>
        <v>Tallie felip</v>
      </c>
      <c r="G204" s="2" t="str">
        <f>IF(_xlfn.XLOOKUP(C204,Customers!A203:A1203,Customers!C203:C1203,,0)=0,"",_xlfn.XLOOKUP(C204,Customers!A203:A1203,Customers!C203:C1203,,0))</f>
        <v>tfelip5m@typepad.com</v>
      </c>
      <c r="H204" s="2" t="str">
        <f>_xlfn.XLOOKUP(C204,Customers!A203:A1203,Customers!G203:G1203,,0)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_xlfn.XLOOKUP(C205,Customers!A204:A1204,Customers!B204:B1204,,0)</f>
        <v>Vanna Le - Count</v>
      </c>
      <c r="G205" s="2" t="str">
        <f>IF(_xlfn.XLOOKUP(C205,Customers!A204:A1204,Customers!C204:C1204,,0)=0,"",_xlfn.XLOOKUP(C205,Customers!A204:A1204,Customers!C204:C1204,,0))</f>
        <v>vle5n@disqus.com</v>
      </c>
      <c r="H205" s="2" t="str">
        <f>_xlfn.XLOOKUP(C205,Customers!A204:A1204,Customers!G204:G1204,,0)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_xlfn.XLOOKUP(C206,Customers!A205:A1205,Customers!B205:B1205,,0)</f>
        <v>Sarette Ducarel</v>
      </c>
      <c r="G206" s="2" t="str">
        <f>IF(_xlfn.XLOOKUP(C206,Customers!A205:A1205,Customers!C205:C1205,,0)=0,"",_xlfn.XLOOKUP(C206,Customers!A205:A1205,Customers!C205:C1205,,0))</f>
        <v/>
      </c>
      <c r="H206" s="2" t="str">
        <f>_xlfn.XLOOKUP(C206,Customers!A205:A1205,Customers!G205:G1205,,0)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_xlfn.XLOOKUP(C207,Customers!A206:A1206,Customers!B206:B1206,,0)</f>
        <v>Kendra Glison</v>
      </c>
      <c r="G207" s="2" t="str">
        <f>IF(_xlfn.XLOOKUP(C207,Customers!A206:A1206,Customers!C206:C1206,,0)=0,"",_xlfn.XLOOKUP(C207,Customers!A206:A1206,Customers!C206:C1206,,0))</f>
        <v/>
      </c>
      <c r="H207" s="2" t="str">
        <f>_xlfn.XLOOKUP(C207,Customers!A206:A1206,Customers!G206:G1206,,0)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_xlfn.XLOOKUP(C208,Customers!A207:A1207,Customers!B207:B1207,,0)</f>
        <v>Nertie Poolman</v>
      </c>
      <c r="G208" s="2" t="str">
        <f>IF(_xlfn.XLOOKUP(C208,Customers!A207:A1207,Customers!C207:C1207,,0)=0,"",_xlfn.XLOOKUP(C208,Customers!A207:A1207,Customers!C207:C1207,,0))</f>
        <v>npoolman5q@howstuffworks.com</v>
      </c>
      <c r="H208" s="2" t="str">
        <f>_xlfn.XLOOKUP(C208,Customers!A207:A1207,Customers!G207:G1207,,0)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_xlfn.XLOOKUP(C209,Customers!A208:A1208,Customers!B208:B1208,,0)</f>
        <v>Orbadiah Duny</v>
      </c>
      <c r="G209" s="2" t="str">
        <f>IF(_xlfn.XLOOKUP(C209,Customers!A208:A1208,Customers!C208:C1208,,0)=0,"",_xlfn.XLOOKUP(C209,Customers!A208:A1208,Customers!C208:C1208,,0))</f>
        <v>oduny5r@constantcontact.com</v>
      </c>
      <c r="H209" s="2" t="str">
        <f>_xlfn.XLOOKUP(C209,Customers!A208:A1208,Customers!G208:G1208,,0)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_xlfn.XLOOKUP(C210,Customers!A209:A1209,Customers!B209:B1209,,0)</f>
        <v>Constance Halfhide</v>
      </c>
      <c r="G210" s="2" t="str">
        <f>IF(_xlfn.XLOOKUP(C210,Customers!A209:A1209,Customers!C209:C1209,,0)=0,"",_xlfn.XLOOKUP(C210,Customers!A209:A1209,Customers!C209:C1209,,0))</f>
        <v>chalfhide5s@google.ru</v>
      </c>
      <c r="H210" s="2" t="str">
        <f>_xlfn.XLOOKUP(C210,Customers!A209:A1209,Customers!G209:G1209,,0)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_xlfn.XLOOKUP(C211,Customers!A210:A1210,Customers!B210:B1210,,0)</f>
        <v>Fransisco Malecky</v>
      </c>
      <c r="G211" s="2" t="str">
        <f>IF(_xlfn.XLOOKUP(C211,Customers!A210:A1210,Customers!C210:C1210,,0)=0,"",_xlfn.XLOOKUP(C211,Customers!A210:A1210,Customers!C210:C1210,,0))</f>
        <v>fmalecky5t@list-manage.com</v>
      </c>
      <c r="H211" s="2" t="str">
        <f>_xlfn.XLOOKUP(C211,Customers!A210:A1210,Customers!G210:G1210,,0)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_xlfn.XLOOKUP(C212,Customers!A211:A1211,Customers!B211:B1211,,0)</f>
        <v>Anselma Attwater</v>
      </c>
      <c r="G212" s="2" t="str">
        <f>IF(_xlfn.XLOOKUP(C212,Customers!A211:A1211,Customers!C211:C1211,,0)=0,"",_xlfn.XLOOKUP(C212,Customers!A211:A1211,Customers!C211:C1211,,0))</f>
        <v>aattwater5u@wikia.com</v>
      </c>
      <c r="H212" s="2" t="str">
        <f>_xlfn.XLOOKUP(C212,Customers!A211:A1211,Customers!G211:G1211,,0)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_xlfn.XLOOKUP(C213,Customers!A212:A1212,Customers!B212:B1212,,0)</f>
        <v>Minette Whellans</v>
      </c>
      <c r="G213" s="2" t="str">
        <f>IF(_xlfn.XLOOKUP(C213,Customers!A212:A1212,Customers!C212:C1212,,0)=0,"",_xlfn.XLOOKUP(C213,Customers!A212:A1212,Customers!C212:C1212,,0))</f>
        <v>mwhellans5v@mapquest.com</v>
      </c>
      <c r="H213" s="2" t="str">
        <f>_xlfn.XLOOKUP(C213,Customers!A212:A1212,Customers!G212:G1212,,0)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_xlfn.XLOOKUP(C214,Customers!A213:A1213,Customers!B213:B1213,,0)</f>
        <v>Dael Camilletti</v>
      </c>
      <c r="G214" s="2" t="str">
        <f>IF(_xlfn.XLOOKUP(C214,Customers!A213:A1213,Customers!C213:C1213,,0)=0,"",_xlfn.XLOOKUP(C214,Customers!A213:A1213,Customers!C213:C1213,,0))</f>
        <v>dcamilletti5w@businesswire.com</v>
      </c>
      <c r="H214" s="2" t="str">
        <f>_xlfn.XLOOKUP(C214,Customers!A213:A1213,Customers!G213:G1213,,0)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_xlfn.XLOOKUP(C215,Customers!A214:A1214,Customers!B214:B1214,,0)</f>
        <v>Emiline Galgey</v>
      </c>
      <c r="G215" s="2" t="str">
        <f>IF(_xlfn.XLOOKUP(C215,Customers!A214:A1214,Customers!C214:C1214,,0)=0,"",_xlfn.XLOOKUP(C215,Customers!A214:A1214,Customers!C214:C1214,,0))</f>
        <v>egalgey5x@wufoo.com</v>
      </c>
      <c r="H215" s="2" t="str">
        <f>_xlfn.XLOOKUP(C215,Customers!A214:A1214,Customers!G214:G1214,,0)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_xlfn.XLOOKUP(C216,Customers!A215:A1215,Customers!B215:B1215,,0)</f>
        <v>Murdock Hame</v>
      </c>
      <c r="G216" s="2" t="str">
        <f>IF(_xlfn.XLOOKUP(C216,Customers!A215:A1215,Customers!C215:C1215,,0)=0,"",_xlfn.XLOOKUP(C216,Customers!A215:A1215,Customers!C215:C1215,,0))</f>
        <v>mhame5y@newsvine.com</v>
      </c>
      <c r="H216" s="2" t="str">
        <f>_xlfn.XLOOKUP(C216,Customers!A215:A1215,Customers!G215:G1215,,0)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_xlfn.XLOOKUP(C217,Customers!A216:A1216,Customers!B216:B1216,,0)</f>
        <v>Ilka Gurnee</v>
      </c>
      <c r="G217" s="2" t="str">
        <f>IF(_xlfn.XLOOKUP(C217,Customers!A216:A1216,Customers!C216:C1216,,0)=0,"",_xlfn.XLOOKUP(C217,Customers!A216:A1216,Customers!C216:C1216,,0))</f>
        <v>igurnee5z@usnews.com</v>
      </c>
      <c r="H217" s="2" t="str">
        <f>_xlfn.XLOOKUP(C217,Customers!A216:A1216,Customers!G216:G1216,,0)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_xlfn.XLOOKUP(C218,Customers!A217:A1217,Customers!B217:B1217,,0)</f>
        <v>Alfy Snowding</v>
      </c>
      <c r="G218" s="2" t="str">
        <f>IF(_xlfn.XLOOKUP(C218,Customers!A217:A1217,Customers!C217:C1217,,0)=0,"",_xlfn.XLOOKUP(C218,Customers!A217:A1217,Customers!C217:C1217,,0))</f>
        <v>asnowding60@comsenz.com</v>
      </c>
      <c r="H218" s="2" t="str">
        <f>_xlfn.XLOOKUP(C218,Customers!A217:A1217,Customers!G217:G1217,,0)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_xlfn.XLOOKUP(C219,Customers!A218:A1218,Customers!B218:B1218,,0)</f>
        <v>Godfry Poinsett</v>
      </c>
      <c r="G219" s="2" t="str">
        <f>IF(_xlfn.XLOOKUP(C219,Customers!A218:A1218,Customers!C218:C1218,,0)=0,"",_xlfn.XLOOKUP(C219,Customers!A218:A1218,Customers!C218:C1218,,0))</f>
        <v>gpoinsett61@berkeley.edu</v>
      </c>
      <c r="H219" s="2" t="str">
        <f>_xlfn.XLOOKUP(C219,Customers!A218:A1218,Customers!G218:G1218,,0)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_xlfn.XLOOKUP(C220,Customers!A219:A1219,Customers!B219:B1219,,0)</f>
        <v>Rem Furman</v>
      </c>
      <c r="G220" s="2" t="str">
        <f>IF(_xlfn.XLOOKUP(C220,Customers!A219:A1219,Customers!C219:C1219,,0)=0,"",_xlfn.XLOOKUP(C220,Customers!A219:A1219,Customers!C219:C1219,,0))</f>
        <v>rfurman62@t.co</v>
      </c>
      <c r="H220" s="2" t="str">
        <f>_xlfn.XLOOKUP(C220,Customers!A219:A1219,Customers!G219:G1219,,0)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_xlfn.XLOOKUP(C221,Customers!A220:A1220,Customers!B220:B1220,,0)</f>
        <v>Charis Crosier</v>
      </c>
      <c r="G221" s="2" t="str">
        <f>IF(_xlfn.XLOOKUP(C221,Customers!A220:A1220,Customers!C220:C1220,,0)=0,"",_xlfn.XLOOKUP(C221,Customers!A220:A1220,Customers!C220:C1220,,0))</f>
        <v>ccrosier63@xrea.com</v>
      </c>
      <c r="H221" s="2" t="str">
        <f>_xlfn.XLOOKUP(C221,Customers!A220:A1220,Customers!G220:G1220,,0)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_xlfn.XLOOKUP(C222,Customers!A221:A1221,Customers!B221:B1221,,0)</f>
        <v>Charis Crosier</v>
      </c>
      <c r="G222" s="2" t="str">
        <f>IF(_xlfn.XLOOKUP(C222,Customers!A221:A1221,Customers!C221:C1221,,0)=0,"",_xlfn.XLOOKUP(C222,Customers!A221:A1221,Customers!C221:C1221,,0))</f>
        <v>ccrosier63@xrea.com</v>
      </c>
      <c r="H222" s="2" t="str">
        <f>_xlfn.XLOOKUP(C222,Customers!A221:A1221,Customers!G221:G1221,,0)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_xlfn.XLOOKUP(C223,Customers!A222:A1222,Customers!B222:B1222,,0)</f>
        <v>Lenka Rushmer</v>
      </c>
      <c r="G223" s="2" t="str">
        <f>IF(_xlfn.XLOOKUP(C223,Customers!A222:A1222,Customers!C222:C1222,,0)=0,"",_xlfn.XLOOKUP(C223,Customers!A222:A1222,Customers!C222:C1222,,0))</f>
        <v>lrushmer65@europa.eu</v>
      </c>
      <c r="H223" s="2" t="str">
        <f>_xlfn.XLOOKUP(C223,Customers!A222:A1222,Customers!G222:G1222,,0)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_xlfn.XLOOKUP(C224,Customers!A223:A1223,Customers!B223:B1223,,0)</f>
        <v>Waneta Edinborough</v>
      </c>
      <c r="G224" s="2" t="str">
        <f>IF(_xlfn.XLOOKUP(C224,Customers!A223:A1223,Customers!C223:C1223,,0)=0,"",_xlfn.XLOOKUP(C224,Customers!A223:A1223,Customers!C223:C1223,,0))</f>
        <v>wedinborough66@github.io</v>
      </c>
      <c r="H224" s="2" t="str">
        <f>_xlfn.XLOOKUP(C224,Customers!A223:A1223,Customers!G223:G1223,,0)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_xlfn.XLOOKUP(C225,Customers!A224:A1224,Customers!B224:B1224,,0)</f>
        <v>Bobbe Piggott</v>
      </c>
      <c r="G225" s="2" t="str">
        <f>IF(_xlfn.XLOOKUP(C225,Customers!A224:A1224,Customers!C224:C1224,,0)=0,"",_xlfn.XLOOKUP(C225,Customers!A224:A1224,Customers!C224:C1224,,0))</f>
        <v/>
      </c>
      <c r="H225" s="2" t="str">
        <f>_xlfn.XLOOKUP(C225,Customers!A224:A1224,Customers!G224:G1224,,0)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ref="M225:M288" si="12">L225*E225</f>
        <v>59.4</v>
      </c>
      <c r="N225" t="str">
        <f t="shared" ref="N225:N288" si="13">IF(I225="Rob","Robusta",IF(I225="Exc","Excelsa",IF(I225="Ara","Arabica",IF(I225="Lib","Liberica"))))</f>
        <v>Excelsa</v>
      </c>
      <c r="O225" t="str">
        <f t="shared" ref="O225:O288" si="14">IF(J225="M","Medium",IF(J225="L","Light",IF(J225="D","Dark")))</f>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_xlfn.XLOOKUP(C226,Customers!A225:A1225,Customers!B225:B1225,,0)</f>
        <v>Ketty Bromehead</v>
      </c>
      <c r="G226" s="2" t="str">
        <f>IF(_xlfn.XLOOKUP(C226,Customers!A225:A1225,Customers!C225:C1225,,0)=0,"",_xlfn.XLOOKUP(C226,Customers!A225:A1225,Customers!C225:C1225,,0))</f>
        <v>kbromehead68@un.org</v>
      </c>
      <c r="H226" s="2" t="str">
        <f>_xlfn.XLOOKUP(C226,Customers!A225:A1225,Customers!G225:G1225,,0)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12"/>
        <v>119.13999999999999</v>
      </c>
      <c r="N226" t="str">
        <f t="shared" si="13"/>
        <v>Liberica</v>
      </c>
      <c r="O226" t="str">
        <f t="shared" si="14"/>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_xlfn.XLOOKUP(C227,Customers!A226:A1226,Customers!B226:B1226,,0)</f>
        <v>Elsbeth Westerman</v>
      </c>
      <c r="G227" s="2" t="str">
        <f>IF(_xlfn.XLOOKUP(C227,Customers!A226:A1226,Customers!C226:C1226,,0)=0,"",_xlfn.XLOOKUP(C227,Customers!A226:A1226,Customers!C226:C1226,,0))</f>
        <v>ewesterman69@si.edu</v>
      </c>
      <c r="H227" s="2" t="str">
        <f>_xlfn.XLOOKUP(C227,Customers!A226:A1226,Customers!G226:G1226,,0)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12"/>
        <v>14.339999999999998</v>
      </c>
      <c r="N227" t="str">
        <f t="shared" si="13"/>
        <v>Robusta</v>
      </c>
      <c r="O227" t="str">
        <f t="shared" si="14"/>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_xlfn.XLOOKUP(C228,Customers!A227:A1227,Customers!B227:B1227,,0)</f>
        <v>Anabelle Hutchens</v>
      </c>
      <c r="G228" s="2" t="str">
        <f>IF(_xlfn.XLOOKUP(C228,Customers!A227:A1227,Customers!C227:C1227,,0)=0,"",_xlfn.XLOOKUP(C228,Customers!A227:A1227,Customers!C227:C1227,,0))</f>
        <v>ahutchens6a@amazonaws.com</v>
      </c>
      <c r="H228" s="2" t="str">
        <f>_xlfn.XLOOKUP(C228,Customers!A227:A1227,Customers!G227:G1227,,0)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12"/>
        <v>129.37499999999997</v>
      </c>
      <c r="N228" t="str">
        <f t="shared" si="13"/>
        <v>Arabica</v>
      </c>
      <c r="O228" t="str">
        <f t="shared" si="14"/>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_xlfn.XLOOKUP(C229,Customers!A228:A1228,Customers!B228:B1228,,0)</f>
        <v>Noak Wyvill</v>
      </c>
      <c r="G229" s="2" t="str">
        <f>IF(_xlfn.XLOOKUP(C229,Customers!A228:A1228,Customers!C228:C1228,,0)=0,"",_xlfn.XLOOKUP(C229,Customers!A228:A1228,Customers!C228:C1228,,0))</f>
        <v>nwyvill6b@naver.com</v>
      </c>
      <c r="H229" s="2" t="str">
        <f>_xlfn.XLOOKUP(C229,Customers!A228:A1228,Customers!G228:G1228,,0)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12"/>
        <v>16.11</v>
      </c>
      <c r="N229" t="str">
        <f t="shared" si="13"/>
        <v>Robusta</v>
      </c>
      <c r="O229" t="str">
        <f t="shared" si="14"/>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_xlfn.XLOOKUP(C230,Customers!A229:A1229,Customers!B229:B1229,,0)</f>
        <v>Beltran Mathon</v>
      </c>
      <c r="G230" s="2" t="str">
        <f>IF(_xlfn.XLOOKUP(C230,Customers!A229:A1229,Customers!C229:C1229,,0)=0,"",_xlfn.XLOOKUP(C230,Customers!A229:A1229,Customers!C229:C1229,,0))</f>
        <v>bmathon6c@barnesandnoble.com</v>
      </c>
      <c r="H230" s="2" t="str">
        <f>_xlfn.XLOOKUP(C230,Customers!A229:A1229,Customers!G229:G1229,,0)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12"/>
        <v>17.924999999999997</v>
      </c>
      <c r="N230" t="str">
        <f t="shared" si="13"/>
        <v>Robusta</v>
      </c>
      <c r="O230" t="str">
        <f t="shared" si="14"/>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_xlfn.XLOOKUP(C231,Customers!A230:A1230,Customers!B230:B1230,,0)</f>
        <v>Kristos Streight</v>
      </c>
      <c r="G231" s="2" t="str">
        <f>IF(_xlfn.XLOOKUP(C231,Customers!A230:A1230,Customers!C230:C1230,,0)=0,"",_xlfn.XLOOKUP(C231,Customers!A230:A1230,Customers!C230:C1230,,0))</f>
        <v>kstreight6d@about.com</v>
      </c>
      <c r="H231" s="2" t="str">
        <f>_xlfn.XLOOKUP(C231,Customers!A230:A1230,Customers!G230:G1230,,0)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12"/>
        <v>8.73</v>
      </c>
      <c r="N231" t="str">
        <f t="shared" si="13"/>
        <v>Liberica</v>
      </c>
      <c r="O231" t="str">
        <f t="shared" si="14"/>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_xlfn.XLOOKUP(C232,Customers!A231:A1231,Customers!B231:B1231,,0)</f>
        <v>Portie Cutchie</v>
      </c>
      <c r="G232" s="2" t="str">
        <f>IF(_xlfn.XLOOKUP(C232,Customers!A231:A1231,Customers!C231:C1231,,0)=0,"",_xlfn.XLOOKUP(C232,Customers!A231:A1231,Customers!C231:C1231,,0))</f>
        <v>pcutchie6e@globo.com</v>
      </c>
      <c r="H232" s="2" t="str">
        <f>_xlfn.XLOOKUP(C232,Customers!A231:A1231,Customers!G231:G1231,,0)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12"/>
        <v>51.749999999999993</v>
      </c>
      <c r="N232" t="str">
        <f t="shared" si="13"/>
        <v>Arabica</v>
      </c>
      <c r="O232" t="str">
        <f t="shared" si="14"/>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_xlfn.XLOOKUP(C233,Customers!A232:A1232,Customers!B232:B1232,,0)</f>
        <v>Sinclare Edsell</v>
      </c>
      <c r="G233" s="2" t="str">
        <f>IF(_xlfn.XLOOKUP(C233,Customers!A232:A1232,Customers!C232:C1232,,0)=0,"",_xlfn.XLOOKUP(C233,Customers!A232:A1232,Customers!C232:C1232,,0))</f>
        <v/>
      </c>
      <c r="H233" s="2" t="str">
        <f>_xlfn.XLOOKUP(C233,Customers!A232:A1232,Customers!G232:G1232,,0)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12"/>
        <v>8.73</v>
      </c>
      <c r="N233" t="str">
        <f t="shared" si="13"/>
        <v>Liberica</v>
      </c>
      <c r="O233" t="str">
        <f t="shared" si="14"/>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_xlfn.XLOOKUP(C234,Customers!A233:A1233,Customers!B233:B1233,,0)</f>
        <v>Conny Gheraldi</v>
      </c>
      <c r="G234" s="2" t="str">
        <f>IF(_xlfn.XLOOKUP(C234,Customers!A233:A1233,Customers!C233:C1233,,0)=0,"",_xlfn.XLOOKUP(C234,Customers!A233:A1233,Customers!C233:C1233,,0))</f>
        <v>cgheraldi6g@opera.com</v>
      </c>
      <c r="H234" s="2" t="str">
        <f>_xlfn.XLOOKUP(C234,Customers!A233:A1233,Customers!G233:G1233,,0)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12"/>
        <v>23.774999999999999</v>
      </c>
      <c r="N234" t="str">
        <f t="shared" si="13"/>
        <v>Liberica</v>
      </c>
      <c r="O234" t="str">
        <f t="shared" si="14"/>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_xlfn.XLOOKUP(C235,Customers!A234:A1234,Customers!B234:B1234,,0)</f>
        <v>Beryle Kenwell</v>
      </c>
      <c r="G235" s="2" t="str">
        <f>IF(_xlfn.XLOOKUP(C235,Customers!A234:A1234,Customers!C234:C1234,,0)=0,"",_xlfn.XLOOKUP(C235,Customers!A234:A1234,Customers!C234:C1234,,0))</f>
        <v>bkenwell6h@over-blog.com</v>
      </c>
      <c r="H235" s="2" t="str">
        <f>_xlfn.XLOOKUP(C235,Customers!A234:A1234,Customers!G234:G1234,,0)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12"/>
        <v>20.625</v>
      </c>
      <c r="N235" t="str">
        <f t="shared" si="13"/>
        <v>Excelsa</v>
      </c>
      <c r="O235" t="str">
        <f t="shared" si="14"/>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_xlfn.XLOOKUP(C236,Customers!A235:A1235,Customers!B235:B1235,,0)</f>
        <v>Tomas Sutty</v>
      </c>
      <c r="G236" s="2" t="str">
        <f>IF(_xlfn.XLOOKUP(C236,Customers!A235:A1235,Customers!C235:C1235,,0)=0,"",_xlfn.XLOOKUP(C236,Customers!A235:A1235,Customers!C235:C1235,,0))</f>
        <v>tsutty6i@google.es</v>
      </c>
      <c r="H236" s="2" t="str">
        <f>_xlfn.XLOOKUP(C236,Customers!A235:A1235,Customers!G235:G1235,,0)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12"/>
        <v>36.454999999999998</v>
      </c>
      <c r="N236" t="str">
        <f t="shared" si="13"/>
        <v>Liberica</v>
      </c>
      <c r="O236" t="str">
        <f t="shared" si="14"/>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_xlfn.XLOOKUP(C237,Customers!A236:A1236,Customers!B236:B1236,,0)</f>
        <v>Samuele Ales0</v>
      </c>
      <c r="G237" s="2" t="str">
        <f>IF(_xlfn.XLOOKUP(C237,Customers!A236:A1236,Customers!C236:C1236,,0)=0,"",_xlfn.XLOOKUP(C237,Customers!A236:A1236,Customers!C236:C1236,,0))</f>
        <v/>
      </c>
      <c r="H237" s="2" t="str">
        <f>_xlfn.XLOOKUP(C237,Customers!A236:A1236,Customers!G236:G1236,,0)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12"/>
        <v>182.27499999999998</v>
      </c>
      <c r="N237" t="str">
        <f t="shared" si="13"/>
        <v>Liberica</v>
      </c>
      <c r="O237" t="str">
        <f t="shared" si="14"/>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_xlfn.XLOOKUP(C238,Customers!A237:A1237,Customers!B237:B1237,,0)</f>
        <v>Carlie Harce</v>
      </c>
      <c r="G238" s="2" t="str">
        <f>IF(_xlfn.XLOOKUP(C238,Customers!A237:A1237,Customers!C237:C1237,,0)=0,"",_xlfn.XLOOKUP(C238,Customers!A237:A1237,Customers!C237:C1237,,0))</f>
        <v>charce6k@cafepress.com</v>
      </c>
      <c r="H238" s="2" t="str">
        <f>_xlfn.XLOOKUP(C238,Customers!A237:A1237,Customers!G237:G1237,,0)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12"/>
        <v>89.35499999999999</v>
      </c>
      <c r="N238" t="str">
        <f t="shared" si="13"/>
        <v>Liberica</v>
      </c>
      <c r="O238" t="str">
        <f t="shared" si="14"/>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_xlfn.XLOOKUP(C239,Customers!A238:A1238,Customers!B238:B1238,,0)</f>
        <v>Craggy Bril</v>
      </c>
      <c r="G239" s="2" t="str">
        <f>IF(_xlfn.XLOOKUP(C239,Customers!A238:A1238,Customers!C238:C1238,,0)=0,"",_xlfn.XLOOKUP(C239,Customers!A238:A1238,Customers!C238:C1238,,0))</f>
        <v/>
      </c>
      <c r="H239" s="2" t="str">
        <f>_xlfn.XLOOKUP(C239,Customers!A238:A1238,Customers!G238:G1238,,0)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12"/>
        <v>3.5849999999999995</v>
      </c>
      <c r="N239" t="str">
        <f t="shared" si="13"/>
        <v>Robusta</v>
      </c>
      <c r="O239" t="str">
        <f t="shared" si="14"/>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_xlfn.XLOOKUP(C240,Customers!A239:A1239,Customers!B239:B1239,,0)</f>
        <v>Friederike Drysdale</v>
      </c>
      <c r="G240" s="2" t="str">
        <f>IF(_xlfn.XLOOKUP(C240,Customers!A239:A1239,Customers!C239:C1239,,0)=0,"",_xlfn.XLOOKUP(C240,Customers!A239:A1239,Customers!C239:C1239,,0))</f>
        <v>fdrysdale6m@symantec.com</v>
      </c>
      <c r="H240" s="2" t="str">
        <f>_xlfn.XLOOKUP(C240,Customers!A239:A1239,Customers!G239:G1239,,0)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12"/>
        <v>45.769999999999996</v>
      </c>
      <c r="N240" t="str">
        <f t="shared" si="13"/>
        <v>Robusta</v>
      </c>
      <c r="O240" t="str">
        <f t="shared" si="14"/>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_xlfn.XLOOKUP(C241,Customers!A240:A1240,Customers!B240:B1240,,0)</f>
        <v>Devon Magowan</v>
      </c>
      <c r="G241" s="2" t="str">
        <f>IF(_xlfn.XLOOKUP(C241,Customers!A240:A1240,Customers!C240:C1240,,0)=0,"",_xlfn.XLOOKUP(C241,Customers!A240:A1240,Customers!C240:C1240,,0))</f>
        <v>dmagowan6n@fc2.com</v>
      </c>
      <c r="H241" s="2" t="str">
        <f>_xlfn.XLOOKUP(C241,Customers!A240:A1240,Customers!G240:G1240,,0)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12"/>
        <v>59.4</v>
      </c>
      <c r="N241" t="str">
        <f t="shared" si="13"/>
        <v>Excelsa</v>
      </c>
      <c r="O241" t="str">
        <f t="shared" si="14"/>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_xlfn.XLOOKUP(C242,Customers!A241:A1241,Customers!B241:B1241,,0)</f>
        <v>Codi Littrell</v>
      </c>
      <c r="G242" s="2" t="str">
        <f>IF(_xlfn.XLOOKUP(C242,Customers!A241:A1241,Customers!C241:C1241,,0)=0,"",_xlfn.XLOOKUP(C242,Customers!A241:A1241,Customers!C241:C1241,,0))</f>
        <v/>
      </c>
      <c r="H242" s="2" t="str">
        <f>_xlfn.XLOOKUP(C242,Customers!A241:A1241,Customers!G241:G1241,,0)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12"/>
        <v>155.24999999999997</v>
      </c>
      <c r="N242" t="str">
        <f t="shared" si="13"/>
        <v>Arabica</v>
      </c>
      <c r="O242" t="str">
        <f t="shared" si="14"/>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_xlfn.XLOOKUP(C243,Customers!A242:A1242,Customers!B242:B1242,,0)</f>
        <v>Christel Speak</v>
      </c>
      <c r="G243" s="2" t="str">
        <f>IF(_xlfn.XLOOKUP(C243,Customers!A242:A1242,Customers!C242:C1242,,0)=0,"",_xlfn.XLOOKUP(C243,Customers!A242:A1242,Customers!C242:C1242,,0))</f>
        <v/>
      </c>
      <c r="H243" s="2" t="str">
        <f>_xlfn.XLOOKUP(C243,Customers!A242:A1242,Customers!G242:G1242,,0)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12"/>
        <v>45.769999999999996</v>
      </c>
      <c r="N243" t="str">
        <f t="shared" si="13"/>
        <v>Robusta</v>
      </c>
      <c r="O243" t="str">
        <f t="shared" si="14"/>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_xlfn.XLOOKUP(C244,Customers!A243:A1243,Customers!B243:B1243,,0)</f>
        <v>Sibella Rushbrooke</v>
      </c>
      <c r="G244" s="2" t="str">
        <f>IF(_xlfn.XLOOKUP(C244,Customers!A243:A1243,Customers!C243:C1243,,0)=0,"",_xlfn.XLOOKUP(C244,Customers!A243:A1243,Customers!C243:C1243,,0))</f>
        <v>srushbrooke6q@youku.com</v>
      </c>
      <c r="H244" s="2" t="str">
        <f>_xlfn.XLOOKUP(C244,Customers!A243:A1243,Customers!G243:G1243,,0)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12"/>
        <v>36.450000000000003</v>
      </c>
      <c r="N244" t="str">
        <f t="shared" si="13"/>
        <v>Excelsa</v>
      </c>
      <c r="O244" t="str">
        <f t="shared" si="14"/>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_xlfn.XLOOKUP(C245,Customers!A244:A1244,Customers!B244:B1244,,0)</f>
        <v>Tammie Drynan</v>
      </c>
      <c r="G245" s="2" t="str">
        <f>IF(_xlfn.XLOOKUP(C245,Customers!A244:A1244,Customers!C244:C1244,,0)=0,"",_xlfn.XLOOKUP(C245,Customers!A244:A1244,Customers!C244:C1244,,0))</f>
        <v>tdrynan6r@deviantart.com</v>
      </c>
      <c r="H245" s="2" t="str">
        <f>_xlfn.XLOOKUP(C245,Customers!A244:A1244,Customers!G244:G1244,,0)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12"/>
        <v>29.16</v>
      </c>
      <c r="N245" t="str">
        <f t="shared" si="13"/>
        <v>Excelsa</v>
      </c>
      <c r="O245" t="str">
        <f t="shared" si="14"/>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_xlfn.XLOOKUP(C246,Customers!A245:A1245,Customers!B245:B1245,,0)</f>
        <v>Effie Yurkov</v>
      </c>
      <c r="G246" s="2" t="str">
        <f>IF(_xlfn.XLOOKUP(C246,Customers!A245:A1245,Customers!C245:C1245,,0)=0,"",_xlfn.XLOOKUP(C246,Customers!A245:A1245,Customers!C245:C1245,,0))</f>
        <v>eyurkov6s@hud.gov</v>
      </c>
      <c r="H246" s="2" t="str">
        <f>_xlfn.XLOOKUP(C246,Customers!A245:A1245,Customers!G245:G1245,,0)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12"/>
        <v>133.85999999999999</v>
      </c>
      <c r="N246" t="str">
        <f t="shared" si="13"/>
        <v>Liberica</v>
      </c>
      <c r="O246" t="str">
        <f t="shared" si="14"/>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_xlfn.XLOOKUP(C247,Customers!A246:A1246,Customers!B246:B1246,,0)</f>
        <v>Lexie Mallan</v>
      </c>
      <c r="G247" s="2" t="str">
        <f>IF(_xlfn.XLOOKUP(C247,Customers!A246:A1246,Customers!C246:C1246,,0)=0,"",_xlfn.XLOOKUP(C247,Customers!A246:A1246,Customers!C246:C1246,,0))</f>
        <v>lmallan6t@state.gov</v>
      </c>
      <c r="H247" s="2" t="str">
        <f>_xlfn.XLOOKUP(C247,Customers!A246:A1246,Customers!G246:G1246,,0)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12"/>
        <v>23.774999999999999</v>
      </c>
      <c r="N247" t="str">
        <f t="shared" si="13"/>
        <v>Liberica</v>
      </c>
      <c r="O247" t="str">
        <f t="shared" si="14"/>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_xlfn.XLOOKUP(C248,Customers!A247:A1247,Customers!B247:B1247,,0)</f>
        <v>Georgena Bentjens</v>
      </c>
      <c r="G248" s="2" t="str">
        <f>IF(_xlfn.XLOOKUP(C248,Customers!A247:A1247,Customers!C247:C1247,,0)=0,"",_xlfn.XLOOKUP(C248,Customers!A247:A1247,Customers!C247:C1247,,0))</f>
        <v>gbentjens6u@netlog.com</v>
      </c>
      <c r="H248" s="2" t="str">
        <f>_xlfn.XLOOKUP(C248,Customers!A247:A1247,Customers!G247:G1247,,0)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12"/>
        <v>38.849999999999994</v>
      </c>
      <c r="N248" t="str">
        <f t="shared" si="13"/>
        <v>Liberica</v>
      </c>
      <c r="O248" t="str">
        <f t="shared" si="14"/>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_xlfn.XLOOKUP(C249,Customers!A248:A1248,Customers!B248:B1248,,0)</f>
        <v>Delmar Beasant</v>
      </c>
      <c r="G249" s="2" t="str">
        <f>IF(_xlfn.XLOOKUP(C249,Customers!A248:A1248,Customers!C248:C1248,,0)=0,"",_xlfn.XLOOKUP(C249,Customers!A248:A1248,Customers!C248:C1248,,0))</f>
        <v/>
      </c>
      <c r="H249" s="2" t="str">
        <f>_xlfn.XLOOKUP(C249,Customers!A248:A1248,Customers!G248:G1248,,0)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12"/>
        <v>21.509999999999998</v>
      </c>
      <c r="N249" t="str">
        <f t="shared" si="13"/>
        <v>Robusta</v>
      </c>
      <c r="O249" t="str">
        <f t="shared" si="14"/>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_xlfn.XLOOKUP(C250,Customers!A249:A1249,Customers!B249:B1249,,0)</f>
        <v>Lyn Entwistle</v>
      </c>
      <c r="G250" s="2" t="str">
        <f>IF(_xlfn.XLOOKUP(C250,Customers!A249:A1249,Customers!C249:C1249,,0)=0,"",_xlfn.XLOOKUP(C250,Customers!A249:A1249,Customers!C249:C1249,,0))</f>
        <v>lentwistle6w@omniture.com</v>
      </c>
      <c r="H250" s="2" t="str">
        <f>_xlfn.XLOOKUP(C250,Customers!A249:A1249,Customers!G249:G1249,,0)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12"/>
        <v>9.9499999999999993</v>
      </c>
      <c r="N250" t="str">
        <f t="shared" si="13"/>
        <v>Arabica</v>
      </c>
      <c r="O250" t="str">
        <f t="shared" si="14"/>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_xlfn.XLOOKUP(C251,Customers!A250:A1250,Customers!B250:B1250,,0)</f>
        <v>Zacharias Kiffe</v>
      </c>
      <c r="G251" s="2" t="str">
        <f>IF(_xlfn.XLOOKUP(C251,Customers!A250:A1250,Customers!C250:C1250,,0)=0,"",_xlfn.XLOOKUP(C251,Customers!A250:A1250,Customers!C250:C1250,,0))</f>
        <v>zkiffe74@cyberchimps.com</v>
      </c>
      <c r="H251" s="2" t="str">
        <f>_xlfn.XLOOKUP(C251,Customers!A250:A1250,Customers!G250:G1250,,0)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12"/>
        <v>15.85</v>
      </c>
      <c r="N251" t="str">
        <f t="shared" si="13"/>
        <v>Liberica</v>
      </c>
      <c r="O251" t="str">
        <f t="shared" si="14"/>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_xlfn.XLOOKUP(C252,Customers!A251:A1251,Customers!B251:B1251,,0)</f>
        <v>Mercedes Acott</v>
      </c>
      <c r="G252" s="2" t="str">
        <f>IF(_xlfn.XLOOKUP(C252,Customers!A251:A1251,Customers!C251:C1251,,0)=0,"",_xlfn.XLOOKUP(C252,Customers!A251:A1251,Customers!C251:C1251,,0))</f>
        <v>macott6y@pagesperso-orange.fr</v>
      </c>
      <c r="H252" s="2" t="str">
        <f>_xlfn.XLOOKUP(C252,Customers!A251:A1251,Customers!G251:G1251,,0)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12"/>
        <v>2.9849999999999999</v>
      </c>
      <c r="N252" t="str">
        <f t="shared" si="13"/>
        <v>Robusta</v>
      </c>
      <c r="O252" t="str">
        <f t="shared" si="14"/>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_xlfn.XLOOKUP(C253,Customers!A252:A1252,Customers!B252:B1252,,0)</f>
        <v>Connor Heaviside</v>
      </c>
      <c r="G253" s="2" t="str">
        <f>IF(_xlfn.XLOOKUP(C253,Customers!A252:A1252,Customers!C252:C1252,,0)=0,"",_xlfn.XLOOKUP(C253,Customers!A252:A1252,Customers!C252:C1252,,0))</f>
        <v>cheaviside6z@rediff.com</v>
      </c>
      <c r="H253" s="2" t="str">
        <f>_xlfn.XLOOKUP(C253,Customers!A252:A1252,Customers!G252:G1252,,0)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12"/>
        <v>68.75</v>
      </c>
      <c r="N253" t="str">
        <f t="shared" si="13"/>
        <v>Excelsa</v>
      </c>
      <c r="O253" t="str">
        <f t="shared" si="14"/>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_xlfn.XLOOKUP(C254,Customers!A253:A1253,Customers!B253:B1253,,0)</f>
        <v>Devy Bulbrook</v>
      </c>
      <c r="G254" s="2" t="str">
        <f>IF(_xlfn.XLOOKUP(C254,Customers!A253:A1253,Customers!C253:C1253,,0)=0,"",_xlfn.XLOOKUP(C254,Customers!A253:A1253,Customers!C253:C1253,,0))</f>
        <v/>
      </c>
      <c r="H254" s="2" t="str">
        <f>_xlfn.XLOOKUP(C254,Customers!A253:A1253,Customers!G253:G1253,,0)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12"/>
        <v>29.849999999999998</v>
      </c>
      <c r="N254" t="str">
        <f t="shared" si="13"/>
        <v>Arabica</v>
      </c>
      <c r="O254" t="str">
        <f t="shared" si="14"/>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_xlfn.XLOOKUP(C255,Customers!A254:A1254,Customers!B254:B1254,,0)</f>
        <v>Leia Kernan</v>
      </c>
      <c r="G255" s="2" t="str">
        <f>IF(_xlfn.XLOOKUP(C255,Customers!A254:A1254,Customers!C254:C1254,,0)=0,"",_xlfn.XLOOKUP(C255,Customers!A254:A1254,Customers!C254:C1254,,0))</f>
        <v>lkernan71@wsj.com</v>
      </c>
      <c r="H255" s="2" t="str">
        <f>_xlfn.XLOOKUP(C255,Customers!A254:A1254,Customers!G254:G1254,,0)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12"/>
        <v>58.2</v>
      </c>
      <c r="N255" t="str">
        <f t="shared" si="13"/>
        <v>Liberica</v>
      </c>
      <c r="O255" t="str">
        <f t="shared" si="14"/>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_xlfn.XLOOKUP(C256,Customers!A255:A1255,Customers!B255:B1255,,0)</f>
        <v>Rosaline McLae</v>
      </c>
      <c r="G256" s="2" t="str">
        <f>IF(_xlfn.XLOOKUP(C256,Customers!A255:A1255,Customers!C255:C1255,,0)=0,"",_xlfn.XLOOKUP(C256,Customers!A255:A1255,Customers!C255:C1255,,0))</f>
        <v>rmclae72@dailymotion.com</v>
      </c>
      <c r="H256" s="2" t="str">
        <f>_xlfn.XLOOKUP(C256,Customers!A255:A1255,Customers!G255:G1255,,0)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12"/>
        <v>28.679999999999996</v>
      </c>
      <c r="N256" t="str">
        <f t="shared" si="13"/>
        <v>Robusta</v>
      </c>
      <c r="O256" t="str">
        <f t="shared" si="14"/>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_xlfn.XLOOKUP(C257,Customers!A256:A1256,Customers!B256:B1256,,0)</f>
        <v>Cleve Blowfelde</v>
      </c>
      <c r="G257" s="2" t="str">
        <f>IF(_xlfn.XLOOKUP(C257,Customers!A256:A1256,Customers!C256:C1256,,0)=0,"",_xlfn.XLOOKUP(C257,Customers!A256:A1256,Customers!C256:C1256,,0))</f>
        <v>cblowfelde73@ustream.tv</v>
      </c>
      <c r="H257" s="2" t="str">
        <f>_xlfn.XLOOKUP(C257,Customers!A256:A1256,Customers!G256:G1256,,0)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12"/>
        <v>21.509999999999998</v>
      </c>
      <c r="N257" t="str">
        <f t="shared" si="13"/>
        <v>Robusta</v>
      </c>
      <c r="O257" t="str">
        <f t="shared" si="14"/>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_xlfn.XLOOKUP(C258,Customers!A257:A1257,Customers!B257:B1257,,0)</f>
        <v>Zacharias Kiffe</v>
      </c>
      <c r="G258" s="2" t="str">
        <f>IF(_xlfn.XLOOKUP(C258,Customers!A257:A1257,Customers!C257:C1257,,0)=0,"",_xlfn.XLOOKUP(C258,Customers!A257:A1257,Customers!C257:C1257,,0))</f>
        <v>zkiffe74@cyberchimps.com</v>
      </c>
      <c r="H258" s="2" t="str">
        <f>_xlfn.XLOOKUP(C258,Customers!A257:A1257,Customers!G257:G1257,,0)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12"/>
        <v>17.46</v>
      </c>
      <c r="N258" t="str">
        <f t="shared" si="13"/>
        <v>Liberica</v>
      </c>
      <c r="O258" t="str">
        <f t="shared" si="14"/>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_xlfn.XLOOKUP(C259,Customers!A258:A1258,Customers!B258:B1258,,0)</f>
        <v>Denyse O'Calleran</v>
      </c>
      <c r="G259" s="2" t="str">
        <f>IF(_xlfn.XLOOKUP(C259,Customers!A258:A1258,Customers!C258:C1258,,0)=0,"",_xlfn.XLOOKUP(C259,Customers!A258:A1258,Customers!C258:C1258,,0))</f>
        <v>docalleran75@ucla.edu</v>
      </c>
      <c r="H259" s="2" t="str">
        <f>_xlfn.XLOOKUP(C259,Customers!A258:A1258,Customers!G258:G1258,,0)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si="12"/>
        <v>27.945</v>
      </c>
      <c r="N259" t="str">
        <f t="shared" si="13"/>
        <v>Excelsa</v>
      </c>
      <c r="O259" t="str">
        <f t="shared" si="14"/>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_xlfn.XLOOKUP(C260,Customers!A259:A1259,Customers!B259:B1259,,0)</f>
        <v>Cobby Cromwell</v>
      </c>
      <c r="G260" s="2" t="str">
        <f>IF(_xlfn.XLOOKUP(C260,Customers!A259:A1259,Customers!C259:C1259,,0)=0,"",_xlfn.XLOOKUP(C260,Customers!A259:A1259,Customers!C259:C1259,,0))</f>
        <v>ccromwell76@desdev.cn</v>
      </c>
      <c r="H260" s="2" t="str">
        <f>_xlfn.XLOOKUP(C260,Customers!A259:A1259,Customers!G259:G1259,,0)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_xlfn.XLOOKUP(C261,Customers!A260:A1260,Customers!B260:B1260,,0)</f>
        <v>Irv Hay</v>
      </c>
      <c r="G261" s="2" t="str">
        <f>IF(_xlfn.XLOOKUP(C261,Customers!A260:A1260,Customers!C260:C1260,,0)=0,"",_xlfn.XLOOKUP(C261,Customers!A260:A1260,Customers!C260:C1260,,0))</f>
        <v>ihay77@lulu.com</v>
      </c>
      <c r="H261" s="2" t="str">
        <f>_xlfn.XLOOKUP(C261,Customers!A260:A1260,Customers!G260:G1260,,0)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_xlfn.XLOOKUP(C262,Customers!A261:A1261,Customers!B261:B1261,,0)</f>
        <v>Tani Taffarello</v>
      </c>
      <c r="G262" s="2" t="str">
        <f>IF(_xlfn.XLOOKUP(C262,Customers!A261:A1261,Customers!C261:C1261,,0)=0,"",_xlfn.XLOOKUP(C262,Customers!A261:A1261,Customers!C261:C1261,,0))</f>
        <v>ttaffarello78@sciencedaily.com</v>
      </c>
      <c r="H262" s="2" t="str">
        <f>_xlfn.XLOOKUP(C262,Customers!A261:A1261,Customers!G261:G1261,,0)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_xlfn.XLOOKUP(C263,Customers!A262:A1262,Customers!B262:B1262,,0)</f>
        <v>Monique Canty</v>
      </c>
      <c r="G263" s="2" t="str">
        <f>IF(_xlfn.XLOOKUP(C263,Customers!A262:A1262,Customers!C262:C1262,,0)=0,"",_xlfn.XLOOKUP(C263,Customers!A262:A1262,Customers!C262:C1262,,0))</f>
        <v>mcanty79@jigsy.com</v>
      </c>
      <c r="H263" s="2" t="str">
        <f>_xlfn.XLOOKUP(C263,Customers!A262:A1262,Customers!G262:G1262,,0)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_xlfn.XLOOKUP(C264,Customers!A263:A1263,Customers!B263:B1263,,0)</f>
        <v>Javier Kopke</v>
      </c>
      <c r="G264" s="2" t="str">
        <f>IF(_xlfn.XLOOKUP(C264,Customers!A263:A1263,Customers!C263:C1263,,0)=0,"",_xlfn.XLOOKUP(C264,Customers!A263:A1263,Customers!C263:C1263,,0))</f>
        <v>jkopke7a@auda.org.au</v>
      </c>
      <c r="H264" s="2" t="str">
        <f>_xlfn.XLOOKUP(C264,Customers!A263:A1263,Customers!G263:G1263,,0)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_xlfn.XLOOKUP(C265,Customers!A264:A1264,Customers!B264:B1264,,0)</f>
        <v>Mar McIver</v>
      </c>
      <c r="G265" s="2" t="str">
        <f>IF(_xlfn.XLOOKUP(C265,Customers!A264:A1264,Customers!C264:C1264,,0)=0,"",_xlfn.XLOOKUP(C265,Customers!A264:A1264,Customers!C264:C1264,,0))</f>
        <v/>
      </c>
      <c r="H265" s="2" t="str">
        <f>_xlfn.XLOOKUP(C265,Customers!A264:A1264,Customers!G264:G1264,,0)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_xlfn.XLOOKUP(C266,Customers!A265:A1265,Customers!B265:B1265,,0)</f>
        <v>Arabella Fransewich</v>
      </c>
      <c r="G266" s="2" t="str">
        <f>IF(_xlfn.XLOOKUP(C266,Customers!A265:A1265,Customers!C265:C1265,,0)=0,"",_xlfn.XLOOKUP(C266,Customers!A265:A1265,Customers!C265:C1265,,0))</f>
        <v/>
      </c>
      <c r="H266" s="2" t="str">
        <f>_xlfn.XLOOKUP(C266,Customers!A265:A1265,Customers!G265:G1265,,0)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_xlfn.XLOOKUP(C267,Customers!A266:A1266,Customers!B266:B1266,,0)</f>
        <v>Violette Hellmore</v>
      </c>
      <c r="G267" s="2" t="str">
        <f>IF(_xlfn.XLOOKUP(C267,Customers!A266:A1266,Customers!C266:C1266,,0)=0,"",_xlfn.XLOOKUP(C267,Customers!A266:A1266,Customers!C266:C1266,,0))</f>
        <v>vhellmore7d@bbc.co.uk</v>
      </c>
      <c r="H267" s="2" t="str">
        <f>_xlfn.XLOOKUP(C267,Customers!A266:A1266,Customers!G266:G1266,,0)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_xlfn.XLOOKUP(C268,Customers!A267:A1267,Customers!B267:B1267,,0)</f>
        <v>Myles Seawright</v>
      </c>
      <c r="G268" s="2" t="str">
        <f>IF(_xlfn.XLOOKUP(C268,Customers!A267:A1267,Customers!C267:C1267,,0)=0,"",_xlfn.XLOOKUP(C268,Customers!A267:A1267,Customers!C267:C1267,,0))</f>
        <v>mseawright7e@nbcnews.com</v>
      </c>
      <c r="H268" s="2" t="str">
        <f>_xlfn.XLOOKUP(C268,Customers!A267:A1267,Customers!G267:G1267,,0)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_xlfn.XLOOKUP(C269,Customers!A268:A1268,Customers!B268:B1268,,0)</f>
        <v>Silvana Northeast</v>
      </c>
      <c r="G269" s="2" t="str">
        <f>IF(_xlfn.XLOOKUP(C269,Customers!A268:A1268,Customers!C268:C1268,,0)=0,"",_xlfn.XLOOKUP(C269,Customers!A268:A1268,Customers!C268:C1268,,0))</f>
        <v>snortheast7f@mashable.com</v>
      </c>
      <c r="H269" s="2" t="str">
        <f>_xlfn.XLOOKUP(C269,Customers!A268:A1268,Customers!G268:G1268,,0)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e">
        <f>_xlfn.XLOOKUP(C270,Customers!A269:A1269,Customers!B269:B1269,,0)</f>
        <v>#N/A</v>
      </c>
      <c r="G270" s="2" t="e">
        <f>IF(_xlfn.XLOOKUP(C270,Customers!A269:A1269,Customers!C269:C1269,,0)=0,"",_xlfn.XLOOKUP(C270,Customers!A269:A1269,Customers!C269:C1269,,0))</f>
        <v>#N/A</v>
      </c>
      <c r="H270" s="2" t="e">
        <f>_xlfn.XLOOKUP(C270,Customers!A269:A1269,Customers!G269:G1269,,0)</f>
        <v>#N/A</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_xlfn.XLOOKUP(C271,Customers!A270:A1270,Customers!B270:B1270,,0)</f>
        <v>Monica Fearon</v>
      </c>
      <c r="G271" s="2" t="str">
        <f>IF(_xlfn.XLOOKUP(C271,Customers!A270:A1270,Customers!C270:C1270,,0)=0,"",_xlfn.XLOOKUP(C271,Customers!A270:A1270,Customers!C270:C1270,,0))</f>
        <v>mfearon7h@reverbnation.com</v>
      </c>
      <c r="H271" s="2" t="str">
        <f>_xlfn.XLOOKUP(C271,Customers!A270:A1270,Customers!G270:G1270,,0)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_xlfn.XLOOKUP(C272,Customers!A271:A1271,Customers!B271:B1271,,0)</f>
        <v>Barney Chisnell</v>
      </c>
      <c r="G272" s="2" t="str">
        <f>IF(_xlfn.XLOOKUP(C272,Customers!A271:A1271,Customers!C271:C1271,,0)=0,"",_xlfn.XLOOKUP(C272,Customers!A271:A1271,Customers!C271:C1271,,0))</f>
        <v/>
      </c>
      <c r="H272" s="2" t="str">
        <f>_xlfn.XLOOKUP(C272,Customers!A271:A1271,Customers!G271:G1271,,0)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_xlfn.XLOOKUP(C273,Customers!A272:A1272,Customers!B272:B1272,,0)</f>
        <v>Jasper Sisneros</v>
      </c>
      <c r="G273" s="2" t="str">
        <f>IF(_xlfn.XLOOKUP(C273,Customers!A272:A1272,Customers!C272:C1272,,0)=0,"",_xlfn.XLOOKUP(C273,Customers!A272:A1272,Customers!C272:C1272,,0))</f>
        <v>jsisneros7j@a8.net</v>
      </c>
      <c r="H273" s="2" t="str">
        <f>_xlfn.XLOOKUP(C273,Customers!A272:A1272,Customers!G272:G1272,,0)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_xlfn.XLOOKUP(C274,Customers!A273:A1273,Customers!B273:B1273,,0)</f>
        <v>Zachariah Carlson</v>
      </c>
      <c r="G274" s="2" t="str">
        <f>IF(_xlfn.XLOOKUP(C274,Customers!A273:A1273,Customers!C273:C1273,,0)=0,"",_xlfn.XLOOKUP(C274,Customers!A273:A1273,Customers!C273:C1273,,0))</f>
        <v>zcarlson7k@bigcartel.com</v>
      </c>
      <c r="H274" s="2" t="str">
        <f>_xlfn.XLOOKUP(C274,Customers!A273:A1273,Customers!G273:G1273,,0)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_xlfn.XLOOKUP(C275,Customers!A274:A1274,Customers!B274:B1274,,0)</f>
        <v>Warner Maddox</v>
      </c>
      <c r="G275" s="2" t="str">
        <f>IF(_xlfn.XLOOKUP(C275,Customers!A274:A1274,Customers!C274:C1274,,0)=0,"",_xlfn.XLOOKUP(C275,Customers!A274:A1274,Customers!C274:C1274,,0))</f>
        <v>wmaddox7l@timesonline.co.uk</v>
      </c>
      <c r="H275" s="2" t="str">
        <f>_xlfn.XLOOKUP(C275,Customers!A274:A1274,Customers!G274:G1274,,0)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_xlfn.XLOOKUP(C276,Customers!A275:A1275,Customers!B275:B1275,,0)</f>
        <v>Donnie Hedlestone</v>
      </c>
      <c r="G276" s="2" t="str">
        <f>IF(_xlfn.XLOOKUP(C276,Customers!A275:A1275,Customers!C275:C1275,,0)=0,"",_xlfn.XLOOKUP(C276,Customers!A275:A1275,Customers!C275:C1275,,0))</f>
        <v>dhedlestone7m@craigslist.org</v>
      </c>
      <c r="H276" s="2" t="str">
        <f>_xlfn.XLOOKUP(C276,Customers!A275:A1275,Customers!G275:G1275,,0)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
      <c r="A277" s="2" t="s">
        <v>2928</v>
      </c>
      <c r="B277" s="3">
        <v>44563</v>
      </c>
      <c r="C277" s="2" t="s">
        <v>2929</v>
      </c>
      <c r="D277" t="s">
        <v>6181</v>
      </c>
      <c r="E277" s="2">
        <v>6</v>
      </c>
      <c r="F277" s="2" t="str">
        <f>_xlfn.XLOOKUP(C277,Customers!A434:A1434,Customers!B434:B1434,,0)</f>
        <v>Lemuel Rignold</v>
      </c>
      <c r="G277" s="2" t="str">
        <f>IF(_xlfn.XLOOKUP(C277,Customers!A434:A1434,Customers!C434:C1434,,0)=0,"",_xlfn.XLOOKUP(C277,Customers!A434:A1434,Customers!C434:C1434,,0))</f>
        <v>lrignoldc1@miibeian.gov.cn</v>
      </c>
      <c r="H277" s="2" t="str">
        <f>_xlfn.XLOOKUP(C277,Customers!A434:A1434,Customers!G434:G1434,,0)</f>
        <v>United States</v>
      </c>
      <c r="I277" t="str">
        <f>INDEX(Products!$A$1:$G$49,MATCH(Orders!$D435,Products!$A$1:$A$49,0),MATCH(Orders!I$1,Products!$A$1:$G$1,0))</f>
        <v>Exc</v>
      </c>
      <c r="J277" t="str">
        <f>INDEX(Products!$A$1:$G$49,MATCH(Orders!$D435,Products!$A$1:$A$49,0),MATCH(Orders!J$1,Products!$A$1:$G$1,0))</f>
        <v>L</v>
      </c>
      <c r="K277" s="6">
        <f>INDEX(Products!$A$1:$G$49,MATCH(Orders!$D435,Products!$A$1:$A$49,0),MATCH(Orders!K$1,Products!$A$1:$G$1,0))</f>
        <v>2.5</v>
      </c>
      <c r="L277" s="8">
        <f>INDEX(Products!$A$1:$G$49,MATCH(Orders!$D435,Products!$A$1:$A$49,0),MATCH(Orders!L$1,Products!$A$1:$G$1,0))</f>
        <v>34.154999999999994</v>
      </c>
      <c r="M277" s="8">
        <f t="shared" si="12"/>
        <v>204.92999999999995</v>
      </c>
      <c r="N277" t="str">
        <f t="shared" si="13"/>
        <v>Excelsa</v>
      </c>
      <c r="O277" t="str">
        <f t="shared" si="14"/>
        <v>Light</v>
      </c>
      <c r="P277" t="str">
        <f>_xlfn.XLOOKUP(Orders[[#This Row],[Customer ID]],Customers!$A$1:$A$1001,Customers!$I$1:$I$1001,,0)</f>
        <v>Yes</v>
      </c>
    </row>
    <row r="278" spans="1:16" x14ac:dyDescent="0.2">
      <c r="A278" s="2" t="s">
        <v>2050</v>
      </c>
      <c r="B278" s="3">
        <v>43992</v>
      </c>
      <c r="C278" s="2" t="s">
        <v>2051</v>
      </c>
      <c r="D278" t="s">
        <v>6142</v>
      </c>
      <c r="E278" s="2">
        <v>4</v>
      </c>
      <c r="F278" s="2" t="str">
        <f>_xlfn.XLOOKUP(C278,Customers!A277:A1277,Customers!B277:B1277,,0)</f>
        <v>Dorelia Bury</v>
      </c>
      <c r="G278" s="2" t="str">
        <f>IF(_xlfn.XLOOKUP(C278,Customers!A277:A1277,Customers!C277:C1277,,0)=0,"",_xlfn.XLOOKUP(C278,Customers!A277:A1277,Customers!C277:C1277,,0))</f>
        <v>dbury7o@tinyurl.com</v>
      </c>
      <c r="H278" s="2" t="str">
        <f>_xlfn.XLOOKUP(C278,Customers!A277:A1277,Customers!G277:G1277,,0)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_xlfn.XLOOKUP(C279,Customers!A278:A1278,Customers!B278:B1278,,0)</f>
        <v>Gussy Broadbear</v>
      </c>
      <c r="G279" s="2" t="str">
        <f>IF(_xlfn.XLOOKUP(C279,Customers!A278:A1278,Customers!C278:C1278,,0)=0,"",_xlfn.XLOOKUP(C279,Customers!A278:A1278,Customers!C278:C1278,,0))</f>
        <v>gbroadbear7p@omniture.com</v>
      </c>
      <c r="H279" s="2" t="str">
        <f>_xlfn.XLOOKUP(C279,Customers!A278:A1278,Customers!G278:G1278,,0)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_xlfn.XLOOKUP(C280,Customers!A279:A1279,Customers!B279:B1279,,0)</f>
        <v>Emlynne Palfrey</v>
      </c>
      <c r="G280" s="2" t="str">
        <f>IF(_xlfn.XLOOKUP(C280,Customers!A279:A1279,Customers!C279:C1279,,0)=0,"",_xlfn.XLOOKUP(C280,Customers!A279:A1279,Customers!C279:C1279,,0))</f>
        <v>epalfrey7q@devhub.com</v>
      </c>
      <c r="H280" s="2" t="str">
        <f>_xlfn.XLOOKUP(C280,Customers!A279:A1279,Customers!G279:G1279,,0)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_xlfn.XLOOKUP(C281,Customers!A280:A1280,Customers!B280:B1280,,0)</f>
        <v>Parsifal Metrick</v>
      </c>
      <c r="G281" s="2" t="str">
        <f>IF(_xlfn.XLOOKUP(C281,Customers!A280:A1280,Customers!C280:C1280,,0)=0,"",_xlfn.XLOOKUP(C281,Customers!A280:A1280,Customers!C280:C1280,,0))</f>
        <v>pmetrick7r@rakuten.co.jp</v>
      </c>
      <c r="H281" s="2" t="str">
        <f>_xlfn.XLOOKUP(C281,Customers!A280:A1280,Customers!G280:G1280,,0)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_xlfn.XLOOKUP(C282,Customers!A281:A1281,Customers!B281:B1281,,0)</f>
        <v>Christopher Grieveson</v>
      </c>
      <c r="G282" s="2" t="str">
        <f>IF(_xlfn.XLOOKUP(C282,Customers!A281:A1281,Customers!C281:C1281,,0)=0,"",_xlfn.XLOOKUP(C282,Customers!A281:A1281,Customers!C281:C1281,,0))</f>
        <v/>
      </c>
      <c r="H282" s="2" t="str">
        <f>_xlfn.XLOOKUP(C282,Customers!A281:A1281,Customers!G281:G1281,,0)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_xlfn.XLOOKUP(C283,Customers!A282:A1282,Customers!B282:B1282,,0)</f>
        <v>Karlan Karby</v>
      </c>
      <c r="G283" s="2" t="str">
        <f>IF(_xlfn.XLOOKUP(C283,Customers!A282:A1282,Customers!C282:C1282,,0)=0,"",_xlfn.XLOOKUP(C283,Customers!A282:A1282,Customers!C282:C1282,,0))</f>
        <v>kkarby7t@sbwire.com</v>
      </c>
      <c r="H283" s="2" t="str">
        <f>_xlfn.XLOOKUP(C283,Customers!A282:A1282,Customers!G282:G1282,,0)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_xlfn.XLOOKUP(C284,Customers!A283:A1283,Customers!B283:B1283,,0)</f>
        <v>Flory Crumpe</v>
      </c>
      <c r="G284" s="2" t="str">
        <f>IF(_xlfn.XLOOKUP(C284,Customers!A283:A1283,Customers!C283:C1283,,0)=0,"",_xlfn.XLOOKUP(C284,Customers!A283:A1283,Customers!C283:C1283,,0))</f>
        <v>fcrumpe7u@ftc.gov</v>
      </c>
      <c r="H284" s="2" t="str">
        <f>_xlfn.XLOOKUP(C284,Customers!A283:A1283,Customers!G283:G1283,,0)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_xlfn.XLOOKUP(C285,Customers!A284:A1284,Customers!B284:B1284,,0)</f>
        <v>Amity Chatto</v>
      </c>
      <c r="G285" s="2" t="str">
        <f>IF(_xlfn.XLOOKUP(C285,Customers!A284:A1284,Customers!C284:C1284,,0)=0,"",_xlfn.XLOOKUP(C285,Customers!A284:A1284,Customers!C284:C1284,,0))</f>
        <v>achatto7v@sakura.ne.jp</v>
      </c>
      <c r="H285" s="2" t="str">
        <f>_xlfn.XLOOKUP(C285,Customers!A284:A1284,Customers!G284:G1284,,0)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_xlfn.XLOOKUP(C286,Customers!A285:A1285,Customers!B285:B1285,,0)</f>
        <v>Nanine McCarthy</v>
      </c>
      <c r="G286" s="2" t="str">
        <f>IF(_xlfn.XLOOKUP(C286,Customers!A285:A1285,Customers!C285:C1285,,0)=0,"",_xlfn.XLOOKUP(C286,Customers!A285:A1285,Customers!C285:C1285,,0))</f>
        <v/>
      </c>
      <c r="H286" s="2" t="str">
        <f>_xlfn.XLOOKUP(C286,Customers!A285:A1285,Customers!G285:G1285,,0)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_xlfn.XLOOKUP(C287,Customers!A286:A1286,Customers!B286:B1286,,0)</f>
        <v>Lyndsey Megany</v>
      </c>
      <c r="G287" s="2" t="str">
        <f>IF(_xlfn.XLOOKUP(C287,Customers!A286:A1286,Customers!C286:C1286,,0)=0,"",_xlfn.XLOOKUP(C287,Customers!A286:A1286,Customers!C286:C1286,,0))</f>
        <v/>
      </c>
      <c r="H287" s="2" t="str">
        <f>_xlfn.XLOOKUP(C287,Customers!A286:A1286,Customers!G286:G1286,,0)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_xlfn.XLOOKUP(C288,Customers!A287:A1287,Customers!B287:B1287,,0)</f>
        <v>Byram Mergue</v>
      </c>
      <c r="G288" s="2" t="str">
        <f>IF(_xlfn.XLOOKUP(C288,Customers!A287:A1287,Customers!C287:C1287,,0)=0,"",_xlfn.XLOOKUP(C288,Customers!A287:A1287,Customers!C287:C1287,,0))</f>
        <v>bmergue7y@umn.edu</v>
      </c>
      <c r="H288" s="2" t="str">
        <f>_xlfn.XLOOKUP(C288,Customers!A287:A1287,Customers!G287:G1287,,0)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_xlfn.XLOOKUP(C289,Customers!A288:A1288,Customers!B288:B1288,,0)</f>
        <v>Kerr Patise</v>
      </c>
      <c r="G289" s="2" t="str">
        <f>IF(_xlfn.XLOOKUP(C289,Customers!A288:A1288,Customers!C288:C1288,,0)=0,"",_xlfn.XLOOKUP(C289,Customers!A288:A1288,Customers!C288:C1288,,0))</f>
        <v>kpatise7z@jigsy.com</v>
      </c>
      <c r="H289" s="2" t="str">
        <f>_xlfn.XLOOKUP(C289,Customers!A288:A1288,Customers!G288:G1288,,0)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ref="M289:M352" si="15">L289*E289</f>
        <v>14.339999999999998</v>
      </c>
      <c r="N289" t="str">
        <f t="shared" ref="N289:N352" si="16">IF(I289="Rob","Robusta",IF(I289="Exc","Excelsa",IF(I289="Ara","Arabica",IF(I289="Lib","Liberica"))))</f>
        <v>Robusta</v>
      </c>
      <c r="O289" t="str">
        <f t="shared" ref="O289:O352" si="17">IF(J289="M","Medium",IF(J289="L","Light",IF(J289="D","Dark")))</f>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_xlfn.XLOOKUP(C290,Customers!A289:A1289,Customers!B289:B1289,,0)</f>
        <v>Mathew Goulter</v>
      </c>
      <c r="G290" s="2" t="str">
        <f>IF(_xlfn.XLOOKUP(C290,Customers!A289:A1289,Customers!C289:C1289,,0)=0,"",_xlfn.XLOOKUP(C290,Customers!A289:A1289,Customers!C289:C1289,,0))</f>
        <v/>
      </c>
      <c r="H290" s="2" t="str">
        <f>_xlfn.XLOOKUP(C290,Customers!A289:A1289,Customers!G289:G1289,,0)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5"/>
        <v>8.25</v>
      </c>
      <c r="N290" t="str">
        <f t="shared" si="16"/>
        <v>Excelsa</v>
      </c>
      <c r="O290" t="str">
        <f t="shared" si="17"/>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_xlfn.XLOOKUP(C291,Customers!A290:A1290,Customers!B290:B1290,,0)</f>
        <v>Marris Grcic</v>
      </c>
      <c r="G291" s="2" t="str">
        <f>IF(_xlfn.XLOOKUP(C291,Customers!A290:A1290,Customers!C290:C1290,,0)=0,"",_xlfn.XLOOKUP(C291,Customers!A290:A1290,Customers!C290:C1290,,0))</f>
        <v/>
      </c>
      <c r="H291" s="2" t="str">
        <f>_xlfn.XLOOKUP(C291,Customers!A290:A1290,Customers!G290:G1290,,0)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5"/>
        <v>13.424999999999997</v>
      </c>
      <c r="N291" t="str">
        <f t="shared" si="16"/>
        <v>Robusta</v>
      </c>
      <c r="O291" t="str">
        <f t="shared" si="17"/>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_xlfn.XLOOKUP(C292,Customers!A291:A1291,Customers!B291:B1291,,0)</f>
        <v>Domeniga Duke</v>
      </c>
      <c r="G292" s="2" t="str">
        <f>IF(_xlfn.XLOOKUP(C292,Customers!A291:A1291,Customers!C291:C1291,,0)=0,"",_xlfn.XLOOKUP(C292,Customers!A291:A1291,Customers!C291:C1291,,0))</f>
        <v>dduke82@vkontakte.ru</v>
      </c>
      <c r="H292" s="2" t="str">
        <f>_xlfn.XLOOKUP(C292,Customers!A291:A1291,Customers!G291:G1291,,0)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5"/>
        <v>49.75</v>
      </c>
      <c r="N292" t="str">
        <f t="shared" si="16"/>
        <v>Arabica</v>
      </c>
      <c r="O292" t="str">
        <f t="shared" si="17"/>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_xlfn.XLOOKUP(C293,Customers!A292:A1292,Customers!B292:B1292,,0)</f>
        <v>Violante Skouling</v>
      </c>
      <c r="G293" s="2" t="str">
        <f>IF(_xlfn.XLOOKUP(C293,Customers!A292:A1292,Customers!C292:C1292,,0)=0,"",_xlfn.XLOOKUP(C293,Customers!A292:A1292,Customers!C292:C1292,,0))</f>
        <v/>
      </c>
      <c r="H293" s="2" t="str">
        <f>_xlfn.XLOOKUP(C293,Customers!A292:A1292,Customers!G292:G1292,,0)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5"/>
        <v>16.5</v>
      </c>
      <c r="N293" t="str">
        <f t="shared" si="16"/>
        <v>Excelsa</v>
      </c>
      <c r="O293" t="str">
        <f t="shared" si="17"/>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_xlfn.XLOOKUP(C294,Customers!A293:A1293,Customers!B293:B1293,,0)</f>
        <v>Isidore Hussey</v>
      </c>
      <c r="G294" s="2" t="str">
        <f>IF(_xlfn.XLOOKUP(C294,Customers!A293:A1293,Customers!C293:C1293,,0)=0,"",_xlfn.XLOOKUP(C294,Customers!A293:A1293,Customers!C293:C1293,,0))</f>
        <v>ihussey84@mapy.cz</v>
      </c>
      <c r="H294" s="2" t="str">
        <f>_xlfn.XLOOKUP(C294,Customers!A293:A1293,Customers!G293:G1293,,0)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5"/>
        <v>17.91</v>
      </c>
      <c r="N294" t="str">
        <f t="shared" si="16"/>
        <v>Arabica</v>
      </c>
      <c r="O294" t="str">
        <f t="shared" si="17"/>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_xlfn.XLOOKUP(C295,Customers!A294:A1294,Customers!B294:B1294,,0)</f>
        <v>Cassie Pinkerton</v>
      </c>
      <c r="G295" s="2" t="str">
        <f>IF(_xlfn.XLOOKUP(C295,Customers!A294:A1294,Customers!C294:C1294,,0)=0,"",_xlfn.XLOOKUP(C295,Customers!A294:A1294,Customers!C294:C1294,,0))</f>
        <v>cpinkerton85@upenn.edu</v>
      </c>
      <c r="H295" s="2" t="str">
        <f>_xlfn.XLOOKUP(C295,Customers!A294:A1294,Customers!G294:G1294,,0)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5"/>
        <v>29.849999999999998</v>
      </c>
      <c r="N295" t="str">
        <f t="shared" si="16"/>
        <v>Arabica</v>
      </c>
      <c r="O295" t="str">
        <f t="shared" si="17"/>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_xlfn.XLOOKUP(C296,Customers!A295:A1295,Customers!B295:B1295,,0)</f>
        <v>Micki Fero</v>
      </c>
      <c r="G296" s="2" t="str">
        <f>IF(_xlfn.XLOOKUP(C296,Customers!A295:A1295,Customers!C295:C1295,,0)=0,"",_xlfn.XLOOKUP(C296,Customers!A295:A1295,Customers!C295:C1295,,0))</f>
        <v/>
      </c>
      <c r="H296" s="2" t="str">
        <f>_xlfn.XLOOKUP(C296,Customers!A295:A1295,Customers!G295:G1295,,0)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5"/>
        <v>44.55</v>
      </c>
      <c r="N296" t="str">
        <f t="shared" si="16"/>
        <v>Excelsa</v>
      </c>
      <c r="O296" t="str">
        <f t="shared" si="17"/>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_xlfn.XLOOKUP(C297,Customers!A296:A1296,Customers!B296:B1296,,0)</f>
        <v>Cybill Graddell</v>
      </c>
      <c r="G297" s="2" t="str">
        <f>IF(_xlfn.XLOOKUP(C297,Customers!A296:A1296,Customers!C296:C1296,,0)=0,"",_xlfn.XLOOKUP(C297,Customers!A296:A1296,Customers!C296:C1296,,0))</f>
        <v/>
      </c>
      <c r="H297" s="2" t="str">
        <f>_xlfn.XLOOKUP(C297,Customers!A296:A1296,Customers!G296:G1296,,0)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5"/>
        <v>27.5</v>
      </c>
      <c r="N297" t="str">
        <f t="shared" si="16"/>
        <v>Excelsa</v>
      </c>
      <c r="O297" t="str">
        <f t="shared" si="17"/>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_xlfn.XLOOKUP(C298,Customers!A297:A1297,Customers!B297:B1297,,0)</f>
        <v>Dorian Vizor</v>
      </c>
      <c r="G298" s="2" t="str">
        <f>IF(_xlfn.XLOOKUP(C298,Customers!A297:A1297,Customers!C297:C1297,,0)=0,"",_xlfn.XLOOKUP(C298,Customers!A297:A1297,Customers!C297:C1297,,0))</f>
        <v>dvizor88@furl.net</v>
      </c>
      <c r="H298" s="2" t="str">
        <f>_xlfn.XLOOKUP(C298,Customers!A297:A1297,Customers!G297:G1297,,0)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5"/>
        <v>35.82</v>
      </c>
      <c r="N298" t="str">
        <f t="shared" si="16"/>
        <v>Robusta</v>
      </c>
      <c r="O298" t="str">
        <f t="shared" si="17"/>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_xlfn.XLOOKUP(C299,Customers!A298:A1298,Customers!B298:B1298,,0)</f>
        <v>Eddi Sedgebeer</v>
      </c>
      <c r="G299" s="2" t="str">
        <f>IF(_xlfn.XLOOKUP(C299,Customers!A298:A1298,Customers!C298:C1298,,0)=0,"",_xlfn.XLOOKUP(C299,Customers!A298:A1298,Customers!C298:C1298,,0))</f>
        <v>esedgebeer89@oaic.gov.au</v>
      </c>
      <c r="H299" s="2" t="str">
        <f>_xlfn.XLOOKUP(C299,Customers!A298:A1298,Customers!G298:G1298,,0)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5"/>
        <v>16.11</v>
      </c>
      <c r="N299" t="str">
        <f t="shared" si="16"/>
        <v>Robusta</v>
      </c>
      <c r="O299" t="str">
        <f t="shared" si="17"/>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_xlfn.XLOOKUP(C300,Customers!A299:A1299,Customers!B299:B1299,,0)</f>
        <v>Ken Lestrange</v>
      </c>
      <c r="G300" s="2" t="str">
        <f>IF(_xlfn.XLOOKUP(C300,Customers!A299:A1299,Customers!C299:C1299,,0)=0,"",_xlfn.XLOOKUP(C300,Customers!A299:A1299,Customers!C299:C1299,,0))</f>
        <v>klestrange8a@lulu.com</v>
      </c>
      <c r="H300" s="2" t="str">
        <f>_xlfn.XLOOKUP(C300,Customers!A299:A1299,Customers!G299:G1299,,0)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5"/>
        <v>26.73</v>
      </c>
      <c r="N300" t="str">
        <f t="shared" si="16"/>
        <v>Excelsa</v>
      </c>
      <c r="O300" t="str">
        <f t="shared" si="17"/>
        <v>Light</v>
      </c>
      <c r="P300" t="str">
        <f>_xlfn.XLOOKUP(Orders[[#This Row],[Customer ID]],Customers!$A$1:$A$1001,Customers!$I$1:$I$1001,,0)</f>
        <v>Yes</v>
      </c>
    </row>
    <row r="301" spans="1:16" x14ac:dyDescent="0.2">
      <c r="A301" s="2" t="s">
        <v>1470</v>
      </c>
      <c r="B301" s="3">
        <v>43813</v>
      </c>
      <c r="C301" s="2" t="s">
        <v>1471</v>
      </c>
      <c r="D301" t="s">
        <v>6148</v>
      </c>
      <c r="E301" s="2">
        <v>6</v>
      </c>
      <c r="F301" s="2" t="str">
        <f>_xlfn.XLOOKUP(C301,Customers!A175:A1175,Customers!B175:B1175,,0)</f>
        <v>Elysee Sketch</v>
      </c>
      <c r="G301" s="2" t="str">
        <f>IF(_xlfn.XLOOKUP(C301,Customers!A175:A1175,Customers!C175:C1175,,0)=0,"",_xlfn.XLOOKUP(C301,Customers!A175:A1175,Customers!C175:C1175,,0))</f>
        <v/>
      </c>
      <c r="H301" s="2" t="str">
        <f>_xlfn.XLOOKUP(C301,Customers!A175:A1175,Customers!G175:G1175,,0)</f>
        <v>United States</v>
      </c>
      <c r="I301" t="str">
        <f>INDEX(Products!$A$1:$G$49,MATCH(Orders!$D176,Products!$A$1:$A$49,0),MATCH(Orders!I$1,Products!$A$1:$G$1,0))</f>
        <v>Exc</v>
      </c>
      <c r="J301" t="str">
        <f>INDEX(Products!$A$1:$G$49,MATCH(Orders!$D176,Products!$A$1:$A$49,0),MATCH(Orders!J$1,Products!$A$1:$G$1,0))</f>
        <v>M</v>
      </c>
      <c r="K301" s="6">
        <f>INDEX(Products!$A$1:$G$49,MATCH(Orders!$D176,Products!$A$1:$A$49,0),MATCH(Orders!K$1,Products!$A$1:$G$1,0))</f>
        <v>2.5</v>
      </c>
      <c r="L301" s="8">
        <f>INDEX(Products!$A$1:$G$49,MATCH(Orders!$D176,Products!$A$1:$A$49,0),MATCH(Orders!L$1,Products!$A$1:$G$1,0))</f>
        <v>31.624999999999996</v>
      </c>
      <c r="M301" s="8">
        <f t="shared" si="15"/>
        <v>189.74999999999997</v>
      </c>
      <c r="N301" t="str">
        <f t="shared" si="16"/>
        <v>Excelsa</v>
      </c>
      <c r="O301" t="str">
        <f t="shared" si="17"/>
        <v>Medium</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_xlfn.XLOOKUP(C302,Customers!A301:A1301,Customers!B301:B1301,,0)</f>
        <v>Arel De Lasci</v>
      </c>
      <c r="G302" s="2" t="str">
        <f>IF(_xlfn.XLOOKUP(C302,Customers!A301:A1301,Customers!C301:C1301,,0)=0,"",_xlfn.XLOOKUP(C302,Customers!A301:A1301,Customers!C301:C1301,,0))</f>
        <v>ade8c@1und1.de</v>
      </c>
      <c r="H302" s="2" t="str">
        <f>_xlfn.XLOOKUP(C302,Customers!A301:A1301,Customers!G301:G1301,,0)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5"/>
        <v>38.849999999999994</v>
      </c>
      <c r="N302" t="str">
        <f t="shared" si="16"/>
        <v>Arabica</v>
      </c>
      <c r="O302" t="str">
        <f t="shared" si="17"/>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_xlfn.XLOOKUP(C303,Customers!A302:A1302,Customers!B302:B1302,,0)</f>
        <v>Trescha Jedrachowicz</v>
      </c>
      <c r="G303" s="2" t="str">
        <f>IF(_xlfn.XLOOKUP(C303,Customers!A302:A1302,Customers!C302:C1302,,0)=0,"",_xlfn.XLOOKUP(C303,Customers!A302:A1302,Customers!C302:C1302,,0))</f>
        <v>tjedrachowicz8d@acquirethisname.com</v>
      </c>
      <c r="H303" s="2" t="str">
        <f>_xlfn.XLOOKUP(C303,Customers!A302:A1302,Customers!G302:G1302,,0)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5"/>
        <v>15.54</v>
      </c>
      <c r="N303" t="str">
        <f t="shared" si="16"/>
        <v>Liberica</v>
      </c>
      <c r="O303" t="str">
        <f t="shared" si="17"/>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_xlfn.XLOOKUP(C304,Customers!A303:A1303,Customers!B303:B1303,,0)</f>
        <v>Perkin Stonner</v>
      </c>
      <c r="G304" s="2" t="str">
        <f>IF(_xlfn.XLOOKUP(C304,Customers!A303:A1303,Customers!C303:C1303,,0)=0,"",_xlfn.XLOOKUP(C304,Customers!A303:A1303,Customers!C303:C1303,,0))</f>
        <v>pstonner8e@moonfruit.com</v>
      </c>
      <c r="H304" s="2" t="str">
        <f>_xlfn.XLOOKUP(C304,Customers!A303:A1303,Customers!G303:G1303,,0)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5"/>
        <v>6.75</v>
      </c>
      <c r="N304" t="str">
        <f t="shared" si="16"/>
        <v>Arabica</v>
      </c>
      <c r="O304" t="str">
        <f t="shared" si="17"/>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_xlfn.XLOOKUP(C305,Customers!A304:A1304,Customers!B304:B1304,,0)</f>
        <v>Darrin Tingly</v>
      </c>
      <c r="G305" s="2" t="str">
        <f>IF(_xlfn.XLOOKUP(C305,Customers!A304:A1304,Customers!C304:C1304,,0)=0,"",_xlfn.XLOOKUP(C305,Customers!A304:A1304,Customers!C304:C1304,,0))</f>
        <v>dtingly8f@goo.ne.jp</v>
      </c>
      <c r="H305" s="2" t="str">
        <f>_xlfn.XLOOKUP(C305,Customers!A304:A1304,Customers!G304:G1304,,0)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5"/>
        <v>111.78</v>
      </c>
      <c r="N305" t="str">
        <f t="shared" si="16"/>
        <v>Excelsa</v>
      </c>
      <c r="O305" t="str">
        <f t="shared" si="17"/>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_xlfn.XLOOKUP(C306,Customers!A305:A1305,Customers!B305:B1305,,0)</f>
        <v>Claudetta Rushe</v>
      </c>
      <c r="G306" s="2" t="str">
        <f>IF(_xlfn.XLOOKUP(C306,Customers!A305:A1305,Customers!C305:C1305,,0)=0,"",_xlfn.XLOOKUP(C306,Customers!A305:A1305,Customers!C305:C1305,,0))</f>
        <v>crushe8n@about.me</v>
      </c>
      <c r="H306" s="2" t="str">
        <f>_xlfn.XLOOKUP(C306,Customers!A305:A1305,Customers!G305:G1305,,0)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5"/>
        <v>3.8849999999999998</v>
      </c>
      <c r="N306" t="str">
        <f t="shared" si="16"/>
        <v>Arabica</v>
      </c>
      <c r="O306" t="str">
        <f t="shared" si="17"/>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_xlfn.XLOOKUP(C307,Customers!A306:A1306,Customers!B306:B1306,,0)</f>
        <v>Benn Checci</v>
      </c>
      <c r="G307" s="2" t="str">
        <f>IF(_xlfn.XLOOKUP(C307,Customers!A306:A1306,Customers!C306:C1306,,0)=0,"",_xlfn.XLOOKUP(C307,Customers!A306:A1306,Customers!C306:C1306,,0))</f>
        <v>bchecci8h@usa.gov</v>
      </c>
      <c r="H307" s="2" t="str">
        <f>_xlfn.XLOOKUP(C307,Customers!A306:A1306,Customers!G306:G1306,,0)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5"/>
        <v>21.825000000000003</v>
      </c>
      <c r="N307" t="str">
        <f t="shared" si="16"/>
        <v>Liberica</v>
      </c>
      <c r="O307" t="str">
        <f t="shared" si="17"/>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_xlfn.XLOOKUP(C308,Customers!A307:A1307,Customers!B307:B1307,,0)</f>
        <v>Janifer Bagot</v>
      </c>
      <c r="G308" s="2" t="str">
        <f>IF(_xlfn.XLOOKUP(C308,Customers!A307:A1307,Customers!C307:C1307,,0)=0,"",_xlfn.XLOOKUP(C308,Customers!A307:A1307,Customers!C307:C1307,,0))</f>
        <v>jbagot8i@mac.com</v>
      </c>
      <c r="H308" s="2" t="str">
        <f>_xlfn.XLOOKUP(C308,Customers!A307:A1307,Customers!G307:G1307,,0)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5"/>
        <v>14.924999999999999</v>
      </c>
      <c r="N308" t="str">
        <f t="shared" si="16"/>
        <v>Robusta</v>
      </c>
      <c r="O308" t="str">
        <f t="shared" si="17"/>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_xlfn.XLOOKUP(C309,Customers!A308:A1308,Customers!B308:B1308,,0)</f>
        <v>Ermin Beeble</v>
      </c>
      <c r="G309" s="2" t="str">
        <f>IF(_xlfn.XLOOKUP(C309,Customers!A308:A1308,Customers!C308:C1308,,0)=0,"",_xlfn.XLOOKUP(C309,Customers!A308:A1308,Customers!C308:C1308,,0))</f>
        <v>ebeeble8j@soundcloud.com</v>
      </c>
      <c r="H309" s="2" t="str">
        <f>_xlfn.XLOOKUP(C309,Customers!A308:A1308,Customers!G308:G1308,,0)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5"/>
        <v>33.75</v>
      </c>
      <c r="N309" t="str">
        <f t="shared" si="16"/>
        <v>Arabica</v>
      </c>
      <c r="O309" t="str">
        <f t="shared" si="17"/>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_xlfn.XLOOKUP(C310,Customers!A309:A1309,Customers!B309:B1309,,0)</f>
        <v>Cos Fluin</v>
      </c>
      <c r="G310" s="2" t="str">
        <f>IF(_xlfn.XLOOKUP(C310,Customers!A309:A1309,Customers!C309:C1309,,0)=0,"",_xlfn.XLOOKUP(C310,Customers!A309:A1309,Customers!C309:C1309,,0))</f>
        <v>cfluin8k@flickr.com</v>
      </c>
      <c r="H310" s="2" t="str">
        <f>_xlfn.XLOOKUP(C310,Customers!A309:A1309,Customers!G309:G1309,,0)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5"/>
        <v>33.75</v>
      </c>
      <c r="N310" t="str">
        <f t="shared" si="16"/>
        <v>Arabica</v>
      </c>
      <c r="O310" t="str">
        <f t="shared" si="17"/>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_xlfn.XLOOKUP(C311,Customers!A310:A1310,Customers!B310:B1310,,0)</f>
        <v>Eveleen Bletsor</v>
      </c>
      <c r="G311" s="2" t="str">
        <f>IF(_xlfn.XLOOKUP(C311,Customers!A310:A1310,Customers!C310:C1310,,0)=0,"",_xlfn.XLOOKUP(C311,Customers!A310:A1310,Customers!C310:C1310,,0))</f>
        <v>ebletsor8l@vinaora.com</v>
      </c>
      <c r="H311" s="2" t="str">
        <f>_xlfn.XLOOKUP(C311,Customers!A310:A1310,Customers!G310:G1310,,0)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5"/>
        <v>26.19</v>
      </c>
      <c r="N311" t="str">
        <f t="shared" si="16"/>
        <v>Liberica</v>
      </c>
      <c r="O311" t="str">
        <f t="shared" si="17"/>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_xlfn.XLOOKUP(C312,Customers!A311:A1311,Customers!B311:B1311,,0)</f>
        <v>Paola Brydell</v>
      </c>
      <c r="G312" s="2" t="str">
        <f>IF(_xlfn.XLOOKUP(C312,Customers!A311:A1311,Customers!C311:C1311,,0)=0,"",_xlfn.XLOOKUP(C312,Customers!A311:A1311,Customers!C311:C1311,,0))</f>
        <v>pbrydell8m@bloglovin.com</v>
      </c>
      <c r="H312" s="2" t="str">
        <f>_xlfn.XLOOKUP(C312,Customers!A311:A1311,Customers!G311:G1311,,0)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5"/>
        <v>14.85</v>
      </c>
      <c r="N312" t="str">
        <f t="shared" si="16"/>
        <v>Excelsa</v>
      </c>
      <c r="O312" t="str">
        <f t="shared" si="17"/>
        <v>Light</v>
      </c>
      <c r="P312" t="str">
        <f>_xlfn.XLOOKUP(Orders[[#This Row],[Customer ID]],Customers!$A$1:$A$1001,Customers!$I$1:$I$1001,,0)</f>
        <v>No</v>
      </c>
    </row>
    <row r="313" spans="1:16" x14ac:dyDescent="0.2">
      <c r="A313" s="2" t="s">
        <v>2044</v>
      </c>
      <c r="B313" s="3">
        <v>44725</v>
      </c>
      <c r="C313" s="2" t="s">
        <v>2045</v>
      </c>
      <c r="D313" t="s">
        <v>6148</v>
      </c>
      <c r="E313" s="2">
        <v>6</v>
      </c>
      <c r="F313" s="2" t="str">
        <f>_xlfn.XLOOKUP(C313,Customers!A276:A1276,Customers!B276:B1276,,0)</f>
        <v>Teddi Crowthe</v>
      </c>
      <c r="G313" s="2" t="str">
        <f>IF(_xlfn.XLOOKUP(C313,Customers!A276:A1276,Customers!C276:C1276,,0)=0,"",_xlfn.XLOOKUP(C313,Customers!A276:A1276,Customers!C276:C1276,,0))</f>
        <v>tcrowthe7n@europa.eu</v>
      </c>
      <c r="H313" s="2" t="str">
        <f>_xlfn.XLOOKUP(C313,Customers!A276:A1276,Customers!G276:G1276,,0)</f>
        <v>United States</v>
      </c>
      <c r="I313" t="str">
        <f>INDEX(Products!$A$1:$G$49,MATCH(Orders!$D277,Products!$A$1:$A$49,0),MATCH(Orders!I$1,Products!$A$1:$G$1,0))</f>
        <v>Lib</v>
      </c>
      <c r="J313" t="str">
        <f>INDEX(Products!$A$1:$G$49,MATCH(Orders!$D277,Products!$A$1:$A$49,0),MATCH(Orders!J$1,Products!$A$1:$G$1,0))</f>
        <v>M</v>
      </c>
      <c r="K313" s="6">
        <f>INDEX(Products!$A$1:$G$49,MATCH(Orders!$D277,Products!$A$1:$A$49,0),MATCH(Orders!K$1,Products!$A$1:$G$1,0))</f>
        <v>2.5</v>
      </c>
      <c r="L313" s="8">
        <f>INDEX(Products!$A$1:$G$49,MATCH(Orders!$D277,Products!$A$1:$A$49,0),MATCH(Orders!L$1,Products!$A$1:$G$1,0))</f>
        <v>33.464999999999996</v>
      </c>
      <c r="M313" s="8">
        <f t="shared" si="15"/>
        <v>200.78999999999996</v>
      </c>
      <c r="N313" t="str">
        <f t="shared" si="16"/>
        <v>Liberica</v>
      </c>
      <c r="O313" t="str">
        <f t="shared" si="17"/>
        <v>Medium</v>
      </c>
      <c r="P313" t="str">
        <f>_xlfn.XLOOKUP(Orders[[#This Row],[Customer ID]],Customers!$A$1:$A$1001,Customers!$I$1:$I$1001,,0)</f>
        <v>No</v>
      </c>
    </row>
    <row r="314" spans="1:16" x14ac:dyDescent="0.2">
      <c r="A314" s="2" t="s">
        <v>2250</v>
      </c>
      <c r="B314" s="3">
        <v>44317</v>
      </c>
      <c r="C314" s="2" t="s">
        <v>2251</v>
      </c>
      <c r="D314" t="s">
        <v>6146</v>
      </c>
      <c r="E314" s="2">
        <v>1</v>
      </c>
      <c r="F314" s="2" t="str">
        <f>_xlfn.XLOOKUP(C314,Customers!A313:A1313,Customers!B313:B1313,,0)</f>
        <v>Natka Leethem</v>
      </c>
      <c r="G314" s="2" t="str">
        <f>IF(_xlfn.XLOOKUP(C314,Customers!A313:A1313,Customers!C313:C1313,,0)=0,"",_xlfn.XLOOKUP(C314,Customers!A313:A1313,Customers!C313:C1313,,0))</f>
        <v>nleethem8o@mac.com</v>
      </c>
      <c r="H314" s="2" t="str">
        <f>_xlfn.XLOOKUP(C314,Customers!A313:A1313,Customers!G313:G1313,,0)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5"/>
        <v>5.97</v>
      </c>
      <c r="N314" t="str">
        <f t="shared" si="16"/>
        <v>Robusta</v>
      </c>
      <c r="O314" t="str">
        <f t="shared" si="17"/>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_xlfn.XLOOKUP(C315,Customers!A314:A1314,Customers!B314:B1314,,0)</f>
        <v>Ailene Nesfield</v>
      </c>
      <c r="G315" s="2" t="str">
        <f>IF(_xlfn.XLOOKUP(C315,Customers!A314:A1314,Customers!C314:C1314,,0)=0,"",_xlfn.XLOOKUP(C315,Customers!A314:A1314,Customers!C314:C1314,,0))</f>
        <v>anesfield8p@people.com.cn</v>
      </c>
      <c r="H315" s="2" t="str">
        <f>_xlfn.XLOOKUP(C315,Customers!A314:A1314,Customers!G314:G1314,,0)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5"/>
        <v>29.849999999999998</v>
      </c>
      <c r="N315" t="str">
        <f t="shared" si="16"/>
        <v>Robusta</v>
      </c>
      <c r="O315" t="str">
        <f t="shared" si="17"/>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_xlfn.XLOOKUP(C316,Customers!A315:A1315,Customers!B315:B1315,,0)</f>
        <v>Stacy Pickworth</v>
      </c>
      <c r="G316" s="2" t="str">
        <f>IF(_xlfn.XLOOKUP(C316,Customers!A315:A1315,Customers!C315:C1315,,0)=0,"",_xlfn.XLOOKUP(C316,Customers!A315:A1315,Customers!C315:C1315,,0))</f>
        <v/>
      </c>
      <c r="H316" s="2" t="str">
        <f>_xlfn.XLOOKUP(C316,Customers!A315:A1315,Customers!G315:G1315,,0)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5"/>
        <v>44.75</v>
      </c>
      <c r="N316" t="str">
        <f t="shared" si="16"/>
        <v>Robusta</v>
      </c>
      <c r="O316" t="str">
        <f t="shared" si="17"/>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_xlfn.XLOOKUP(C317,Customers!A316:A1316,Customers!B316:B1316,,0)</f>
        <v>Melli Brockway</v>
      </c>
      <c r="G317" s="2" t="str">
        <f>IF(_xlfn.XLOOKUP(C317,Customers!A316:A1316,Customers!C316:C1316,,0)=0,"",_xlfn.XLOOKUP(C317,Customers!A316:A1316,Customers!C316:C1316,,0))</f>
        <v>mbrockway8r@ibm.com</v>
      </c>
      <c r="H317" s="2" t="str">
        <f>_xlfn.XLOOKUP(C317,Customers!A316:A1316,Customers!G316:G1316,,0)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5"/>
        <v>34.154999999999994</v>
      </c>
      <c r="N317" t="str">
        <f t="shared" si="16"/>
        <v>Excelsa</v>
      </c>
      <c r="O317" t="str">
        <f t="shared" si="17"/>
        <v>Light</v>
      </c>
      <c r="P317" t="str">
        <f>_xlfn.XLOOKUP(Orders[[#This Row],[Customer ID]],Customers!$A$1:$A$1001,Customers!$I$1:$I$1001,,0)</f>
        <v>Yes</v>
      </c>
    </row>
    <row r="318" spans="1:16" x14ac:dyDescent="0.2">
      <c r="A318" s="2" t="s">
        <v>2175</v>
      </c>
      <c r="B318" s="3">
        <v>43582</v>
      </c>
      <c r="C318" s="2" t="s">
        <v>2176</v>
      </c>
      <c r="D318" t="s">
        <v>6148</v>
      </c>
      <c r="E318" s="2">
        <v>6</v>
      </c>
      <c r="F318" s="2" t="str">
        <f>_xlfn.XLOOKUP(C318,Customers!A300:A1300,Customers!B300:B1300,,0)</f>
        <v>Lacee Tanti</v>
      </c>
      <c r="G318" s="2" t="str">
        <f>IF(_xlfn.XLOOKUP(C318,Customers!A300:A1300,Customers!C300:C1300,,0)=0,"",_xlfn.XLOOKUP(C318,Customers!A300:A1300,Customers!C300:C1300,,0))</f>
        <v>ltanti8b@techcrunch.com</v>
      </c>
      <c r="H318" s="2" t="str">
        <f>_xlfn.XLOOKUP(C318,Customers!A300:A1300,Customers!G300:G1300,,0)</f>
        <v>United States</v>
      </c>
      <c r="I318" t="str">
        <f>INDEX(Products!$A$1:$G$49,MATCH(Orders!$D301,Products!$A$1:$A$49,0),MATCH(Orders!I$1,Products!$A$1:$G$1,0))</f>
        <v>Exc</v>
      </c>
      <c r="J318" t="str">
        <f>INDEX(Products!$A$1:$G$49,MATCH(Orders!$D301,Products!$A$1:$A$49,0),MATCH(Orders!J$1,Products!$A$1:$G$1,0))</f>
        <v>L</v>
      </c>
      <c r="K318" s="6">
        <f>INDEX(Products!$A$1:$G$49,MATCH(Orders!$D301,Products!$A$1:$A$49,0),MATCH(Orders!K$1,Products!$A$1:$G$1,0))</f>
        <v>2.5</v>
      </c>
      <c r="L318" s="8">
        <f>INDEX(Products!$A$1:$G$49,MATCH(Orders!$D301,Products!$A$1:$A$49,0),MATCH(Orders!L$1,Products!$A$1:$G$1,0))</f>
        <v>34.154999999999994</v>
      </c>
      <c r="M318" s="8">
        <f t="shared" si="15"/>
        <v>204.92999999999995</v>
      </c>
      <c r="N318" t="str">
        <f t="shared" si="16"/>
        <v>Excelsa</v>
      </c>
      <c r="O318" t="str">
        <f t="shared" si="17"/>
        <v>Light</v>
      </c>
      <c r="P318" t="str">
        <f>_xlfn.XLOOKUP(Orders[[#This Row],[Customer ID]],Customers!$A$1:$A$1001,Customers!$I$1:$I$1001,,0)</f>
        <v>Yes</v>
      </c>
    </row>
    <row r="319" spans="1:16" x14ac:dyDescent="0.2">
      <c r="A319" s="2" t="s">
        <v>2279</v>
      </c>
      <c r="B319" s="3">
        <v>43526</v>
      </c>
      <c r="C319" s="2" t="s">
        <v>2280</v>
      </c>
      <c r="D319" t="s">
        <v>6144</v>
      </c>
      <c r="E319" s="2">
        <v>3</v>
      </c>
      <c r="F319" s="2" t="str">
        <f>_xlfn.XLOOKUP(C319,Customers!A318:A1318,Customers!B318:B1318,,0)</f>
        <v>Selma McMillian</v>
      </c>
      <c r="G319" s="2" t="str">
        <f>IF(_xlfn.XLOOKUP(C319,Customers!A318:A1318,Customers!C318:C1318,,0)=0,"",_xlfn.XLOOKUP(C319,Customers!A318:A1318,Customers!C318:C1318,,0))</f>
        <v>smcmillian8t@csmonitor.com</v>
      </c>
      <c r="H319" s="2" t="str">
        <f>_xlfn.XLOOKUP(C319,Customers!A318:A1318,Customers!G318:G1318,,0)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5"/>
        <v>21.87</v>
      </c>
      <c r="N319" t="str">
        <f t="shared" si="16"/>
        <v>Excelsa</v>
      </c>
      <c r="O319" t="str">
        <f t="shared" si="17"/>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_xlfn.XLOOKUP(C320,Customers!A319:A1319,Customers!B319:B1319,,0)</f>
        <v>Tess Bennison</v>
      </c>
      <c r="G320" s="2" t="str">
        <f>IF(_xlfn.XLOOKUP(C320,Customers!A319:A1319,Customers!C319:C1319,,0)=0,"",_xlfn.XLOOKUP(C320,Customers!A319:A1319,Customers!C319:C1319,,0))</f>
        <v>tbennison8u@google.cn</v>
      </c>
      <c r="H320" s="2" t="str">
        <f>_xlfn.XLOOKUP(C320,Customers!A319:A1319,Customers!G319:G1319,,0)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5"/>
        <v>51.749999999999993</v>
      </c>
      <c r="N320" t="str">
        <f t="shared" si="16"/>
        <v>Arabica</v>
      </c>
      <c r="O320" t="str">
        <f t="shared" si="17"/>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_xlfn.XLOOKUP(C321,Customers!A320:A1320,Customers!B320:B1320,,0)</f>
        <v>Gabie Tweed</v>
      </c>
      <c r="G321" s="2" t="str">
        <f>IF(_xlfn.XLOOKUP(C321,Customers!A320:A1320,Customers!C320:C1320,,0)=0,"",_xlfn.XLOOKUP(C321,Customers!A320:A1320,Customers!C320:C1320,,0))</f>
        <v>gtweed8v@yolasite.com</v>
      </c>
      <c r="H321" s="2" t="str">
        <f>_xlfn.XLOOKUP(C321,Customers!A320:A1320,Customers!G320:G1320,,0)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5"/>
        <v>8.25</v>
      </c>
      <c r="N321" t="str">
        <f t="shared" si="16"/>
        <v>Excelsa</v>
      </c>
      <c r="O321" t="str">
        <f t="shared" si="17"/>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_xlfn.XLOOKUP(C322,Customers!A321:A1321,Customers!B321:B1321,,0)</f>
        <v>Gabie Tweed</v>
      </c>
      <c r="G322" s="2" t="str">
        <f>IF(_xlfn.XLOOKUP(C322,Customers!A321:A1321,Customers!C321:C1321,,0)=0,"",_xlfn.XLOOKUP(C322,Customers!A321:A1321,Customers!C321:C1321,,0))</f>
        <v>gtweed8v@yolasite.com</v>
      </c>
      <c r="H322" s="2" t="str">
        <f>_xlfn.XLOOKUP(C322,Customers!A321:A1321,Customers!G321:G1321,,0)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5"/>
        <v>19.424999999999997</v>
      </c>
      <c r="N322" t="str">
        <f t="shared" si="16"/>
        <v>Arabica</v>
      </c>
      <c r="O322" t="str">
        <f t="shared" si="17"/>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_xlfn.XLOOKUP(C323,Customers!A322:A1322,Customers!B322:B1322,,0)</f>
        <v>Gaile Goggin</v>
      </c>
      <c r="G323" s="2" t="str">
        <f>IF(_xlfn.XLOOKUP(C323,Customers!A322:A1322,Customers!C322:C1322,,0)=0,"",_xlfn.XLOOKUP(C323,Customers!A322:A1322,Customers!C322:C1322,,0))</f>
        <v>ggoggin8x@wix.com</v>
      </c>
      <c r="H323" s="2" t="str">
        <f>_xlfn.XLOOKUP(C323,Customers!A322:A1322,Customers!G322:G1322,,0)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si="15"/>
        <v>20.25</v>
      </c>
      <c r="N323" t="str">
        <f t="shared" si="16"/>
        <v>Arabica</v>
      </c>
      <c r="O323" t="str">
        <f t="shared" si="17"/>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_xlfn.XLOOKUP(C324,Customers!A323:A1323,Customers!B323:B1323,,0)</f>
        <v>Skylar Jeyness</v>
      </c>
      <c r="G324" s="2" t="str">
        <f>IF(_xlfn.XLOOKUP(C324,Customers!A323:A1323,Customers!C323:C1323,,0)=0,"",_xlfn.XLOOKUP(C324,Customers!A323:A1323,Customers!C323:C1323,,0))</f>
        <v>sjeyness8y@biglobe.ne.jp</v>
      </c>
      <c r="H324" s="2" t="str">
        <f>_xlfn.XLOOKUP(C324,Customers!A323:A1323,Customers!G323:G1323,,0)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_xlfn.XLOOKUP(C325,Customers!A324:A1324,Customers!B324:B1324,,0)</f>
        <v>Donica Bonhome</v>
      </c>
      <c r="G325" s="2" t="str">
        <f>IF(_xlfn.XLOOKUP(C325,Customers!A324:A1324,Customers!C324:C1324,,0)=0,"",_xlfn.XLOOKUP(C325,Customers!A324:A1324,Customers!C324:C1324,,0))</f>
        <v>dbonhome8z@shinystat.com</v>
      </c>
      <c r="H325" s="2" t="str">
        <f>_xlfn.XLOOKUP(C325,Customers!A324:A1324,Customers!G324:G1324,,0)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_xlfn.XLOOKUP(C326,Customers!A325:A1325,Customers!B325:B1325,,0)</f>
        <v>Diena Peetermann</v>
      </c>
      <c r="G326" s="2" t="str">
        <f>IF(_xlfn.XLOOKUP(C326,Customers!A325:A1325,Customers!C325:C1325,,0)=0,"",_xlfn.XLOOKUP(C326,Customers!A325:A1325,Customers!C325:C1325,,0))</f>
        <v/>
      </c>
      <c r="H326" s="2" t="str">
        <f>_xlfn.XLOOKUP(C326,Customers!A325:A1325,Customers!G325:G1325,,0)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_xlfn.XLOOKUP(C327,Customers!A326:A1326,Customers!B326:B1326,,0)</f>
        <v>Trina Le Sarr</v>
      </c>
      <c r="G327" s="2" t="str">
        <f>IF(_xlfn.XLOOKUP(C327,Customers!A326:A1326,Customers!C326:C1326,,0)=0,"",_xlfn.XLOOKUP(C327,Customers!A326:A1326,Customers!C326:C1326,,0))</f>
        <v>tle91@epa.gov</v>
      </c>
      <c r="H327" s="2" t="str">
        <f>_xlfn.XLOOKUP(C327,Customers!A326:A1326,Customers!G326:G1326,,0)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_xlfn.XLOOKUP(C328,Customers!A327:A1327,Customers!B327:B1327,,0)</f>
        <v>Flynn Antony</v>
      </c>
      <c r="G328" s="2" t="str">
        <f>IF(_xlfn.XLOOKUP(C328,Customers!A327:A1327,Customers!C327:C1327,,0)=0,"",_xlfn.XLOOKUP(C328,Customers!A327:A1327,Customers!C327:C1327,,0))</f>
        <v/>
      </c>
      <c r="H328" s="2" t="str">
        <f>_xlfn.XLOOKUP(C328,Customers!A327:A1327,Customers!G327:G1327,,0)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_xlfn.XLOOKUP(C329,Customers!A328:A1328,Customers!B328:B1328,,0)</f>
        <v>Baudoin Alldridge</v>
      </c>
      <c r="G329" s="2" t="str">
        <f>IF(_xlfn.XLOOKUP(C329,Customers!A328:A1328,Customers!C328:C1328,,0)=0,"",_xlfn.XLOOKUP(C329,Customers!A328:A1328,Customers!C328:C1328,,0))</f>
        <v>balldridge93@yandex.ru</v>
      </c>
      <c r="H329" s="2" t="str">
        <f>_xlfn.XLOOKUP(C329,Customers!A328:A1328,Customers!G328:G1328,,0)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_xlfn.XLOOKUP(C330,Customers!A329:A1329,Customers!B329:B1329,,0)</f>
        <v>Homer Dulany</v>
      </c>
      <c r="G330" s="2" t="str">
        <f>IF(_xlfn.XLOOKUP(C330,Customers!A329:A1329,Customers!C329:C1329,,0)=0,"",_xlfn.XLOOKUP(C330,Customers!A329:A1329,Customers!C329:C1329,,0))</f>
        <v/>
      </c>
      <c r="H330" s="2" t="str">
        <f>_xlfn.XLOOKUP(C330,Customers!A329:A1329,Customers!G329:G1329,,0)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_xlfn.XLOOKUP(C331,Customers!A330:A1330,Customers!B330:B1330,,0)</f>
        <v>Lisa Goodger</v>
      </c>
      <c r="G331" s="2" t="str">
        <f>IF(_xlfn.XLOOKUP(C331,Customers!A330:A1330,Customers!C330:C1330,,0)=0,"",_xlfn.XLOOKUP(C331,Customers!A330:A1330,Customers!C330:C1330,,0))</f>
        <v>lgoodger95@guardian.co.uk</v>
      </c>
      <c r="H331" s="2" t="str">
        <f>_xlfn.XLOOKUP(C331,Customers!A330:A1330,Customers!G330:G1330,,0)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e">
        <f>_xlfn.XLOOKUP(C332,Customers!A331:A1331,Customers!B331:B1331,,0)</f>
        <v>#N/A</v>
      </c>
      <c r="G332" s="2" t="e">
        <f>IF(_xlfn.XLOOKUP(C332,Customers!A331:A1331,Customers!C331:C1331,,0)=0,"",_xlfn.XLOOKUP(C332,Customers!A331:A1331,Customers!C331:C1331,,0))</f>
        <v>#N/A</v>
      </c>
      <c r="H332" s="2" t="e">
        <f>_xlfn.XLOOKUP(C332,Customers!A331:A1331,Customers!G331:G1331,,0)</f>
        <v>#N/A</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_xlfn.XLOOKUP(C333,Customers!A332:A1332,Customers!B332:B1332,,0)</f>
        <v>Corine Drewett</v>
      </c>
      <c r="G333" s="2" t="str">
        <f>IF(_xlfn.XLOOKUP(C333,Customers!A332:A1332,Customers!C332:C1332,,0)=0,"",_xlfn.XLOOKUP(C333,Customers!A332:A1332,Customers!C332:C1332,,0))</f>
        <v>cdrewett97@wikipedia.org</v>
      </c>
      <c r="H333" s="2" t="str">
        <f>_xlfn.XLOOKUP(C333,Customers!A332:A1332,Customers!G332:G1332,,0)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_xlfn.XLOOKUP(C334,Customers!A333:A1333,Customers!B333:B1333,,0)</f>
        <v>Quinn Parsons</v>
      </c>
      <c r="G334" s="2" t="str">
        <f>IF(_xlfn.XLOOKUP(C334,Customers!A333:A1333,Customers!C333:C1333,,0)=0,"",_xlfn.XLOOKUP(C334,Customers!A333:A1333,Customers!C333:C1333,,0))</f>
        <v>qparsons98@blogtalkradio.com</v>
      </c>
      <c r="H334" s="2" t="str">
        <f>_xlfn.XLOOKUP(C334,Customers!A333:A1333,Customers!G333:G1333,,0)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_xlfn.XLOOKUP(C335,Customers!A334:A1334,Customers!B334:B1334,,0)</f>
        <v>Vivyan Ceely</v>
      </c>
      <c r="G335" s="2" t="str">
        <f>IF(_xlfn.XLOOKUP(C335,Customers!A334:A1334,Customers!C334:C1334,,0)=0,"",_xlfn.XLOOKUP(C335,Customers!A334:A1334,Customers!C334:C1334,,0))</f>
        <v>vceely99@auda.org.au</v>
      </c>
      <c r="H335" s="2" t="str">
        <f>_xlfn.XLOOKUP(C335,Customers!A334:A1334,Customers!G334:G1334,,0)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_xlfn.XLOOKUP(C336,Customers!A335:A1335,Customers!B335:B1335,,0)</f>
        <v>Elonore Goodings</v>
      </c>
      <c r="G336" s="2" t="str">
        <f>IF(_xlfn.XLOOKUP(C336,Customers!A335:A1335,Customers!C335:C1335,,0)=0,"",_xlfn.XLOOKUP(C336,Customers!A335:A1335,Customers!C335:C1335,,0))</f>
        <v/>
      </c>
      <c r="H336" s="2" t="str">
        <f>_xlfn.XLOOKUP(C336,Customers!A335:A1335,Customers!G335:G1335,,0)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_xlfn.XLOOKUP(C337,Customers!A336:A1336,Customers!B336:B1336,,0)</f>
        <v>Clement Vasiliev</v>
      </c>
      <c r="G337" s="2" t="str">
        <f>IF(_xlfn.XLOOKUP(C337,Customers!A336:A1336,Customers!C336:C1336,,0)=0,"",_xlfn.XLOOKUP(C337,Customers!A336:A1336,Customers!C336:C1336,,0))</f>
        <v>cvasiliev9b@discuz.net</v>
      </c>
      <c r="H337" s="2" t="str">
        <f>_xlfn.XLOOKUP(C337,Customers!A336:A1336,Customers!G336:G1336,,0)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_xlfn.XLOOKUP(C338,Customers!A337:A1337,Customers!B337:B1337,,0)</f>
        <v>Terencio O'Moylan</v>
      </c>
      <c r="G338" s="2" t="str">
        <f>IF(_xlfn.XLOOKUP(C338,Customers!A337:A1337,Customers!C337:C1337,,0)=0,"",_xlfn.XLOOKUP(C338,Customers!A337:A1337,Customers!C337:C1337,,0))</f>
        <v>tomoylan9c@liveinternet.ru</v>
      </c>
      <c r="H338" s="2" t="str">
        <f>_xlfn.XLOOKUP(C338,Customers!A337:A1337,Customers!G337:G1337,,0)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e">
        <f>_xlfn.XLOOKUP(C339,Customers!A338:A1338,Customers!B338:B1338,,0)</f>
        <v>#N/A</v>
      </c>
      <c r="G339" s="2" t="e">
        <f>IF(_xlfn.XLOOKUP(C339,Customers!A338:A1338,Customers!C338:C1338,,0)=0,"",_xlfn.XLOOKUP(C339,Customers!A338:A1338,Customers!C338:C1338,,0))</f>
        <v>#N/A</v>
      </c>
      <c r="H339" s="2" t="e">
        <f>_xlfn.XLOOKUP(C339,Customers!A338:A1338,Customers!G338:G1338,,0)</f>
        <v>#N/A</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_xlfn.XLOOKUP(C340,Customers!A339:A1339,Customers!B339:B1339,,0)</f>
        <v>Wyatan Fetherston</v>
      </c>
      <c r="G340" s="2" t="str">
        <f>IF(_xlfn.XLOOKUP(C340,Customers!A339:A1339,Customers!C339:C1339,,0)=0,"",_xlfn.XLOOKUP(C340,Customers!A339:A1339,Customers!C339:C1339,,0))</f>
        <v>wfetherston9e@constantcontact.com</v>
      </c>
      <c r="H340" s="2" t="str">
        <f>_xlfn.XLOOKUP(C340,Customers!A339:A1339,Customers!G339:G1339,,0)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_xlfn.XLOOKUP(C341,Customers!A340:A1340,Customers!B340:B1340,,0)</f>
        <v>Emmaline Rasmus</v>
      </c>
      <c r="G341" s="2" t="str">
        <f>IF(_xlfn.XLOOKUP(C341,Customers!A340:A1340,Customers!C340:C1340,,0)=0,"",_xlfn.XLOOKUP(C341,Customers!A340:A1340,Customers!C340:C1340,,0))</f>
        <v>erasmus9f@techcrunch.com</v>
      </c>
      <c r="H341" s="2" t="str">
        <f>_xlfn.XLOOKUP(C341,Customers!A340:A1340,Customers!G340:G1340,,0)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_xlfn.XLOOKUP(C342,Customers!A341:A1341,Customers!B341:B1341,,0)</f>
        <v>Wesley Giorgioni</v>
      </c>
      <c r="G342" s="2" t="str">
        <f>IF(_xlfn.XLOOKUP(C342,Customers!A341:A1341,Customers!C341:C1341,,0)=0,"",_xlfn.XLOOKUP(C342,Customers!A341:A1341,Customers!C341:C1341,,0))</f>
        <v>wgiorgioni9g@wikipedia.org</v>
      </c>
      <c r="H342" s="2" t="str">
        <f>_xlfn.XLOOKUP(C342,Customers!A341:A1341,Customers!G341:G1341,,0)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_xlfn.XLOOKUP(C343,Customers!A342:A1342,Customers!B342:B1342,,0)</f>
        <v>Lucienne Scargle</v>
      </c>
      <c r="G343" s="2" t="str">
        <f>IF(_xlfn.XLOOKUP(C343,Customers!A342:A1342,Customers!C342:C1342,,0)=0,"",_xlfn.XLOOKUP(C343,Customers!A342:A1342,Customers!C342:C1342,,0))</f>
        <v>lscargle9h@myspace.com</v>
      </c>
      <c r="H343" s="2" t="str">
        <f>_xlfn.XLOOKUP(C343,Customers!A342:A1342,Customers!G342:G1342,,0)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_xlfn.XLOOKUP(C344,Customers!A343:A1343,Customers!B343:B1343,,0)</f>
        <v>Lucienne Scargle</v>
      </c>
      <c r="G344" s="2" t="str">
        <f>IF(_xlfn.XLOOKUP(C344,Customers!A343:A1343,Customers!C343:C1343,,0)=0,"",_xlfn.XLOOKUP(C344,Customers!A343:A1343,Customers!C343:C1343,,0))</f>
        <v>lscargle9h@myspace.com</v>
      </c>
      <c r="H344" s="2" t="str">
        <f>_xlfn.XLOOKUP(C344,Customers!A343:A1343,Customers!G343:G1343,,0)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_xlfn.XLOOKUP(C345,Customers!A344:A1344,Customers!B344:B1344,,0)</f>
        <v>Noam Climance</v>
      </c>
      <c r="G345" s="2" t="str">
        <f>IF(_xlfn.XLOOKUP(C345,Customers!A344:A1344,Customers!C344:C1344,,0)=0,"",_xlfn.XLOOKUP(C345,Customers!A344:A1344,Customers!C344:C1344,,0))</f>
        <v>nclimance9j@europa.eu</v>
      </c>
      <c r="H345" s="2" t="str">
        <f>_xlfn.XLOOKUP(C345,Customers!A344:A1344,Customers!G344:G1344,,0)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_xlfn.XLOOKUP(C346,Customers!A345:A1345,Customers!B345:B1345,,0)</f>
        <v>Catarina Donn</v>
      </c>
      <c r="G346" s="2" t="str">
        <f>IF(_xlfn.XLOOKUP(C346,Customers!A345:A1345,Customers!C345:C1345,,0)=0,"",_xlfn.XLOOKUP(C346,Customers!A345:A1345,Customers!C345:C1345,,0))</f>
        <v/>
      </c>
      <c r="H346" s="2" t="str">
        <f>_xlfn.XLOOKUP(C346,Customers!A345:A1345,Customers!G345:G1345,,0)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_xlfn.XLOOKUP(C347,Customers!A346:A1346,Customers!B346:B1346,,0)</f>
        <v>Ameline Snazle</v>
      </c>
      <c r="G347" s="2" t="str">
        <f>IF(_xlfn.XLOOKUP(C347,Customers!A346:A1346,Customers!C346:C1346,,0)=0,"",_xlfn.XLOOKUP(C347,Customers!A346:A1346,Customers!C346:C1346,,0))</f>
        <v>asnazle9l@oracle.com</v>
      </c>
      <c r="H347" s="2" t="str">
        <f>_xlfn.XLOOKUP(C347,Customers!A346:A1346,Customers!G346:G1346,,0)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_xlfn.XLOOKUP(C348,Customers!A347:A1347,Customers!B347:B1347,,0)</f>
        <v>Rebeka Worg</v>
      </c>
      <c r="G348" s="2" t="str">
        <f>IF(_xlfn.XLOOKUP(C348,Customers!A347:A1347,Customers!C347:C1347,,0)=0,"",_xlfn.XLOOKUP(C348,Customers!A347:A1347,Customers!C347:C1347,,0))</f>
        <v>rworg9m@arstechnica.com</v>
      </c>
      <c r="H348" s="2" t="str">
        <f>_xlfn.XLOOKUP(C348,Customers!A347:A1347,Customers!G347:G1347,,0)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_xlfn.XLOOKUP(C349,Customers!A348:A1348,Customers!B348:B1348,,0)</f>
        <v>Lewes Danes</v>
      </c>
      <c r="G349" s="2" t="str">
        <f>IF(_xlfn.XLOOKUP(C349,Customers!A348:A1348,Customers!C348:C1348,,0)=0,"",_xlfn.XLOOKUP(C349,Customers!A348:A1348,Customers!C348:C1348,,0))</f>
        <v>ldanes9n@umn.edu</v>
      </c>
      <c r="H349" s="2" t="str">
        <f>_xlfn.XLOOKUP(C349,Customers!A348:A1348,Customers!G348:G1348,,0)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
      <c r="A350" s="2" t="s">
        <v>2273</v>
      </c>
      <c r="B350" s="3">
        <v>43641</v>
      </c>
      <c r="C350" s="2" t="s">
        <v>2274</v>
      </c>
      <c r="D350" t="s">
        <v>6148</v>
      </c>
      <c r="E350" s="2">
        <v>6</v>
      </c>
      <c r="F350" s="2" t="str">
        <f>_xlfn.XLOOKUP(C350,Customers!A317:A1317,Customers!B317:B1317,,0)</f>
        <v>Nanny Lush</v>
      </c>
      <c r="G350" s="2" t="str">
        <f>IF(_xlfn.XLOOKUP(C350,Customers!A317:A1317,Customers!C317:C1317,,0)=0,"",_xlfn.XLOOKUP(C350,Customers!A317:A1317,Customers!C317:C1317,,0))</f>
        <v>nlush8s@dedecms.com</v>
      </c>
      <c r="H350" s="2" t="str">
        <f>_xlfn.XLOOKUP(C350,Customers!A317:A1317,Customers!G317:G1317,,0)</f>
        <v>Ireland</v>
      </c>
      <c r="I350" t="str">
        <f>INDEX(Products!$A$1:$G$49,MATCH(Orders!$D318,Products!$A$1:$A$49,0),MATCH(Orders!I$1,Products!$A$1:$G$1,0))</f>
        <v>Exc</v>
      </c>
      <c r="J350" t="str">
        <f>INDEX(Products!$A$1:$G$49,MATCH(Orders!$D318,Products!$A$1:$A$49,0),MATCH(Orders!J$1,Products!$A$1:$G$1,0))</f>
        <v>L</v>
      </c>
      <c r="K350" s="6">
        <f>INDEX(Products!$A$1:$G$49,MATCH(Orders!$D318,Products!$A$1:$A$49,0),MATCH(Orders!K$1,Products!$A$1:$G$1,0))</f>
        <v>2.5</v>
      </c>
      <c r="L350" s="8">
        <f>INDEX(Products!$A$1:$G$49,MATCH(Orders!$D318,Products!$A$1:$A$49,0),MATCH(Orders!L$1,Products!$A$1:$G$1,0))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_xlfn.XLOOKUP(C351,Customers!A350:A1350,Customers!B350:B1350,,0)</f>
        <v>Dell Daveridge</v>
      </c>
      <c r="G351" s="2" t="str">
        <f>IF(_xlfn.XLOOKUP(C351,Customers!A350:A1350,Customers!C350:C1350,,0)=0,"",_xlfn.XLOOKUP(C351,Customers!A350:A1350,Customers!C350:C1350,,0))</f>
        <v>ddaveridge9p@arstechnica.com</v>
      </c>
      <c r="H351" s="2" t="str">
        <f>_xlfn.XLOOKUP(C351,Customers!A350:A1350,Customers!G350:G1350,,0)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_xlfn.XLOOKUP(C352,Customers!A351:A1351,Customers!B351:B1351,,0)</f>
        <v>Joshuah Awdry</v>
      </c>
      <c r="G352" s="2" t="str">
        <f>IF(_xlfn.XLOOKUP(C352,Customers!A351:A1351,Customers!C351:C1351,,0)=0,"",_xlfn.XLOOKUP(C352,Customers!A351:A1351,Customers!C351:C1351,,0))</f>
        <v>jawdry9q@utexas.edu</v>
      </c>
      <c r="H352" s="2" t="str">
        <f>_xlfn.XLOOKUP(C352,Customers!A351:A1351,Customers!G351:G1351,,0)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_xlfn.XLOOKUP(C353,Customers!A352:A1352,Customers!B352:B1352,,0)</f>
        <v>Ethel Ryles</v>
      </c>
      <c r="G353" s="2" t="str">
        <f>IF(_xlfn.XLOOKUP(C353,Customers!A352:A1352,Customers!C352:C1352,,0)=0,"",_xlfn.XLOOKUP(C353,Customers!A352:A1352,Customers!C352:C1352,,0))</f>
        <v>eryles9r@fastcompany.com</v>
      </c>
      <c r="H353" s="2" t="str">
        <f>_xlfn.XLOOKUP(C353,Customers!A352:A1352,Customers!G352:G1352,,0)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ref="M353:M416" si="18">L353*E353</f>
        <v>22.5</v>
      </c>
      <c r="N353" t="str">
        <f t="shared" ref="N353:N416" si="19">IF(I353="Rob","Robusta",IF(I353="Exc","Excelsa",IF(I353="Ara","Arabica",IF(I353="Lib","Liberica"))))</f>
        <v>Arabica</v>
      </c>
      <c r="O353" t="str">
        <f t="shared" ref="O353:O416" si="20">IF(J353="M","Medium",IF(J353="L","Light",IF(J353="D","Dark")))</f>
        <v>Medium</v>
      </c>
      <c r="P353" t="str">
        <f>_xlfn.XLOOKUP(Orders[[#This Row],[Customer ID]],Customers!$A$1:$A$1001,Customers!$I$1:$I$1001,,0)</f>
        <v>No</v>
      </c>
    </row>
    <row r="354" spans="1:16" x14ac:dyDescent="0.2">
      <c r="A354" s="2" t="s">
        <v>2476</v>
      </c>
      <c r="B354" s="3">
        <v>43984</v>
      </c>
      <c r="C354" s="2" t="s">
        <v>2331</v>
      </c>
      <c r="D354" t="s">
        <v>6144</v>
      </c>
      <c r="E354" s="2">
        <v>5</v>
      </c>
      <c r="F354" s="2" t="e">
        <f>_xlfn.XLOOKUP(C354,Customers!A353:A1353,Customers!B353:B1353,,0)</f>
        <v>#N/A</v>
      </c>
      <c r="G354" s="2" t="e">
        <f>IF(_xlfn.XLOOKUP(C354,Customers!A353:A1353,Customers!C353:C1353,,0)=0,"",_xlfn.XLOOKUP(C354,Customers!A353:A1353,Customers!C353:C1353,,0))</f>
        <v>#N/A</v>
      </c>
      <c r="H354" s="2" t="e">
        <f>_xlfn.XLOOKUP(C354,Customers!A353:A1353,Customers!G353:G1353,,0)</f>
        <v>#N/A</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8"/>
        <v>36.450000000000003</v>
      </c>
      <c r="N354" t="str">
        <f t="shared" si="19"/>
        <v>Excelsa</v>
      </c>
      <c r="O354" t="str">
        <f t="shared" si="20"/>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_xlfn.XLOOKUP(C355,Customers!A354:A1354,Customers!B354:B1354,,0)</f>
        <v>Maitilde Boxill</v>
      </c>
      <c r="G355" s="2" t="str">
        <f>IF(_xlfn.XLOOKUP(C355,Customers!A354:A1354,Customers!C354:C1354,,0)=0,"",_xlfn.XLOOKUP(C355,Customers!A354:A1354,Customers!C354:C1354,,0))</f>
        <v/>
      </c>
      <c r="H355" s="2" t="str">
        <f>_xlfn.XLOOKUP(C355,Customers!A354:A1354,Customers!G354:G1354,,0)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8"/>
        <v>27</v>
      </c>
      <c r="N355" t="str">
        <f t="shared" si="19"/>
        <v>Arabica</v>
      </c>
      <c r="O355" t="str">
        <f t="shared" si="20"/>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_xlfn.XLOOKUP(C356,Customers!A355:A1355,Customers!B355:B1355,,0)</f>
        <v>Jodee Caldicott</v>
      </c>
      <c r="G356" s="2" t="str">
        <f>IF(_xlfn.XLOOKUP(C356,Customers!A355:A1355,Customers!C355:C1355,,0)=0,"",_xlfn.XLOOKUP(C356,Customers!A355:A1355,Customers!C355:C1355,,0))</f>
        <v>jcaldicott9u@usda.gov</v>
      </c>
      <c r="H356" s="2" t="str">
        <f>_xlfn.XLOOKUP(C356,Customers!A355:A1355,Customers!G355:G1355,,0)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8"/>
        <v>155.24999999999997</v>
      </c>
      <c r="N356" t="str">
        <f t="shared" si="19"/>
        <v>Arabica</v>
      </c>
      <c r="O356" t="str">
        <f t="shared" si="20"/>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_xlfn.XLOOKUP(C357,Customers!A356:A1356,Customers!B356:B1356,,0)</f>
        <v>Marianna Vedmore</v>
      </c>
      <c r="G357" s="2" t="str">
        <f>IF(_xlfn.XLOOKUP(C357,Customers!A356:A1356,Customers!C356:C1356,,0)=0,"",_xlfn.XLOOKUP(C357,Customers!A356:A1356,Customers!C356:C1356,,0))</f>
        <v>mvedmore9v@a8.net</v>
      </c>
      <c r="H357" s="2" t="str">
        <f>_xlfn.XLOOKUP(C357,Customers!A356:A1356,Customers!G356:G1356,,0)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8"/>
        <v>114.42499999999998</v>
      </c>
      <c r="N357" t="str">
        <f t="shared" si="19"/>
        <v>Arabica</v>
      </c>
      <c r="O357" t="str">
        <f t="shared" si="20"/>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_xlfn.XLOOKUP(C358,Customers!A357:A1357,Customers!B357:B1357,,0)</f>
        <v>Willey Romao</v>
      </c>
      <c r="G358" s="2" t="str">
        <f>IF(_xlfn.XLOOKUP(C358,Customers!A357:A1357,Customers!C357:C1357,,0)=0,"",_xlfn.XLOOKUP(C358,Customers!A357:A1357,Customers!C357:C1357,,0))</f>
        <v>wromao9w@chronoengine.com</v>
      </c>
      <c r="H358" s="2" t="str">
        <f>_xlfn.XLOOKUP(C358,Customers!A357:A1357,Customers!G357:G1357,,0)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8"/>
        <v>51.8</v>
      </c>
      <c r="N358" t="str">
        <f t="shared" si="19"/>
        <v>Liberica</v>
      </c>
      <c r="O358" t="str">
        <f t="shared" si="20"/>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_xlfn.XLOOKUP(C359,Customers!A358:A1358,Customers!B358:B1358,,0)</f>
        <v>Enriqueta Ixor</v>
      </c>
      <c r="G359" s="2" t="str">
        <f>IF(_xlfn.XLOOKUP(C359,Customers!A358:A1358,Customers!C358:C1358,,0)=0,"",_xlfn.XLOOKUP(C359,Customers!A358:A1358,Customers!C358:C1358,,0))</f>
        <v/>
      </c>
      <c r="H359" s="2" t="str">
        <f>_xlfn.XLOOKUP(C359,Customers!A358:A1358,Customers!G358:G1358,,0)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8"/>
        <v>155.24999999999997</v>
      </c>
      <c r="N359" t="str">
        <f t="shared" si="19"/>
        <v>Arabica</v>
      </c>
      <c r="O359" t="str">
        <f t="shared" si="20"/>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_xlfn.XLOOKUP(C360,Customers!A359:A1359,Customers!B359:B1359,,0)</f>
        <v>Tomasina Cotmore</v>
      </c>
      <c r="G360" s="2" t="str">
        <f>IF(_xlfn.XLOOKUP(C360,Customers!A359:A1359,Customers!C359:C1359,,0)=0,"",_xlfn.XLOOKUP(C360,Customers!A359:A1359,Customers!C359:C1359,,0))</f>
        <v>tcotmore9y@amazonaws.com</v>
      </c>
      <c r="H360" s="2" t="str">
        <f>_xlfn.XLOOKUP(C360,Customers!A359:A1359,Customers!G359:G1359,,0)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8"/>
        <v>29.784999999999997</v>
      </c>
      <c r="N360" t="str">
        <f t="shared" si="19"/>
        <v>Arabica</v>
      </c>
      <c r="O360" t="str">
        <f t="shared" si="20"/>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_xlfn.XLOOKUP(C361,Customers!A360:A1360,Customers!B360:B1360,,0)</f>
        <v>Yuma Skipsey</v>
      </c>
      <c r="G361" s="2" t="str">
        <f>IF(_xlfn.XLOOKUP(C361,Customers!A360:A1360,Customers!C360:C1360,,0)=0,"",_xlfn.XLOOKUP(C361,Customers!A360:A1360,Customers!C360:C1360,,0))</f>
        <v>yskipsey9z@spotify.com</v>
      </c>
      <c r="H361" s="2" t="str">
        <f>_xlfn.XLOOKUP(C361,Customers!A360:A1360,Customers!G360:G1360,,0)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8"/>
        <v>21.509999999999998</v>
      </c>
      <c r="N361" t="str">
        <f t="shared" si="19"/>
        <v>Robusta</v>
      </c>
      <c r="O361" t="str">
        <f t="shared" si="20"/>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_xlfn.XLOOKUP(C362,Customers!A361:A1361,Customers!B361:B1361,,0)</f>
        <v>Nicko Corps</v>
      </c>
      <c r="G362" s="2" t="str">
        <f>IF(_xlfn.XLOOKUP(C362,Customers!A361:A1361,Customers!C361:C1361,,0)=0,"",_xlfn.XLOOKUP(C362,Customers!A361:A1361,Customers!C361:C1361,,0))</f>
        <v>ncorpsa0@gmpg.org</v>
      </c>
      <c r="H362" s="2" t="str">
        <f>_xlfn.XLOOKUP(C362,Customers!A361:A1361,Customers!G361:G1361,,0)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8"/>
        <v>41.169999999999995</v>
      </c>
      <c r="N362" t="str">
        <f t="shared" si="19"/>
        <v>Robusta</v>
      </c>
      <c r="O362" t="str">
        <f t="shared" si="20"/>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_xlfn.XLOOKUP(C363,Customers!A362:A1362,Customers!B362:B1362,,0)</f>
        <v>Nicko Corps</v>
      </c>
      <c r="G363" s="2" t="str">
        <f>IF(_xlfn.XLOOKUP(C363,Customers!A362:A1362,Customers!C362:C1362,,0)=0,"",_xlfn.XLOOKUP(C363,Customers!A362:A1362,Customers!C362:C1362,,0))</f>
        <v>ncorpsa0@gmpg.org</v>
      </c>
      <c r="H363" s="2" t="str">
        <f>_xlfn.XLOOKUP(C363,Customers!A362:A1362,Customers!G362:G1362,,0)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8"/>
        <v>5.97</v>
      </c>
      <c r="N363" t="str">
        <f t="shared" si="19"/>
        <v>Robusta</v>
      </c>
      <c r="O363" t="str">
        <f t="shared" si="20"/>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_xlfn.XLOOKUP(C364,Customers!A363:A1363,Customers!B363:B1363,,0)</f>
        <v>Feliks Babber</v>
      </c>
      <c r="G364" s="2" t="str">
        <f>IF(_xlfn.XLOOKUP(C364,Customers!A363:A1363,Customers!C363:C1363,,0)=0,"",_xlfn.XLOOKUP(C364,Customers!A363:A1363,Customers!C363:C1363,,0))</f>
        <v>fbabbera2@stanford.edu</v>
      </c>
      <c r="H364" s="2" t="str">
        <f>_xlfn.XLOOKUP(C364,Customers!A363:A1363,Customers!G363:G1363,,0)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8"/>
        <v>74.25</v>
      </c>
      <c r="N364" t="str">
        <f t="shared" si="19"/>
        <v>Excelsa</v>
      </c>
      <c r="O364" t="str">
        <f t="shared" si="20"/>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_xlfn.XLOOKUP(C365,Customers!A364:A1364,Customers!B364:B1364,,0)</f>
        <v>Kaja Loxton</v>
      </c>
      <c r="G365" s="2" t="str">
        <f>IF(_xlfn.XLOOKUP(C365,Customers!A364:A1364,Customers!C364:C1364,,0)=0,"",_xlfn.XLOOKUP(C365,Customers!A364:A1364,Customers!C364:C1364,,0))</f>
        <v>kloxtona3@opensource.org</v>
      </c>
      <c r="H365" s="2" t="str">
        <f>_xlfn.XLOOKUP(C365,Customers!A364:A1364,Customers!G364:G1364,,0)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8"/>
        <v>87.300000000000011</v>
      </c>
      <c r="N365" t="str">
        <f t="shared" si="19"/>
        <v>Liberica</v>
      </c>
      <c r="O365" t="str">
        <f t="shared" si="20"/>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_xlfn.XLOOKUP(C366,Customers!A365:A1365,Customers!B365:B1365,,0)</f>
        <v>Parker Tofful</v>
      </c>
      <c r="G366" s="2" t="str">
        <f>IF(_xlfn.XLOOKUP(C366,Customers!A365:A1365,Customers!C365:C1365,,0)=0,"",_xlfn.XLOOKUP(C366,Customers!A365:A1365,Customers!C365:C1365,,0))</f>
        <v>ptoffula4@posterous.com</v>
      </c>
      <c r="H366" s="2" t="str">
        <f>_xlfn.XLOOKUP(C366,Customers!A365:A1365,Customers!G365:G1365,,0)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8"/>
        <v>72.900000000000006</v>
      </c>
      <c r="N366" t="str">
        <f t="shared" si="19"/>
        <v>Excelsa</v>
      </c>
      <c r="O366" t="str">
        <f t="shared" si="20"/>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_xlfn.XLOOKUP(C367,Customers!A366:A1366,Customers!B366:B1366,,0)</f>
        <v>Casi Gwinnett</v>
      </c>
      <c r="G367" s="2" t="str">
        <f>IF(_xlfn.XLOOKUP(C367,Customers!A366:A1366,Customers!C366:C1366,,0)=0,"",_xlfn.XLOOKUP(C367,Customers!A366:A1366,Customers!C366:C1366,,0))</f>
        <v>cgwinnetta5@behance.net</v>
      </c>
      <c r="H367" s="2" t="str">
        <f>_xlfn.XLOOKUP(C367,Customers!A366:A1366,Customers!G366:G1366,,0)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8"/>
        <v>7.77</v>
      </c>
      <c r="N367" t="str">
        <f t="shared" si="19"/>
        <v>Liberica</v>
      </c>
      <c r="O367" t="str">
        <f t="shared" si="20"/>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_xlfn.XLOOKUP(C368,Customers!A367:A1367,Customers!B367:B1367,,0)</f>
        <v>Saree Ellesworth</v>
      </c>
      <c r="G368" s="2" t="str">
        <f>IF(_xlfn.XLOOKUP(C368,Customers!A367:A1367,Customers!C367:C1367,,0)=0,"",_xlfn.XLOOKUP(C368,Customers!A367:A1367,Customers!C367:C1367,,0))</f>
        <v/>
      </c>
      <c r="H368" s="2" t="str">
        <f>_xlfn.XLOOKUP(C368,Customers!A367:A1367,Customers!G367:G1367,,0)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8"/>
        <v>43.74</v>
      </c>
      <c r="N368" t="str">
        <f t="shared" si="19"/>
        <v>Excelsa</v>
      </c>
      <c r="O368" t="str">
        <f t="shared" si="20"/>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_xlfn.XLOOKUP(C369,Customers!A368:A1368,Customers!B368:B1368,,0)</f>
        <v>Silvio Iorizzi</v>
      </c>
      <c r="G369" s="2" t="str">
        <f>IF(_xlfn.XLOOKUP(C369,Customers!A368:A1368,Customers!C368:C1368,,0)=0,"",_xlfn.XLOOKUP(C369,Customers!A368:A1368,Customers!C368:C1368,,0))</f>
        <v/>
      </c>
      <c r="H369" s="2" t="str">
        <f>_xlfn.XLOOKUP(C369,Customers!A368:A1368,Customers!G368:G1368,,0)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8"/>
        <v>8.73</v>
      </c>
      <c r="N369" t="str">
        <f t="shared" si="19"/>
        <v>Liberica</v>
      </c>
      <c r="O369" t="str">
        <f t="shared" si="20"/>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_xlfn.XLOOKUP(C370,Customers!A369:A1369,Customers!B369:B1369,,0)</f>
        <v>Leesa Flaonier</v>
      </c>
      <c r="G370" s="2" t="str">
        <f>IF(_xlfn.XLOOKUP(C370,Customers!A369:A1369,Customers!C369:C1369,,0)=0,"",_xlfn.XLOOKUP(C370,Customers!A369:A1369,Customers!C369:C1369,,0))</f>
        <v>lflaoniera8@wordpress.org</v>
      </c>
      <c r="H370" s="2" t="str">
        <f>_xlfn.XLOOKUP(C370,Customers!A369:A1369,Customers!G369:G1369,,0)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8"/>
        <v>63.249999999999993</v>
      </c>
      <c r="N370" t="str">
        <f t="shared" si="19"/>
        <v>Excelsa</v>
      </c>
      <c r="O370" t="str">
        <f t="shared" si="20"/>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_xlfn.XLOOKUP(C371,Customers!A370:A1370,Customers!B370:B1370,,0)</f>
        <v>Abba Pummell</v>
      </c>
      <c r="G371" s="2" t="str">
        <f>IF(_xlfn.XLOOKUP(C371,Customers!A370:A1370,Customers!C370:C1370,,0)=0,"",_xlfn.XLOOKUP(C371,Customers!A370:A1370,Customers!C370:C1370,,0))</f>
        <v/>
      </c>
      <c r="H371" s="2" t="str">
        <f>_xlfn.XLOOKUP(C371,Customers!A370:A1370,Customers!G370:G1370,,0)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8"/>
        <v>8.91</v>
      </c>
      <c r="N371" t="str">
        <f t="shared" si="19"/>
        <v>Excelsa</v>
      </c>
      <c r="O371" t="str">
        <f t="shared" si="20"/>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_xlfn.XLOOKUP(C372,Customers!A371:A1371,Customers!B371:B1371,,0)</f>
        <v>Corinna Catcheside</v>
      </c>
      <c r="G372" s="2" t="str">
        <f>IF(_xlfn.XLOOKUP(C372,Customers!A371:A1371,Customers!C371:C1371,,0)=0,"",_xlfn.XLOOKUP(C372,Customers!A371:A1371,Customers!C371:C1371,,0))</f>
        <v>ccatchesideaa@macromedia.com</v>
      </c>
      <c r="H372" s="2" t="str">
        <f>_xlfn.XLOOKUP(C372,Customers!A371:A1371,Customers!G371:G1371,,0)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8"/>
        <v>24.3</v>
      </c>
      <c r="N372" t="str">
        <f t="shared" si="19"/>
        <v>Excelsa</v>
      </c>
      <c r="O372" t="str">
        <f t="shared" si="20"/>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_xlfn.XLOOKUP(C373,Customers!A372:A1372,Customers!B372:B1372,,0)</f>
        <v>Cortney Gibbonson</v>
      </c>
      <c r="G373" s="2" t="str">
        <f>IF(_xlfn.XLOOKUP(C373,Customers!A372:A1372,Customers!C372:C1372,,0)=0,"",_xlfn.XLOOKUP(C373,Customers!A372:A1372,Customers!C372:C1372,,0))</f>
        <v>cgibbonsonab@accuweather.com</v>
      </c>
      <c r="H373" s="2" t="str">
        <f>_xlfn.XLOOKUP(C373,Customers!A372:A1372,Customers!G372:G1372,,0)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8"/>
        <v>46.62</v>
      </c>
      <c r="N373" t="str">
        <f t="shared" si="19"/>
        <v>Arabica</v>
      </c>
      <c r="O373" t="str">
        <f t="shared" si="20"/>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_xlfn.XLOOKUP(C374,Customers!A373:A1373,Customers!B373:B1373,,0)</f>
        <v>Terri Farra</v>
      </c>
      <c r="G374" s="2" t="str">
        <f>IF(_xlfn.XLOOKUP(C374,Customers!A373:A1373,Customers!C373:C1373,,0)=0,"",_xlfn.XLOOKUP(C374,Customers!A373:A1373,Customers!C373:C1373,,0))</f>
        <v>tfarraac@behance.net</v>
      </c>
      <c r="H374" s="2" t="str">
        <f>_xlfn.XLOOKUP(C374,Customers!A373:A1373,Customers!G373:G1373,,0)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8"/>
        <v>43.019999999999996</v>
      </c>
      <c r="N374" t="str">
        <f t="shared" si="19"/>
        <v>Robusta</v>
      </c>
      <c r="O374" t="str">
        <f t="shared" si="20"/>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_xlfn.XLOOKUP(C375,Customers!A374:A1374,Customers!B374:B1374,,0)</f>
        <v>Corney Curme</v>
      </c>
      <c r="G375" s="2" t="str">
        <f>IF(_xlfn.XLOOKUP(C375,Customers!A374:A1374,Customers!C374:C1374,,0)=0,"",_xlfn.XLOOKUP(C375,Customers!A374:A1374,Customers!C374:C1374,,0))</f>
        <v/>
      </c>
      <c r="H375" s="2" t="str">
        <f>_xlfn.XLOOKUP(C375,Customers!A374:A1374,Customers!G374:G1374,,0)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8"/>
        <v>17.91</v>
      </c>
      <c r="N375" t="str">
        <f t="shared" si="19"/>
        <v>Arabica</v>
      </c>
      <c r="O375" t="str">
        <f t="shared" si="20"/>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_xlfn.XLOOKUP(C376,Customers!A375:A1375,Customers!B375:B1375,,0)</f>
        <v>Gothart Bamfield</v>
      </c>
      <c r="G376" s="2" t="str">
        <f>IF(_xlfn.XLOOKUP(C376,Customers!A375:A1375,Customers!C375:C1375,,0)=0,"",_xlfn.XLOOKUP(C376,Customers!A375:A1375,Customers!C375:C1375,,0))</f>
        <v>gbamfieldae@yellowpages.com</v>
      </c>
      <c r="H376" s="2" t="str">
        <f>_xlfn.XLOOKUP(C376,Customers!A375:A1375,Customers!G375:G1375,,0)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8"/>
        <v>38.04</v>
      </c>
      <c r="N376" t="str">
        <f t="shared" si="19"/>
        <v>Liberica</v>
      </c>
      <c r="O376" t="str">
        <f t="shared" si="20"/>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_xlfn.XLOOKUP(C377,Customers!A376:A1376,Customers!B376:B1376,,0)</f>
        <v>Waylin Hollingdale</v>
      </c>
      <c r="G377" s="2" t="str">
        <f>IF(_xlfn.XLOOKUP(C377,Customers!A376:A1376,Customers!C376:C1376,,0)=0,"",_xlfn.XLOOKUP(C377,Customers!A376:A1376,Customers!C376:C1376,,0))</f>
        <v>whollingdaleaf@about.me</v>
      </c>
      <c r="H377" s="2" t="str">
        <f>_xlfn.XLOOKUP(C377,Customers!A376:A1376,Customers!G376:G1376,,0)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8"/>
        <v>6.75</v>
      </c>
      <c r="N377" t="str">
        <f t="shared" si="19"/>
        <v>Arabica</v>
      </c>
      <c r="O377" t="str">
        <f t="shared" si="20"/>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_xlfn.XLOOKUP(C378,Customers!A377:A1377,Customers!B377:B1377,,0)</f>
        <v>Judd De Leek</v>
      </c>
      <c r="G378" s="2" t="str">
        <f>IF(_xlfn.XLOOKUP(C378,Customers!A377:A1377,Customers!C377:C1377,,0)=0,"",_xlfn.XLOOKUP(C378,Customers!A377:A1377,Customers!C377:C1377,,0))</f>
        <v>jdeag@xrea.com</v>
      </c>
      <c r="H378" s="2" t="str">
        <f>_xlfn.XLOOKUP(C378,Customers!A377:A1377,Customers!G377:G1377,,0)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8"/>
        <v>5.97</v>
      </c>
      <c r="N378" t="str">
        <f t="shared" si="19"/>
        <v>Robusta</v>
      </c>
      <c r="O378" t="str">
        <f t="shared" si="20"/>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_xlfn.XLOOKUP(C379,Customers!A378:A1378,Customers!B378:B1378,,0)</f>
        <v>Vanya Skullet</v>
      </c>
      <c r="G379" s="2" t="str">
        <f>IF(_xlfn.XLOOKUP(C379,Customers!A378:A1378,Customers!C378:C1378,,0)=0,"",_xlfn.XLOOKUP(C379,Customers!A378:A1378,Customers!C378:C1378,,0))</f>
        <v>vskulletah@tinyurl.com</v>
      </c>
      <c r="H379" s="2" t="str">
        <f>_xlfn.XLOOKUP(C379,Customers!A378:A1378,Customers!G378:G1378,,0)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8"/>
        <v>8.0549999999999997</v>
      </c>
      <c r="N379" t="str">
        <f t="shared" si="19"/>
        <v>Robusta</v>
      </c>
      <c r="O379" t="str">
        <f t="shared" si="20"/>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_xlfn.XLOOKUP(C380,Customers!A379:A1379,Customers!B379:B1379,,0)</f>
        <v>Jany Rudeforth</v>
      </c>
      <c r="G380" s="2" t="str">
        <f>IF(_xlfn.XLOOKUP(C380,Customers!A379:A1379,Customers!C379:C1379,,0)=0,"",_xlfn.XLOOKUP(C380,Customers!A379:A1379,Customers!C379:C1379,,0))</f>
        <v>jrudeforthai@wunderground.com</v>
      </c>
      <c r="H380" s="2" t="str">
        <f>_xlfn.XLOOKUP(C380,Customers!A379:A1379,Customers!G379:G1379,,0)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8"/>
        <v>23.31</v>
      </c>
      <c r="N380" t="str">
        <f t="shared" si="19"/>
        <v>Arabica</v>
      </c>
      <c r="O380" t="str">
        <f t="shared" si="20"/>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_xlfn.XLOOKUP(C381,Customers!A380:A1380,Customers!B380:B1380,,0)</f>
        <v>Ashbey Tomaszewski</v>
      </c>
      <c r="G381" s="2" t="str">
        <f>IF(_xlfn.XLOOKUP(C381,Customers!A380:A1380,Customers!C380:C1380,,0)=0,"",_xlfn.XLOOKUP(C381,Customers!A380:A1380,Customers!C380:C1380,,0))</f>
        <v>atomaszewskiaj@answers.com</v>
      </c>
      <c r="H381" s="2" t="str">
        <f>_xlfn.XLOOKUP(C381,Customers!A380:A1380,Customers!G380:G1380,,0)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8"/>
        <v>43.019999999999996</v>
      </c>
      <c r="N381" t="str">
        <f t="shared" si="19"/>
        <v>Robusta</v>
      </c>
      <c r="O381" t="str">
        <f t="shared" si="20"/>
        <v>Light</v>
      </c>
      <c r="P381" t="str">
        <f>_xlfn.XLOOKUP(Orders[[#This Row],[Customer ID]],Customers!$A$1:$A$1001,Customers!$I$1:$I$1001,,0)</f>
        <v>Yes</v>
      </c>
    </row>
    <row r="382" spans="1:16" x14ac:dyDescent="0.2">
      <c r="A382" s="2" t="s">
        <v>2632</v>
      </c>
      <c r="B382" s="3">
        <v>44249</v>
      </c>
      <c r="C382" s="2" t="s">
        <v>2331</v>
      </c>
      <c r="D382" t="s">
        <v>6169</v>
      </c>
      <c r="E382" s="2">
        <v>3</v>
      </c>
      <c r="F382" s="2" t="e">
        <f>_xlfn.XLOOKUP(C382,Customers!A381:A1381,Customers!B381:B1381,,0)</f>
        <v>#N/A</v>
      </c>
      <c r="G382" s="2" t="e">
        <f>IF(_xlfn.XLOOKUP(C382,Customers!A381:A1381,Customers!C381:C1381,,0)=0,"",_xlfn.XLOOKUP(C382,Customers!A381:A1381,Customers!C381:C1381,,0))</f>
        <v>#N/A</v>
      </c>
      <c r="H382" s="2" t="e">
        <f>_xlfn.XLOOKUP(C382,Customers!A381:A1381,Customers!G381:G1381,,0)</f>
        <v>#N/A</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8"/>
        <v>23.31</v>
      </c>
      <c r="N382" t="str">
        <f t="shared" si="19"/>
        <v>Liberica</v>
      </c>
      <c r="O382" t="str">
        <f t="shared" si="20"/>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_xlfn.XLOOKUP(C383,Customers!A382:A1382,Customers!B382:B1382,,0)</f>
        <v>Pren Bess</v>
      </c>
      <c r="G383" s="2" t="str">
        <f>IF(_xlfn.XLOOKUP(C383,Customers!A382:A1382,Customers!C382:C1382,,0)=0,"",_xlfn.XLOOKUP(C383,Customers!A382:A1382,Customers!C382:C1382,,0))</f>
        <v>pbessal@qq.com</v>
      </c>
      <c r="H383" s="2" t="str">
        <f>_xlfn.XLOOKUP(C383,Customers!A382:A1382,Customers!G382:G1382,,0)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8"/>
        <v>14.924999999999999</v>
      </c>
      <c r="N383" t="str">
        <f t="shared" si="19"/>
        <v>Arabica</v>
      </c>
      <c r="O383" t="str">
        <f t="shared" si="20"/>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_xlfn.XLOOKUP(C384,Customers!A383:A1383,Customers!B383:B1383,,0)</f>
        <v>Elka Windress</v>
      </c>
      <c r="G384" s="2" t="str">
        <f>IF(_xlfn.XLOOKUP(C384,Customers!A383:A1383,Customers!C383:C1383,,0)=0,"",_xlfn.XLOOKUP(C384,Customers!A383:A1383,Customers!C383:C1383,,0))</f>
        <v>ewindressam@marketwatch.com</v>
      </c>
      <c r="H384" s="2" t="str">
        <f>_xlfn.XLOOKUP(C384,Customers!A383:A1383,Customers!G383:G1383,,0)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8"/>
        <v>21.87</v>
      </c>
      <c r="N384" t="str">
        <f t="shared" si="19"/>
        <v>Excelsa</v>
      </c>
      <c r="O384" t="str">
        <f t="shared" si="20"/>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_xlfn.XLOOKUP(C385,Customers!A384:A1384,Customers!B384:B1384,,0)</f>
        <v>Marty Kidstoun</v>
      </c>
      <c r="G385" s="2" t="str">
        <f>IF(_xlfn.XLOOKUP(C385,Customers!A384:A1384,Customers!C384:C1384,,0)=0,"",_xlfn.XLOOKUP(C385,Customers!A384:A1384,Customers!C384:C1384,,0))</f>
        <v/>
      </c>
      <c r="H385" s="2" t="str">
        <f>_xlfn.XLOOKUP(C385,Customers!A384:A1384,Customers!G384:G1384,,0)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8"/>
        <v>53.46</v>
      </c>
      <c r="N385" t="str">
        <f t="shared" si="19"/>
        <v>Excelsa</v>
      </c>
      <c r="O385" t="str">
        <f t="shared" si="20"/>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_xlfn.XLOOKUP(C386,Customers!A385:A1385,Customers!B385:B1385,,0)</f>
        <v>Nickey Dimbleby</v>
      </c>
      <c r="G386" s="2" t="str">
        <f>IF(_xlfn.XLOOKUP(C386,Customers!A385:A1385,Customers!C385:C1385,,0)=0,"",_xlfn.XLOOKUP(C386,Customers!A385:A1385,Customers!C385:C1385,,0))</f>
        <v/>
      </c>
      <c r="H386" s="2" t="str">
        <f>_xlfn.XLOOKUP(C386,Customers!A385:A1385,Customers!G385:G1385,,0)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8"/>
        <v>119.13999999999999</v>
      </c>
      <c r="N386" t="str">
        <f t="shared" si="19"/>
        <v>Arabica</v>
      </c>
      <c r="O386" t="str">
        <f t="shared" si="20"/>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_xlfn.XLOOKUP(C387,Customers!A386:A1386,Customers!B386:B1386,,0)</f>
        <v>Virgil Baumadier</v>
      </c>
      <c r="G387" s="2" t="str">
        <f>IF(_xlfn.XLOOKUP(C387,Customers!A386:A1386,Customers!C386:C1386,,0)=0,"",_xlfn.XLOOKUP(C387,Customers!A386:A1386,Customers!C386:C1386,,0))</f>
        <v>vbaumadierap@google.cn</v>
      </c>
      <c r="H387" s="2" t="str">
        <f>_xlfn.XLOOKUP(C387,Customers!A386:A1386,Customers!G386:G1386,,0)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si="18"/>
        <v>43.650000000000006</v>
      </c>
      <c r="N387" t="str">
        <f t="shared" si="19"/>
        <v>Liberica</v>
      </c>
      <c r="O387" t="str">
        <f t="shared" si="20"/>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_xlfn.XLOOKUP(C388,Customers!A387:A1387,Customers!B387:B1387,,0)</f>
        <v>Lenore Messenbird</v>
      </c>
      <c r="G388" s="2" t="str">
        <f>IF(_xlfn.XLOOKUP(C388,Customers!A387:A1387,Customers!C387:C1387,,0)=0,"",_xlfn.XLOOKUP(C388,Customers!A387:A1387,Customers!C387:C1387,,0))</f>
        <v/>
      </c>
      <c r="H388" s="2" t="str">
        <f>_xlfn.XLOOKUP(C388,Customers!A387:A1387,Customers!G387:G1387,,0)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_xlfn.XLOOKUP(C389,Customers!A388:A1388,Customers!B388:B1388,,0)</f>
        <v>Shirleen Welds</v>
      </c>
      <c r="G389" s="2" t="str">
        <f>IF(_xlfn.XLOOKUP(C389,Customers!A388:A1388,Customers!C388:C1388,,0)=0,"",_xlfn.XLOOKUP(C389,Customers!A388:A1388,Customers!C388:C1388,,0))</f>
        <v>sweldsar@wired.com</v>
      </c>
      <c r="H389" s="2" t="str">
        <f>_xlfn.XLOOKUP(C389,Customers!A388:A1388,Customers!G388:G1388,,0)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_xlfn.XLOOKUP(C390,Customers!A389:A1389,Customers!B389:B1389,,0)</f>
        <v>Maisie Sarvar</v>
      </c>
      <c r="G390" s="2" t="str">
        <f>IF(_xlfn.XLOOKUP(C390,Customers!A389:A1389,Customers!C389:C1389,,0)=0,"",_xlfn.XLOOKUP(C390,Customers!A389:A1389,Customers!C389:C1389,,0))</f>
        <v>msarvaras@artisteer.com</v>
      </c>
      <c r="H390" s="2" t="str">
        <f>_xlfn.XLOOKUP(C390,Customers!A389:A1389,Customers!G389:G1389,,0)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_xlfn.XLOOKUP(C391,Customers!A390:A1390,Customers!B390:B1390,,0)</f>
        <v>Andrej Havick</v>
      </c>
      <c r="G391" s="2" t="str">
        <f>IF(_xlfn.XLOOKUP(C391,Customers!A390:A1390,Customers!C390:C1390,,0)=0,"",_xlfn.XLOOKUP(C391,Customers!A390:A1390,Customers!C390:C1390,,0))</f>
        <v>ahavickat@nsw.gov.au</v>
      </c>
      <c r="H391" s="2" t="str">
        <f>_xlfn.XLOOKUP(C391,Customers!A390:A1390,Customers!G390:G1390,,0)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_xlfn.XLOOKUP(C392,Customers!A391:A1391,Customers!B391:B1391,,0)</f>
        <v>Sloan Diviny</v>
      </c>
      <c r="G392" s="2" t="str">
        <f>IF(_xlfn.XLOOKUP(C392,Customers!A391:A1391,Customers!C391:C1391,,0)=0,"",_xlfn.XLOOKUP(C392,Customers!A391:A1391,Customers!C391:C1391,,0))</f>
        <v>sdivinyau@ask.com</v>
      </c>
      <c r="H392" s="2" t="str">
        <f>_xlfn.XLOOKUP(C392,Customers!A391:A1391,Customers!G391:G1391,,0)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_xlfn.XLOOKUP(C393,Customers!A392:A1392,Customers!B392:B1392,,0)</f>
        <v>Itch Norquoy</v>
      </c>
      <c r="G393" s="2" t="str">
        <f>IF(_xlfn.XLOOKUP(C393,Customers!A392:A1392,Customers!C392:C1392,,0)=0,"",_xlfn.XLOOKUP(C393,Customers!A392:A1392,Customers!C392:C1392,,0))</f>
        <v>inorquoyav@businessweek.com</v>
      </c>
      <c r="H393" s="2" t="str">
        <f>_xlfn.XLOOKUP(C393,Customers!A392:A1392,Customers!G392:G1392,,0)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_xlfn.XLOOKUP(C394,Customers!A393:A1393,Customers!B393:B1393,,0)</f>
        <v>Anson Iddison</v>
      </c>
      <c r="G394" s="2" t="str">
        <f>IF(_xlfn.XLOOKUP(C394,Customers!A393:A1393,Customers!C393:C1393,,0)=0,"",_xlfn.XLOOKUP(C394,Customers!A393:A1393,Customers!C393:C1393,,0))</f>
        <v>aiddisonaw@usa.gov</v>
      </c>
      <c r="H394" s="2" t="str">
        <f>_xlfn.XLOOKUP(C394,Customers!A393:A1393,Customers!G393:G1393,,0)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_xlfn.XLOOKUP(C395,Customers!A394:A1394,Customers!B394:B1394,,0)</f>
        <v>Anson Iddison</v>
      </c>
      <c r="G395" s="2" t="str">
        <f>IF(_xlfn.XLOOKUP(C395,Customers!A394:A1394,Customers!C394:C1394,,0)=0,"",_xlfn.XLOOKUP(C395,Customers!A394:A1394,Customers!C394:C1394,,0))</f>
        <v>aiddisonaw@usa.gov</v>
      </c>
      <c r="H395" s="2" t="str">
        <f>_xlfn.XLOOKUP(C395,Customers!A394:A1394,Customers!G394:G1394,,0)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_xlfn.XLOOKUP(C396,Customers!A395:A1395,Customers!B395:B1395,,0)</f>
        <v>Randal Longfield</v>
      </c>
      <c r="G396" s="2" t="str">
        <f>IF(_xlfn.XLOOKUP(C396,Customers!A395:A1395,Customers!C395:C1395,,0)=0,"",_xlfn.XLOOKUP(C396,Customers!A395:A1395,Customers!C395:C1395,,0))</f>
        <v>rlongfielday@bluehost.com</v>
      </c>
      <c r="H396" s="2" t="str">
        <f>_xlfn.XLOOKUP(C396,Customers!A395:A1395,Customers!G395:G1395,,0)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_xlfn.XLOOKUP(C397,Customers!A396:A1396,Customers!B396:B1396,,0)</f>
        <v>Gregorius Kislingbury</v>
      </c>
      <c r="G397" s="2" t="str">
        <f>IF(_xlfn.XLOOKUP(C397,Customers!A396:A1396,Customers!C396:C1396,,0)=0,"",_xlfn.XLOOKUP(C397,Customers!A396:A1396,Customers!C396:C1396,,0))</f>
        <v>gkislingburyaz@samsung.com</v>
      </c>
      <c r="H397" s="2" t="str">
        <f>_xlfn.XLOOKUP(C397,Customers!A396:A1396,Customers!G396:G1396,,0)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_xlfn.XLOOKUP(C398,Customers!A397:A1397,Customers!B397:B1397,,0)</f>
        <v>Xenos Gibbons</v>
      </c>
      <c r="G398" s="2" t="str">
        <f>IF(_xlfn.XLOOKUP(C398,Customers!A397:A1397,Customers!C397:C1397,,0)=0,"",_xlfn.XLOOKUP(C398,Customers!A397:A1397,Customers!C397:C1397,,0))</f>
        <v>xgibbonsb0@artisteer.com</v>
      </c>
      <c r="H398" s="2" t="str">
        <f>_xlfn.XLOOKUP(C398,Customers!A397:A1397,Customers!G397:G1397,,0)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_xlfn.XLOOKUP(C399,Customers!A398:A1398,Customers!B398:B1398,,0)</f>
        <v>Fleur Parres</v>
      </c>
      <c r="G399" s="2" t="str">
        <f>IF(_xlfn.XLOOKUP(C399,Customers!A398:A1398,Customers!C398:C1398,,0)=0,"",_xlfn.XLOOKUP(C399,Customers!A398:A1398,Customers!C398:C1398,,0))</f>
        <v>fparresb1@imageshack.us</v>
      </c>
      <c r="H399" s="2" t="str">
        <f>_xlfn.XLOOKUP(C399,Customers!A398:A1398,Customers!G398:G1398,,0)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_xlfn.XLOOKUP(C400,Customers!A399:A1399,Customers!B399:B1399,,0)</f>
        <v>Gran Sibray</v>
      </c>
      <c r="G400" s="2" t="str">
        <f>IF(_xlfn.XLOOKUP(C400,Customers!A399:A1399,Customers!C399:C1399,,0)=0,"",_xlfn.XLOOKUP(C400,Customers!A399:A1399,Customers!C399:C1399,,0))</f>
        <v>gsibrayb2@wsj.com</v>
      </c>
      <c r="H400" s="2" t="str">
        <f>_xlfn.XLOOKUP(C400,Customers!A399:A1399,Customers!G399:G1399,,0)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_xlfn.XLOOKUP(C401,Customers!A400:A1400,Customers!B400:B1400,,0)</f>
        <v>Ingelbert Hotchkin</v>
      </c>
      <c r="G401" s="2" t="str">
        <f>IF(_xlfn.XLOOKUP(C401,Customers!A400:A1400,Customers!C400:C1400,,0)=0,"",_xlfn.XLOOKUP(C401,Customers!A400:A1400,Customers!C400:C1400,,0))</f>
        <v>ihotchkinb3@mit.edu</v>
      </c>
      <c r="H401" s="2" t="str">
        <f>_xlfn.XLOOKUP(C401,Customers!A400:A1400,Customers!G400:G1400,,0)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_xlfn.XLOOKUP(C402,Customers!A401:A1401,Customers!B401:B1401,,0)</f>
        <v>Neely Broadberrie</v>
      </c>
      <c r="G402" s="2" t="str">
        <f>IF(_xlfn.XLOOKUP(C402,Customers!A401:A1401,Customers!C401:C1401,,0)=0,"",_xlfn.XLOOKUP(C402,Customers!A401:A1401,Customers!C401:C1401,,0))</f>
        <v>nbroadberrieb4@gnu.org</v>
      </c>
      <c r="H402" s="2" t="str">
        <f>_xlfn.XLOOKUP(C402,Customers!A401:A1401,Customers!G401:G1401,,0)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_xlfn.XLOOKUP(C403,Customers!A402:A1402,Customers!B402:B1402,,0)</f>
        <v>Rutger Pithcock</v>
      </c>
      <c r="G403" s="2" t="str">
        <f>IF(_xlfn.XLOOKUP(C403,Customers!A402:A1402,Customers!C402:C1402,,0)=0,"",_xlfn.XLOOKUP(C403,Customers!A402:A1402,Customers!C402:C1402,,0))</f>
        <v>rpithcockb5@yellowbook.com</v>
      </c>
      <c r="H403" s="2" t="str">
        <f>_xlfn.XLOOKUP(C403,Customers!A402:A1402,Customers!G402:G1402,,0)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_xlfn.XLOOKUP(C404,Customers!A403:A1403,Customers!B403:B1403,,0)</f>
        <v>Gale Croysdale</v>
      </c>
      <c r="G404" s="2" t="str">
        <f>IF(_xlfn.XLOOKUP(C404,Customers!A403:A1403,Customers!C403:C1403,,0)=0,"",_xlfn.XLOOKUP(C404,Customers!A403:A1403,Customers!C403:C1403,,0))</f>
        <v>gcroysdaleb6@nih.gov</v>
      </c>
      <c r="H404" s="2" t="str">
        <f>_xlfn.XLOOKUP(C404,Customers!A403:A1403,Customers!G403:G1403,,0)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_xlfn.XLOOKUP(C405,Customers!A404:A1404,Customers!B404:B1404,,0)</f>
        <v>Benedetto Gozzett</v>
      </c>
      <c r="G405" s="2" t="str">
        <f>IF(_xlfn.XLOOKUP(C405,Customers!A404:A1404,Customers!C404:C1404,,0)=0,"",_xlfn.XLOOKUP(C405,Customers!A404:A1404,Customers!C404:C1404,,0))</f>
        <v>bgozzettb7@github.com</v>
      </c>
      <c r="H405" s="2" t="str">
        <f>_xlfn.XLOOKUP(C405,Customers!A404:A1404,Customers!G404:G1404,,0)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_xlfn.XLOOKUP(C406,Customers!A405:A1405,Customers!B405:B1405,,0)</f>
        <v>Tania Craggs</v>
      </c>
      <c r="G406" s="2" t="str">
        <f>IF(_xlfn.XLOOKUP(C406,Customers!A405:A1405,Customers!C405:C1405,,0)=0,"",_xlfn.XLOOKUP(C406,Customers!A405:A1405,Customers!C405:C1405,,0))</f>
        <v>tcraggsb8@house.gov</v>
      </c>
      <c r="H406" s="2" t="str">
        <f>_xlfn.XLOOKUP(C406,Customers!A405:A1405,Customers!G405:G1405,,0)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_xlfn.XLOOKUP(C407,Customers!A406:A1406,Customers!B406:B1406,,0)</f>
        <v>Leonie Cullrford</v>
      </c>
      <c r="G407" s="2" t="str">
        <f>IF(_xlfn.XLOOKUP(C407,Customers!A406:A1406,Customers!C406:C1406,,0)=0,"",_xlfn.XLOOKUP(C407,Customers!A406:A1406,Customers!C406:C1406,,0))</f>
        <v>lcullrfordb9@xing.com</v>
      </c>
      <c r="H407" s="2" t="str">
        <f>_xlfn.XLOOKUP(C407,Customers!A406:A1406,Customers!G406:G1406,,0)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_xlfn.XLOOKUP(C408,Customers!A407:A1407,Customers!B407:B1407,,0)</f>
        <v>Auguste Rizon</v>
      </c>
      <c r="G408" s="2" t="str">
        <f>IF(_xlfn.XLOOKUP(C408,Customers!A407:A1407,Customers!C407:C1407,,0)=0,"",_xlfn.XLOOKUP(C408,Customers!A407:A1407,Customers!C407:C1407,,0))</f>
        <v>arizonba@xing.com</v>
      </c>
      <c r="H408" s="2" t="str">
        <f>_xlfn.XLOOKUP(C408,Customers!A407:A1407,Customers!G407:G1407,,0)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_xlfn.XLOOKUP(C409,Customers!A408:A1408,Customers!B408:B1408,,0)</f>
        <v>Lorin Guerrazzi</v>
      </c>
      <c r="G409" s="2" t="str">
        <f>IF(_xlfn.XLOOKUP(C409,Customers!A408:A1408,Customers!C408:C1408,,0)=0,"",_xlfn.XLOOKUP(C409,Customers!A408:A1408,Customers!C408:C1408,,0))</f>
        <v/>
      </c>
      <c r="H409" s="2" t="str">
        <f>_xlfn.XLOOKUP(C409,Customers!A408:A1408,Customers!G408:G1408,,0)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_xlfn.XLOOKUP(C410,Customers!A409:A1409,Customers!B409:B1409,,0)</f>
        <v>Felice Miell</v>
      </c>
      <c r="G410" s="2" t="str">
        <f>IF(_xlfn.XLOOKUP(C410,Customers!A409:A1409,Customers!C409:C1409,,0)=0,"",_xlfn.XLOOKUP(C410,Customers!A409:A1409,Customers!C409:C1409,,0))</f>
        <v>fmiellbc@spiegel.de</v>
      </c>
      <c r="H410" s="2" t="str">
        <f>_xlfn.XLOOKUP(C410,Customers!A409:A1409,Customers!G409:G1409,,0)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_xlfn.XLOOKUP(C411,Customers!A410:A1410,Customers!B410:B1410,,0)</f>
        <v>Hamish Skeech</v>
      </c>
      <c r="G411" s="2" t="str">
        <f>IF(_xlfn.XLOOKUP(C411,Customers!A410:A1410,Customers!C410:C1410,,0)=0,"",_xlfn.XLOOKUP(C411,Customers!A410:A1410,Customers!C410:C1410,,0))</f>
        <v/>
      </c>
      <c r="H411" s="2" t="str">
        <f>_xlfn.XLOOKUP(C411,Customers!A410:A1410,Customers!G410:G1410,,0)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_xlfn.XLOOKUP(C412,Customers!A411:A1411,Customers!B411:B1411,,0)</f>
        <v>Giordano Lorenzin</v>
      </c>
      <c r="G412" s="2" t="str">
        <f>IF(_xlfn.XLOOKUP(C412,Customers!A411:A1411,Customers!C411:C1411,,0)=0,"",_xlfn.XLOOKUP(C412,Customers!A411:A1411,Customers!C411:C1411,,0))</f>
        <v/>
      </c>
      <c r="H412" s="2" t="str">
        <f>_xlfn.XLOOKUP(C412,Customers!A411:A1411,Customers!G411:G1411,,0)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_xlfn.XLOOKUP(C413,Customers!A412:A1412,Customers!B412:B1412,,0)</f>
        <v>Harwilll Bishell</v>
      </c>
      <c r="G413" s="2" t="str">
        <f>IF(_xlfn.XLOOKUP(C413,Customers!A412:A1412,Customers!C412:C1412,,0)=0,"",_xlfn.XLOOKUP(C413,Customers!A412:A1412,Customers!C412:C1412,,0))</f>
        <v/>
      </c>
      <c r="H413" s="2" t="str">
        <f>_xlfn.XLOOKUP(C413,Customers!A412:A1412,Customers!G412:G1412,,0)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_xlfn.XLOOKUP(C414,Customers!A413:A1413,Customers!B413:B1413,,0)</f>
        <v>Freeland Missenden</v>
      </c>
      <c r="G414" s="2" t="str">
        <f>IF(_xlfn.XLOOKUP(C414,Customers!A413:A1413,Customers!C413:C1413,,0)=0,"",_xlfn.XLOOKUP(C414,Customers!A413:A1413,Customers!C413:C1413,,0))</f>
        <v/>
      </c>
      <c r="H414" s="2" t="str">
        <f>_xlfn.XLOOKUP(C414,Customers!A413:A1413,Customers!G413:G1413,,0)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_xlfn.XLOOKUP(C415,Customers!A414:A1414,Customers!B414:B1414,,0)</f>
        <v>Waylan Springall</v>
      </c>
      <c r="G415" s="2" t="str">
        <f>IF(_xlfn.XLOOKUP(C415,Customers!A414:A1414,Customers!C414:C1414,,0)=0,"",_xlfn.XLOOKUP(C415,Customers!A414:A1414,Customers!C414:C1414,,0))</f>
        <v>wspringallbh@jugem.jp</v>
      </c>
      <c r="H415" s="2" t="str">
        <f>_xlfn.XLOOKUP(C415,Customers!A414:A1414,Customers!G414:G1414,,0)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_xlfn.XLOOKUP(C416,Customers!A415:A1415,Customers!B415:B1415,,0)</f>
        <v>Kiri Avramow</v>
      </c>
      <c r="G416" s="2" t="str">
        <f>IF(_xlfn.XLOOKUP(C416,Customers!A415:A1415,Customers!C415:C1415,,0)=0,"",_xlfn.XLOOKUP(C416,Customers!A415:A1415,Customers!C415:C1415,,0))</f>
        <v/>
      </c>
      <c r="H416" s="2" t="str">
        <f>_xlfn.XLOOKUP(C416,Customers!A415:A1415,Customers!G415:G1415,,0)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_xlfn.XLOOKUP(C417,Customers!A416:A1416,Customers!B416:B1416,,0)</f>
        <v>Gregg Hawkyens</v>
      </c>
      <c r="G417" s="2" t="str">
        <f>IF(_xlfn.XLOOKUP(C417,Customers!A416:A1416,Customers!C416:C1416,,0)=0,"",_xlfn.XLOOKUP(C417,Customers!A416:A1416,Customers!C416:C1416,,0))</f>
        <v>ghawkyensbj@census.gov</v>
      </c>
      <c r="H417" s="2" t="str">
        <f>_xlfn.XLOOKUP(C417,Customers!A416:A1416,Customers!G416:G1416,,0)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ref="M417:M480" si="21">L417*E417</f>
        <v>8.9550000000000001</v>
      </c>
      <c r="N417" t="str">
        <f t="shared" ref="N417:N480" si="22">IF(I417="Rob","Robusta",IF(I417="Exc","Excelsa",IF(I417="Ara","Arabica",IF(I417="Lib","Liberica"))))</f>
        <v>Robusta</v>
      </c>
      <c r="O417" t="str">
        <f t="shared" ref="O417:O480" si="23">IF(J417="M","Medium",IF(J417="L","Light",IF(J417="D","Dark")))</f>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_xlfn.XLOOKUP(C418,Customers!A417:A1417,Customers!B417:B1417,,0)</f>
        <v>Reggis Pracy</v>
      </c>
      <c r="G418" s="2" t="str">
        <f>IF(_xlfn.XLOOKUP(C418,Customers!A417:A1417,Customers!C417:C1417,,0)=0,"",_xlfn.XLOOKUP(C418,Customers!A417:A1417,Customers!C417:C1417,,0))</f>
        <v/>
      </c>
      <c r="H418" s="2" t="str">
        <f>_xlfn.XLOOKUP(C418,Customers!A417:A1417,Customers!G417:G1417,,0)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21"/>
        <v>23.31</v>
      </c>
      <c r="N418" t="str">
        <f t="shared" si="22"/>
        <v>Arabica</v>
      </c>
      <c r="O418" t="str">
        <f t="shared" si="23"/>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_xlfn.XLOOKUP(C419,Customers!A418:A1418,Customers!B418:B1418,,0)</f>
        <v>Paula Denis</v>
      </c>
      <c r="G419" s="2" t="str">
        <f>IF(_xlfn.XLOOKUP(C419,Customers!A418:A1418,Customers!C418:C1418,,0)=0,"",_xlfn.XLOOKUP(C419,Customers!A418:A1418,Customers!C418:C1418,,0))</f>
        <v/>
      </c>
      <c r="H419" s="2" t="str">
        <f>_xlfn.XLOOKUP(C419,Customers!A418:A1418,Customers!G418:G1418,,0)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21"/>
        <v>29.784999999999997</v>
      </c>
      <c r="N419" t="str">
        <f t="shared" si="22"/>
        <v>Arabica</v>
      </c>
      <c r="O419" t="str">
        <f t="shared" si="23"/>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_xlfn.XLOOKUP(C420,Customers!A419:A1419,Customers!B419:B1419,,0)</f>
        <v>Broderick McGilvra</v>
      </c>
      <c r="G420" s="2" t="str">
        <f>IF(_xlfn.XLOOKUP(C420,Customers!A419:A1419,Customers!C419:C1419,,0)=0,"",_xlfn.XLOOKUP(C420,Customers!A419:A1419,Customers!C419:C1419,,0))</f>
        <v>bmcgilvrabm@so-net.ne.jp</v>
      </c>
      <c r="H420" s="2" t="str">
        <f>_xlfn.XLOOKUP(C420,Customers!A419:A1419,Customers!G419:G1419,,0)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21"/>
        <v>148.92499999999998</v>
      </c>
      <c r="N420" t="str">
        <f t="shared" si="22"/>
        <v>Arabica</v>
      </c>
      <c r="O420" t="str">
        <f t="shared" si="23"/>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_xlfn.XLOOKUP(C421,Customers!A420:A1420,Customers!B420:B1420,,0)</f>
        <v>Annabella Danzey</v>
      </c>
      <c r="G421" s="2" t="str">
        <f>IF(_xlfn.XLOOKUP(C421,Customers!A420:A1420,Customers!C420:C1420,,0)=0,"",_xlfn.XLOOKUP(C421,Customers!A420:A1420,Customers!C420:C1420,,0))</f>
        <v>adanzeybn@github.com</v>
      </c>
      <c r="H421" s="2" t="str">
        <f>_xlfn.XLOOKUP(C421,Customers!A420:A1420,Customers!G420:G1420,,0)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21"/>
        <v>8.73</v>
      </c>
      <c r="N421" t="str">
        <f t="shared" si="22"/>
        <v>Liberica</v>
      </c>
      <c r="O421" t="str">
        <f t="shared" si="23"/>
        <v>Medium</v>
      </c>
      <c r="P421" t="str">
        <f>_xlfn.XLOOKUP(Orders[[#This Row],[Customer ID]],Customers!$A$1:$A$1001,Customers!$I$1:$I$1001,,0)</f>
        <v>Yes</v>
      </c>
    </row>
    <row r="422" spans="1:16" x14ac:dyDescent="0.2">
      <c r="A422" s="2" t="s">
        <v>2855</v>
      </c>
      <c r="B422" s="3">
        <v>43866</v>
      </c>
      <c r="C422" s="2" t="s">
        <v>2586</v>
      </c>
      <c r="D422" t="s">
        <v>6169</v>
      </c>
      <c r="E422" s="2">
        <v>4</v>
      </c>
      <c r="F422" s="2" t="e">
        <f>_xlfn.XLOOKUP(C422,Customers!A421:A1421,Customers!B421:B1421,,0)</f>
        <v>#N/A</v>
      </c>
      <c r="G422" s="2" t="e">
        <f>IF(_xlfn.XLOOKUP(C422,Customers!A421:A1421,Customers!C421:C1421,,0)=0,"",_xlfn.XLOOKUP(C422,Customers!A421:A1421,Customers!C421:C1421,,0))</f>
        <v>#N/A</v>
      </c>
      <c r="H422" s="2" t="e">
        <f>_xlfn.XLOOKUP(C422,Customers!A421:A1421,Customers!G421:G1421,,0)</f>
        <v>#N/A</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21"/>
        <v>31.08</v>
      </c>
      <c r="N422" t="str">
        <f t="shared" si="22"/>
        <v>Liberica</v>
      </c>
      <c r="O422" t="str">
        <f t="shared" si="23"/>
        <v>Dark</v>
      </c>
      <c r="P422" t="str">
        <f>_xlfn.XLOOKUP(Orders[[#This Row],[Customer ID]],Customers!$A$1:$A$1001,Customers!$I$1:$I$1001,,0)</f>
        <v>No</v>
      </c>
    </row>
    <row r="423" spans="1:16" x14ac:dyDescent="0.2">
      <c r="A423" s="2" t="s">
        <v>2855</v>
      </c>
      <c r="B423" s="3">
        <v>43866</v>
      </c>
      <c r="C423" s="2" t="s">
        <v>2586</v>
      </c>
      <c r="D423" t="s">
        <v>6168</v>
      </c>
      <c r="E423" s="2">
        <v>6</v>
      </c>
      <c r="F423" s="2" t="e">
        <f>_xlfn.XLOOKUP(C423,Customers!A422:A1422,Customers!B422:B1422,,0)</f>
        <v>#N/A</v>
      </c>
      <c r="G423" s="2" t="e">
        <f>IF(_xlfn.XLOOKUP(C423,Customers!A422:A1422,Customers!C422:C1422,,0)=0,"",_xlfn.XLOOKUP(C423,Customers!A422:A1422,Customers!C422:C1422,,0))</f>
        <v>#N/A</v>
      </c>
      <c r="H423" s="2" t="e">
        <f>_xlfn.XLOOKUP(C423,Customers!A422:A1422,Customers!G422:G1422,,0)</f>
        <v>#N/A</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21"/>
        <v>137.31</v>
      </c>
      <c r="N423" t="str">
        <f t="shared" si="22"/>
        <v>Arabica</v>
      </c>
      <c r="O423" t="str">
        <f t="shared" si="23"/>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_xlfn.XLOOKUP(C424,Customers!A423:A1423,Customers!B423:B1423,,0)</f>
        <v>Nevins Glowacz</v>
      </c>
      <c r="G424" s="2" t="str">
        <f>IF(_xlfn.XLOOKUP(C424,Customers!A423:A1423,Customers!C423:C1423,,0)=0,"",_xlfn.XLOOKUP(C424,Customers!A423:A1423,Customers!C423:C1423,,0))</f>
        <v/>
      </c>
      <c r="H424" s="2" t="str">
        <f>_xlfn.XLOOKUP(C424,Customers!A423:A1423,Customers!G423:G1423,,0)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21"/>
        <v>29.849999999999998</v>
      </c>
      <c r="N424" t="str">
        <f t="shared" si="22"/>
        <v>Arabica</v>
      </c>
      <c r="O424" t="str">
        <f t="shared" si="23"/>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_xlfn.XLOOKUP(C425,Customers!A424:A1424,Customers!B424:B1424,,0)</f>
        <v>Adelice Isabell</v>
      </c>
      <c r="G425" s="2" t="str">
        <f>IF(_xlfn.XLOOKUP(C425,Customers!A424:A1424,Customers!C424:C1424,,0)=0,"",_xlfn.XLOOKUP(C425,Customers!A424:A1424,Customers!C424:C1424,,0))</f>
        <v/>
      </c>
      <c r="H425" s="2" t="str">
        <f>_xlfn.XLOOKUP(C425,Customers!A424:A1424,Customers!G424:G1424,,0)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21"/>
        <v>17.91</v>
      </c>
      <c r="N425" t="str">
        <f t="shared" si="22"/>
        <v>Robusta</v>
      </c>
      <c r="O425" t="str">
        <f t="shared" si="23"/>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_xlfn.XLOOKUP(C426,Customers!A425:A1425,Customers!B425:B1425,,0)</f>
        <v>Yulma Dombrell</v>
      </c>
      <c r="G426" s="2" t="str">
        <f>IF(_xlfn.XLOOKUP(C426,Customers!A425:A1425,Customers!C425:C1425,,0)=0,"",_xlfn.XLOOKUP(C426,Customers!A425:A1425,Customers!C425:C1425,,0))</f>
        <v>ydombrellbs@dedecms.com</v>
      </c>
      <c r="H426" s="2" t="str">
        <f>_xlfn.XLOOKUP(C426,Customers!A425:A1425,Customers!G425:G1425,,0)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21"/>
        <v>26.73</v>
      </c>
      <c r="N426" t="str">
        <f t="shared" si="22"/>
        <v>Excelsa</v>
      </c>
      <c r="O426" t="str">
        <f t="shared" si="23"/>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_xlfn.XLOOKUP(C427,Customers!A426:A1426,Customers!B426:B1426,,0)</f>
        <v>Alric Darth</v>
      </c>
      <c r="G427" s="2" t="str">
        <f>IF(_xlfn.XLOOKUP(C427,Customers!A426:A1426,Customers!C426:C1426,,0)=0,"",_xlfn.XLOOKUP(C427,Customers!A426:A1426,Customers!C426:C1426,,0))</f>
        <v>adarthbt@t.co</v>
      </c>
      <c r="H427" s="2" t="str">
        <f>_xlfn.XLOOKUP(C427,Customers!A426:A1426,Customers!G426:G1426,,0)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21"/>
        <v>17.899999999999999</v>
      </c>
      <c r="N427" t="str">
        <f t="shared" si="22"/>
        <v>Robusta</v>
      </c>
      <c r="O427" t="str">
        <f t="shared" si="23"/>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_xlfn.XLOOKUP(C428,Customers!A427:A1427,Customers!B427:B1427,,0)</f>
        <v>Manuel Darrigoe</v>
      </c>
      <c r="G428" s="2" t="str">
        <f>IF(_xlfn.XLOOKUP(C428,Customers!A427:A1427,Customers!C427:C1427,,0)=0,"",_xlfn.XLOOKUP(C428,Customers!A427:A1427,Customers!C427:C1427,,0))</f>
        <v>mdarrigoebu@hud.gov</v>
      </c>
      <c r="H428" s="2" t="str">
        <f>_xlfn.XLOOKUP(C428,Customers!A427:A1427,Customers!G427:G1427,,0)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21"/>
        <v>14.339999999999998</v>
      </c>
      <c r="N428" t="str">
        <f t="shared" si="22"/>
        <v>Robusta</v>
      </c>
      <c r="O428" t="str">
        <f t="shared" si="23"/>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_xlfn.XLOOKUP(C429,Customers!A428:A1428,Customers!B428:B1428,,0)</f>
        <v>Kynthia Berick</v>
      </c>
      <c r="G429" s="2" t="str">
        <f>IF(_xlfn.XLOOKUP(C429,Customers!A428:A1428,Customers!C428:C1428,,0)=0,"",_xlfn.XLOOKUP(C429,Customers!A428:A1428,Customers!C428:C1428,,0))</f>
        <v/>
      </c>
      <c r="H429" s="2" t="str">
        <f>_xlfn.XLOOKUP(C429,Customers!A428:A1428,Customers!G428:G1428,,0)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21"/>
        <v>77.624999999999986</v>
      </c>
      <c r="N429" t="str">
        <f t="shared" si="22"/>
        <v>Arabica</v>
      </c>
      <c r="O429" t="str">
        <f t="shared" si="23"/>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_xlfn.XLOOKUP(C430,Customers!A429:A1429,Customers!B429:B1429,,0)</f>
        <v>Minetta Ackrill</v>
      </c>
      <c r="G430" s="2" t="str">
        <f>IF(_xlfn.XLOOKUP(C430,Customers!A429:A1429,Customers!C429:C1429,,0)=0,"",_xlfn.XLOOKUP(C430,Customers!A429:A1429,Customers!C429:C1429,,0))</f>
        <v>mackrillbw@bandcamp.com</v>
      </c>
      <c r="H430" s="2" t="str">
        <f>_xlfn.XLOOKUP(C430,Customers!A429:A1429,Customers!G429:G1429,,0)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21"/>
        <v>59.75</v>
      </c>
      <c r="N430" t="str">
        <f t="shared" si="22"/>
        <v>Robusta</v>
      </c>
      <c r="O430" t="str">
        <f t="shared" si="23"/>
        <v>Light</v>
      </c>
      <c r="P430" t="str">
        <f>_xlfn.XLOOKUP(Orders[[#This Row],[Customer ID]],Customers!$A$1:$A$1001,Customers!$I$1:$I$1001,,0)</f>
        <v>No</v>
      </c>
    </row>
    <row r="431" spans="1:16" x14ac:dyDescent="0.2">
      <c r="A431" s="2" t="s">
        <v>2905</v>
      </c>
      <c r="B431" s="3">
        <v>44367</v>
      </c>
      <c r="C431" s="2" t="s">
        <v>2586</v>
      </c>
      <c r="D431" t="s">
        <v>6140</v>
      </c>
      <c r="E431" s="2">
        <v>6</v>
      </c>
      <c r="F431" s="2" t="e">
        <f>_xlfn.XLOOKUP(C431,Customers!A430:A1430,Customers!B430:B1430,,0)</f>
        <v>#N/A</v>
      </c>
      <c r="G431" s="2" t="e">
        <f>IF(_xlfn.XLOOKUP(C431,Customers!A430:A1430,Customers!C430:C1430,,0)=0,"",_xlfn.XLOOKUP(C431,Customers!A430:A1430,Customers!C430:C1430,,0))</f>
        <v>#N/A</v>
      </c>
      <c r="H431" s="2" t="e">
        <f>_xlfn.XLOOKUP(C431,Customers!A430:A1430,Customers!G430:G1430,,0)</f>
        <v>#N/A</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21"/>
        <v>77.699999999999989</v>
      </c>
      <c r="N431" t="str">
        <f t="shared" si="22"/>
        <v>Arabica</v>
      </c>
      <c r="O431" t="str">
        <f t="shared" si="23"/>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_xlfn.XLOOKUP(C432,Customers!A431:A1431,Customers!B431:B1431,,0)</f>
        <v>Melosa Kippen</v>
      </c>
      <c r="G432" s="2" t="str">
        <f>IF(_xlfn.XLOOKUP(C432,Customers!A431:A1431,Customers!C431:C1431,,0)=0,"",_xlfn.XLOOKUP(C432,Customers!A431:A1431,Customers!C431:C1431,,0))</f>
        <v>mkippenby@dion.ne.jp</v>
      </c>
      <c r="H432" s="2" t="str">
        <f>_xlfn.XLOOKUP(C432,Customers!A431:A1431,Customers!G431:G1431,,0)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21"/>
        <v>5.3699999999999992</v>
      </c>
      <c r="N432" t="str">
        <f t="shared" si="22"/>
        <v>Robusta</v>
      </c>
      <c r="O432" t="str">
        <f t="shared" si="23"/>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_xlfn.XLOOKUP(C433,Customers!A432:A1432,Customers!B432:B1432,,0)</f>
        <v>Witty Ranson</v>
      </c>
      <c r="G433" s="2" t="str">
        <f>IF(_xlfn.XLOOKUP(C433,Customers!A432:A1432,Customers!C432:C1432,,0)=0,"",_xlfn.XLOOKUP(C433,Customers!A432:A1432,Customers!C432:C1432,,0))</f>
        <v>wransonbz@ted.com</v>
      </c>
      <c r="H433" s="2" t="str">
        <f>_xlfn.XLOOKUP(C433,Customers!A432:A1432,Customers!G432:G1432,,0)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21"/>
        <v>83.835000000000008</v>
      </c>
      <c r="N433" t="str">
        <f t="shared" si="22"/>
        <v>Excelsa</v>
      </c>
      <c r="O433" t="str">
        <f t="shared" si="23"/>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_xlfn.XLOOKUP(C434,Customers!A433:A1433,Customers!B433:B1433,,0)</f>
        <v>Rod Gowdie</v>
      </c>
      <c r="G434" s="2" t="str">
        <f>IF(_xlfn.XLOOKUP(C434,Customers!A433:A1433,Customers!C433:C1433,,0)=0,"",_xlfn.XLOOKUP(C434,Customers!A433:A1433,Customers!C433:C1433,,0))</f>
        <v/>
      </c>
      <c r="H434" s="2" t="str">
        <f>_xlfn.XLOOKUP(C434,Customers!A433:A1433,Customers!G433:G1433,,0)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21"/>
        <v>22.5</v>
      </c>
      <c r="N434" t="str">
        <f t="shared" si="22"/>
        <v>Arabica</v>
      </c>
      <c r="O434" t="str">
        <f t="shared" si="23"/>
        <v>Medium</v>
      </c>
      <c r="P434" t="str">
        <f>_xlfn.XLOOKUP(Orders[[#This Row],[Customer ID]],Customers!$A$1:$A$1001,Customers!$I$1:$I$1001,,0)</f>
        <v>No</v>
      </c>
    </row>
    <row r="435" spans="1:16" x14ac:dyDescent="0.2">
      <c r="A435" s="2" t="s">
        <v>2452</v>
      </c>
      <c r="B435" s="3">
        <v>43803</v>
      </c>
      <c r="C435" s="2" t="s">
        <v>2453</v>
      </c>
      <c r="D435" t="s">
        <v>6148</v>
      </c>
      <c r="E435" s="2">
        <v>6</v>
      </c>
      <c r="F435" s="2" t="str">
        <f>_xlfn.XLOOKUP(C435,Customers!A349:A1349,Customers!B349:B1349,,0)</f>
        <v>Shelli Keynd</v>
      </c>
      <c r="G435" s="2" t="str">
        <f>IF(_xlfn.XLOOKUP(C435,Customers!A349:A1349,Customers!C349:C1349,,0)=0,"",_xlfn.XLOOKUP(C435,Customers!A349:A1349,Customers!C349:C1349,,0))</f>
        <v>skeynd9o@narod.ru</v>
      </c>
      <c r="H435" s="2" t="str">
        <f>_xlfn.XLOOKUP(C435,Customers!A349:A1349,Customers!G349:G1349,,0)</f>
        <v>United States</v>
      </c>
      <c r="I435" t="str">
        <f>INDEX(Products!$A$1:$G$49,MATCH(Orders!$D350,Products!$A$1:$A$49,0),MATCH(Orders!I$1,Products!$A$1:$G$1,0))</f>
        <v>Exc</v>
      </c>
      <c r="J435" t="str">
        <f>INDEX(Products!$A$1:$G$49,MATCH(Orders!$D350,Products!$A$1:$A$49,0),MATCH(Orders!J$1,Products!$A$1:$G$1,0))</f>
        <v>L</v>
      </c>
      <c r="K435" s="6">
        <f>INDEX(Products!$A$1:$G$49,MATCH(Orders!$D350,Products!$A$1:$A$49,0),MATCH(Orders!K$1,Products!$A$1:$G$1,0))</f>
        <v>2.5</v>
      </c>
      <c r="L435" s="8">
        <f>INDEX(Products!$A$1:$G$49,MATCH(Orders!$D350,Products!$A$1:$A$49,0),MATCH(Orders!L$1,Products!$A$1:$G$1,0))</f>
        <v>34.154999999999994</v>
      </c>
      <c r="M435" s="8">
        <f t="shared" si="21"/>
        <v>204.92999999999995</v>
      </c>
      <c r="N435" t="str">
        <f t="shared" si="22"/>
        <v>Excelsa</v>
      </c>
      <c r="O435" t="str">
        <f t="shared" si="23"/>
        <v>Light</v>
      </c>
      <c r="P435" t="str">
        <f>_xlfn.XLOOKUP(Orders[[#This Row],[Customer ID]],Customers!$A$1:$A$1001,Customers!$I$1:$I$1001,,0)</f>
        <v>No</v>
      </c>
    </row>
    <row r="436" spans="1:16" x14ac:dyDescent="0.2">
      <c r="A436" s="2" t="s">
        <v>2934</v>
      </c>
      <c r="B436" s="3">
        <v>43807</v>
      </c>
      <c r="C436" s="2" t="s">
        <v>2935</v>
      </c>
      <c r="D436" t="s">
        <v>6155</v>
      </c>
      <c r="E436" s="2">
        <v>6</v>
      </c>
      <c r="F436" s="2" t="str">
        <f>_xlfn.XLOOKUP(C436,Customers!A435:A1435,Customers!B435:B1435,,0)</f>
        <v>Nevsa Fields</v>
      </c>
      <c r="G436" s="2" t="str">
        <f>IF(_xlfn.XLOOKUP(C436,Customers!A435:A1435,Customers!C435:C1435,,0)=0,"",_xlfn.XLOOKUP(C436,Customers!A435:A1435,Customers!C435:C1435,,0))</f>
        <v/>
      </c>
      <c r="H436" s="2" t="str">
        <f>_xlfn.XLOOKUP(C436,Customers!A435:A1435,Customers!G435:G1435,,0)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21"/>
        <v>67.5</v>
      </c>
      <c r="N436" t="str">
        <f t="shared" si="22"/>
        <v>Arabica</v>
      </c>
      <c r="O436" t="str">
        <f t="shared" si="23"/>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_xlfn.XLOOKUP(C437,Customers!A436:A1436,Customers!B436:B1436,,0)</f>
        <v>Chance Rowthorn</v>
      </c>
      <c r="G437" s="2" t="str">
        <f>IF(_xlfn.XLOOKUP(C437,Customers!A436:A1436,Customers!C436:C1436,,0)=0,"",_xlfn.XLOOKUP(C437,Customers!A436:A1436,Customers!C436:C1436,,0))</f>
        <v>crowthornc3@msn.com</v>
      </c>
      <c r="H437" s="2" t="str">
        <f>_xlfn.XLOOKUP(C437,Customers!A436:A1436,Customers!G436:G1436,,0)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21"/>
        <v>8.25</v>
      </c>
      <c r="N437" t="str">
        <f t="shared" si="22"/>
        <v>Excelsa</v>
      </c>
      <c r="O437" t="str">
        <f t="shared" si="23"/>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_xlfn.XLOOKUP(C438,Customers!A437:A1437,Customers!B437:B1437,,0)</f>
        <v>Orly Ryland</v>
      </c>
      <c r="G438" s="2" t="str">
        <f>IF(_xlfn.XLOOKUP(C438,Customers!A437:A1437,Customers!C437:C1437,,0)=0,"",_xlfn.XLOOKUP(C438,Customers!A437:A1437,Customers!C437:C1437,,0))</f>
        <v>orylandc4@deviantart.com</v>
      </c>
      <c r="H438" s="2" t="str">
        <f>_xlfn.XLOOKUP(C438,Customers!A437:A1437,Customers!G437:G1437,,0)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21"/>
        <v>9.51</v>
      </c>
      <c r="N438" t="str">
        <f t="shared" si="22"/>
        <v>Liberica</v>
      </c>
      <c r="O438" t="str">
        <f t="shared" si="23"/>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_xlfn.XLOOKUP(C439,Customers!A438:A1438,Customers!B438:B1438,,0)</f>
        <v>Willabella Abramski</v>
      </c>
      <c r="G439" s="2" t="str">
        <f>IF(_xlfn.XLOOKUP(C439,Customers!A438:A1438,Customers!C438:C1438,,0)=0,"",_xlfn.XLOOKUP(C439,Customers!A438:A1438,Customers!C438:C1438,,0))</f>
        <v/>
      </c>
      <c r="H439" s="2" t="str">
        <f>_xlfn.XLOOKUP(C439,Customers!A438:A1438,Customers!G438:G1438,,0)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21"/>
        <v>29.784999999999997</v>
      </c>
      <c r="N439" t="str">
        <f t="shared" si="22"/>
        <v>Liberica</v>
      </c>
      <c r="O439" t="str">
        <f t="shared" si="23"/>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_xlfn.XLOOKUP(C440,Customers!A439:A1439,Customers!B439:B1439,,0)</f>
        <v>Morgen Seson</v>
      </c>
      <c r="G440" s="2" t="str">
        <f>IF(_xlfn.XLOOKUP(C440,Customers!A439:A1439,Customers!C439:C1439,,0)=0,"",_xlfn.XLOOKUP(C440,Customers!A439:A1439,Customers!C439:C1439,,0))</f>
        <v>msesonck@census.gov</v>
      </c>
      <c r="H440" s="2" t="str">
        <f>_xlfn.XLOOKUP(C440,Customers!A439:A1439,Customers!G439:G1439,,0)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21"/>
        <v>15.54</v>
      </c>
      <c r="N440" t="str">
        <f t="shared" si="22"/>
        <v>Liberica</v>
      </c>
      <c r="O440" t="str">
        <f t="shared" si="23"/>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_xlfn.XLOOKUP(C441,Customers!A440:A1440,Customers!B440:B1440,,0)</f>
        <v>Chickie Ragless</v>
      </c>
      <c r="G441" s="2" t="str">
        <f>IF(_xlfn.XLOOKUP(C441,Customers!A440:A1440,Customers!C440:C1440,,0)=0,"",_xlfn.XLOOKUP(C441,Customers!A440:A1440,Customers!C440:C1440,,0))</f>
        <v>craglessc7@webmd.com</v>
      </c>
      <c r="H441" s="2" t="str">
        <f>_xlfn.XLOOKUP(C441,Customers!A440:A1440,Customers!G440:G1440,,0)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21"/>
        <v>35.64</v>
      </c>
      <c r="N441" t="str">
        <f t="shared" si="22"/>
        <v>Excelsa</v>
      </c>
      <c r="O441" t="str">
        <f t="shared" si="23"/>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_xlfn.XLOOKUP(C442,Customers!A441:A1441,Customers!B441:B1441,,0)</f>
        <v>Freda Hollows</v>
      </c>
      <c r="G442" s="2" t="str">
        <f>IF(_xlfn.XLOOKUP(C442,Customers!A441:A1441,Customers!C441:C1441,,0)=0,"",_xlfn.XLOOKUP(C442,Customers!A441:A1441,Customers!C441:C1441,,0))</f>
        <v>fhollowsc8@blogtalkradio.com</v>
      </c>
      <c r="H442" s="2" t="str">
        <f>_xlfn.XLOOKUP(C442,Customers!A441:A1441,Customers!G441:G1441,,0)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21"/>
        <v>103.49999999999999</v>
      </c>
      <c r="N442" t="str">
        <f t="shared" si="22"/>
        <v>Arabica</v>
      </c>
      <c r="O442" t="str">
        <f t="shared" si="23"/>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_xlfn.XLOOKUP(C443,Customers!A442:A1442,Customers!B442:B1442,,0)</f>
        <v>Livy Lathleiff</v>
      </c>
      <c r="G443" s="2" t="str">
        <f>IF(_xlfn.XLOOKUP(C443,Customers!A442:A1442,Customers!C442:C1442,,0)=0,"",_xlfn.XLOOKUP(C443,Customers!A442:A1442,Customers!C442:C1442,,0))</f>
        <v>llathleiffc9@nationalgeographic.com</v>
      </c>
      <c r="H443" s="2" t="str">
        <f>_xlfn.XLOOKUP(C443,Customers!A442:A1442,Customers!G442:G1442,,0)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21"/>
        <v>36.450000000000003</v>
      </c>
      <c r="N443" t="str">
        <f t="shared" si="22"/>
        <v>Excelsa</v>
      </c>
      <c r="O443" t="str">
        <f t="shared" si="23"/>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_xlfn.XLOOKUP(C444,Customers!A443:A1443,Customers!B443:B1443,,0)</f>
        <v>Koralle Heads</v>
      </c>
      <c r="G444" s="2" t="str">
        <f>IF(_xlfn.XLOOKUP(C444,Customers!A443:A1443,Customers!C443:C1443,,0)=0,"",_xlfn.XLOOKUP(C444,Customers!A443:A1443,Customers!C443:C1443,,0))</f>
        <v>kheadsca@jalbum.net</v>
      </c>
      <c r="H444" s="2" t="str">
        <f>_xlfn.XLOOKUP(C444,Customers!A443:A1443,Customers!G443:G1443,,0)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21"/>
        <v>35.849999999999994</v>
      </c>
      <c r="N444" t="str">
        <f t="shared" si="22"/>
        <v>Robusta</v>
      </c>
      <c r="O444" t="str">
        <f t="shared" si="23"/>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_xlfn.XLOOKUP(C445,Customers!A444:A1444,Customers!B444:B1444,,0)</f>
        <v>Theo Bowne</v>
      </c>
      <c r="G445" s="2" t="str">
        <f>IF(_xlfn.XLOOKUP(C445,Customers!A444:A1444,Customers!C444:C1444,,0)=0,"",_xlfn.XLOOKUP(C445,Customers!A444:A1444,Customers!C444:C1444,,0))</f>
        <v>tbownecb@unicef.org</v>
      </c>
      <c r="H445" s="2" t="str">
        <f>_xlfn.XLOOKUP(C445,Customers!A444:A1444,Customers!G444:G1444,,0)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21"/>
        <v>22.274999999999999</v>
      </c>
      <c r="N445" t="str">
        <f t="shared" si="22"/>
        <v>Excelsa</v>
      </c>
      <c r="O445" t="str">
        <f t="shared" si="23"/>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_xlfn.XLOOKUP(C446,Customers!A445:A1445,Customers!B445:B1445,,0)</f>
        <v>Rasia Jacquemard</v>
      </c>
      <c r="G446" s="2" t="str">
        <f>IF(_xlfn.XLOOKUP(C446,Customers!A445:A1445,Customers!C445:C1445,,0)=0,"",_xlfn.XLOOKUP(C446,Customers!A445:A1445,Customers!C445:C1445,,0))</f>
        <v>rjacquemardcc@acquirethisname.com</v>
      </c>
      <c r="H446" s="2" t="str">
        <f>_xlfn.XLOOKUP(C446,Customers!A445:A1445,Customers!G445:G1445,,0)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21"/>
        <v>24.75</v>
      </c>
      <c r="N446" t="str">
        <f t="shared" si="22"/>
        <v>Excelsa</v>
      </c>
      <c r="O446" t="str">
        <f t="shared" si="23"/>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_xlfn.XLOOKUP(C447,Customers!A446:A1446,Customers!B446:B1446,,0)</f>
        <v>Kizzie Warman</v>
      </c>
      <c r="G447" s="2" t="str">
        <f>IF(_xlfn.XLOOKUP(C447,Customers!A446:A1446,Customers!C446:C1446,,0)=0,"",_xlfn.XLOOKUP(C447,Customers!A446:A1446,Customers!C446:C1446,,0))</f>
        <v>kwarmancd@printfriendly.com</v>
      </c>
      <c r="H447" s="2" t="str">
        <f>_xlfn.XLOOKUP(C447,Customers!A446:A1446,Customers!G446:G1446,,0)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21"/>
        <v>66.929999999999993</v>
      </c>
      <c r="N447" t="str">
        <f t="shared" si="22"/>
        <v>Liberica</v>
      </c>
      <c r="O447" t="str">
        <f t="shared" si="23"/>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_xlfn.XLOOKUP(C448,Customers!A447:A1447,Customers!B447:B1447,,0)</f>
        <v>Wain Cholomin</v>
      </c>
      <c r="G448" s="2" t="str">
        <f>IF(_xlfn.XLOOKUP(C448,Customers!A447:A1447,Customers!C447:C1447,,0)=0,"",_xlfn.XLOOKUP(C448,Customers!A447:A1447,Customers!C447:C1447,,0))</f>
        <v>wcholomince@about.com</v>
      </c>
      <c r="H448" s="2" t="str">
        <f>_xlfn.XLOOKUP(C448,Customers!A447:A1447,Customers!G447:G1447,,0)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21"/>
        <v>8.73</v>
      </c>
      <c r="N448" t="str">
        <f t="shared" si="22"/>
        <v>Liberica</v>
      </c>
      <c r="O448" t="str">
        <f t="shared" si="23"/>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_xlfn.XLOOKUP(C449,Customers!A448:A1448,Customers!B448:B1448,,0)</f>
        <v>Arleen Braidman</v>
      </c>
      <c r="G449" s="2" t="str">
        <f>IF(_xlfn.XLOOKUP(C449,Customers!A448:A1448,Customers!C448:C1448,,0)=0,"",_xlfn.XLOOKUP(C449,Customers!A448:A1448,Customers!C448:C1448,,0))</f>
        <v>abraidmancf@census.gov</v>
      </c>
      <c r="H449" s="2" t="str">
        <f>_xlfn.XLOOKUP(C449,Customers!A448:A1448,Customers!G448:G1448,,0)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21"/>
        <v>17.91</v>
      </c>
      <c r="N449" t="str">
        <f t="shared" si="22"/>
        <v>Robusta</v>
      </c>
      <c r="O449" t="str">
        <f t="shared" si="23"/>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_xlfn.XLOOKUP(C450,Customers!A449:A1449,Customers!B449:B1449,,0)</f>
        <v>Pru Durban</v>
      </c>
      <c r="G450" s="2" t="str">
        <f>IF(_xlfn.XLOOKUP(C450,Customers!A449:A1449,Customers!C449:C1449,,0)=0,"",_xlfn.XLOOKUP(C450,Customers!A449:A1449,Customers!C449:C1449,,0))</f>
        <v>pdurbancg@symantec.com</v>
      </c>
      <c r="H450" s="2" t="str">
        <f>_xlfn.XLOOKUP(C450,Customers!A449:A1449,Customers!G449:G1449,,0)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21"/>
        <v>7.169999999999999</v>
      </c>
      <c r="N450" t="str">
        <f t="shared" si="22"/>
        <v>Robusta</v>
      </c>
      <c r="O450" t="str">
        <f t="shared" si="23"/>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_xlfn.XLOOKUP(C451,Customers!A450:A1450,Customers!B450:B1450,,0)</f>
        <v>Antone Harrold</v>
      </c>
      <c r="G451" s="2" t="str">
        <f>IF(_xlfn.XLOOKUP(C451,Customers!A450:A1450,Customers!C450:C1450,,0)=0,"",_xlfn.XLOOKUP(C451,Customers!A450:A1450,Customers!C450:C1450,,0))</f>
        <v>aharroldch@miibeian.gov.cn</v>
      </c>
      <c r="H451" s="2" t="str">
        <f>_xlfn.XLOOKUP(C451,Customers!A450:A1450,Customers!G450:G1450,,0)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si="21"/>
        <v>5.3699999999999992</v>
      </c>
      <c r="N451" t="str">
        <f t="shared" si="22"/>
        <v>Robusta</v>
      </c>
      <c r="O451" t="str">
        <f t="shared" si="23"/>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_xlfn.XLOOKUP(C452,Customers!A451:A1451,Customers!B451:B1451,,0)</f>
        <v>Sim Pamphilon</v>
      </c>
      <c r="G452" s="2" t="str">
        <f>IF(_xlfn.XLOOKUP(C452,Customers!A451:A1451,Customers!C451:C1451,,0)=0,"",_xlfn.XLOOKUP(C452,Customers!A451:A1451,Customers!C451:C1451,,0))</f>
        <v>spamphilonci@mlb.com</v>
      </c>
      <c r="H452" s="2" t="str">
        <f>_xlfn.XLOOKUP(C452,Customers!A451:A1451,Customers!G451:G1451,,0)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_xlfn.XLOOKUP(C453,Customers!A452:A1452,Customers!B452:B1452,,0)</f>
        <v>Mohandis Spurden</v>
      </c>
      <c r="G453" s="2" t="str">
        <f>IF(_xlfn.XLOOKUP(C453,Customers!A452:A1452,Customers!C452:C1452,,0)=0,"",_xlfn.XLOOKUP(C453,Customers!A452:A1452,Customers!C452:C1452,,0))</f>
        <v>mspurdencj@exblog.jp</v>
      </c>
      <c r="H453" s="2" t="str">
        <f>_xlfn.XLOOKUP(C453,Customers!A452:A1452,Customers!G452:G1452,,0)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_xlfn.XLOOKUP(C454,Customers!A453:A1453,Customers!B453:B1453,,0)</f>
        <v>Morgen Seson</v>
      </c>
      <c r="G454" s="2" t="str">
        <f>IF(_xlfn.XLOOKUP(C454,Customers!A453:A1453,Customers!C453:C1453,,0)=0,"",_xlfn.XLOOKUP(C454,Customers!A453:A1453,Customers!C453:C1453,,0))</f>
        <v>msesonck@census.gov</v>
      </c>
      <c r="H454" s="2" t="str">
        <f>_xlfn.XLOOKUP(C454,Customers!A453:A1453,Customers!G453:G1453,,0)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_xlfn.XLOOKUP(C455,Customers!A454:A1454,Customers!B454:B1454,,0)</f>
        <v>Nalani Pirrone</v>
      </c>
      <c r="G455" s="2" t="str">
        <f>IF(_xlfn.XLOOKUP(C455,Customers!A454:A1454,Customers!C454:C1454,,0)=0,"",_xlfn.XLOOKUP(C455,Customers!A454:A1454,Customers!C454:C1454,,0))</f>
        <v>npirronecl@weibo.com</v>
      </c>
      <c r="H455" s="2" t="str">
        <f>_xlfn.XLOOKUP(C455,Customers!A454:A1454,Customers!G454:G1454,,0)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_xlfn.XLOOKUP(C456,Customers!A455:A1455,Customers!B455:B1455,,0)</f>
        <v>Reube Cawley</v>
      </c>
      <c r="G456" s="2" t="str">
        <f>IF(_xlfn.XLOOKUP(C456,Customers!A455:A1455,Customers!C455:C1455,,0)=0,"",_xlfn.XLOOKUP(C456,Customers!A455:A1455,Customers!C455:C1455,,0))</f>
        <v>rcawleycm@yellowbook.com</v>
      </c>
      <c r="H456" s="2" t="str">
        <f>_xlfn.XLOOKUP(C456,Customers!A455:A1455,Customers!G455:G1455,,0)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_xlfn.XLOOKUP(C457,Customers!A456:A1456,Customers!B456:B1456,,0)</f>
        <v>Stan Barribal</v>
      </c>
      <c r="G457" s="2" t="str">
        <f>IF(_xlfn.XLOOKUP(C457,Customers!A456:A1456,Customers!C456:C1456,,0)=0,"",_xlfn.XLOOKUP(C457,Customers!A456:A1456,Customers!C456:C1456,,0))</f>
        <v>sbarribalcn@microsoft.com</v>
      </c>
      <c r="H457" s="2" t="str">
        <f>_xlfn.XLOOKUP(C457,Customers!A456:A1456,Customers!G456:G1456,,0)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_xlfn.XLOOKUP(C458,Customers!A457:A1457,Customers!B457:B1457,,0)</f>
        <v>Agnes Adamides</v>
      </c>
      <c r="G458" s="2" t="str">
        <f>IF(_xlfn.XLOOKUP(C458,Customers!A457:A1457,Customers!C457:C1457,,0)=0,"",_xlfn.XLOOKUP(C458,Customers!A457:A1457,Customers!C457:C1457,,0))</f>
        <v>aadamidesco@bizjournals.com</v>
      </c>
      <c r="H458" s="2" t="str">
        <f>_xlfn.XLOOKUP(C458,Customers!A457:A1457,Customers!G457:G1457,,0)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_xlfn.XLOOKUP(C459,Customers!A458:A1458,Customers!B458:B1458,,0)</f>
        <v>Carmelita Thowes</v>
      </c>
      <c r="G459" s="2" t="str">
        <f>IF(_xlfn.XLOOKUP(C459,Customers!A458:A1458,Customers!C458:C1458,,0)=0,"",_xlfn.XLOOKUP(C459,Customers!A458:A1458,Customers!C458:C1458,,0))</f>
        <v>cthowescp@craigslist.org</v>
      </c>
      <c r="H459" s="2" t="str">
        <f>_xlfn.XLOOKUP(C459,Customers!A458:A1458,Customers!G458:G1458,,0)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_xlfn.XLOOKUP(C460,Customers!A459:A1459,Customers!B459:B1459,,0)</f>
        <v>Rodolfo Willoway</v>
      </c>
      <c r="G460" s="2" t="str">
        <f>IF(_xlfn.XLOOKUP(C460,Customers!A459:A1459,Customers!C459:C1459,,0)=0,"",_xlfn.XLOOKUP(C460,Customers!A459:A1459,Customers!C459:C1459,,0))</f>
        <v>rwillowaycq@admin.ch</v>
      </c>
      <c r="H460" s="2" t="str">
        <f>_xlfn.XLOOKUP(C460,Customers!A459:A1459,Customers!G459:G1459,,0)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_xlfn.XLOOKUP(C461,Customers!A460:A1460,Customers!B460:B1460,,0)</f>
        <v>Alvis Elwin</v>
      </c>
      <c r="G461" s="2" t="str">
        <f>IF(_xlfn.XLOOKUP(C461,Customers!A460:A1460,Customers!C460:C1460,,0)=0,"",_xlfn.XLOOKUP(C461,Customers!A460:A1460,Customers!C460:C1460,,0))</f>
        <v>aelwincr@privacy.gov.au</v>
      </c>
      <c r="H461" s="2" t="str">
        <f>_xlfn.XLOOKUP(C461,Customers!A460:A1460,Customers!G460:G1460,,0)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_xlfn.XLOOKUP(C462,Customers!A461:A1461,Customers!B461:B1461,,0)</f>
        <v>Araldo Bilbrook</v>
      </c>
      <c r="G462" s="2" t="str">
        <f>IF(_xlfn.XLOOKUP(C462,Customers!A461:A1461,Customers!C461:C1461,,0)=0,"",_xlfn.XLOOKUP(C462,Customers!A461:A1461,Customers!C461:C1461,,0))</f>
        <v>abilbrookcs@booking.com</v>
      </c>
      <c r="H462" s="2" t="str">
        <f>_xlfn.XLOOKUP(C462,Customers!A461:A1461,Customers!G461:G1461,,0)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_xlfn.XLOOKUP(C463,Customers!A462:A1462,Customers!B462:B1462,,0)</f>
        <v>Ransell McKall</v>
      </c>
      <c r="G463" s="2" t="str">
        <f>IF(_xlfn.XLOOKUP(C463,Customers!A462:A1462,Customers!C462:C1462,,0)=0,"",_xlfn.XLOOKUP(C463,Customers!A462:A1462,Customers!C462:C1462,,0))</f>
        <v>rmckallct@sakura.ne.jp</v>
      </c>
      <c r="H463" s="2" t="str">
        <f>_xlfn.XLOOKUP(C463,Customers!A462:A1462,Customers!G462:G1462,,0)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_xlfn.XLOOKUP(C464,Customers!A463:A1463,Customers!B463:B1463,,0)</f>
        <v>Borg Daile</v>
      </c>
      <c r="G464" s="2" t="str">
        <f>IF(_xlfn.XLOOKUP(C464,Customers!A463:A1463,Customers!C463:C1463,,0)=0,"",_xlfn.XLOOKUP(C464,Customers!A463:A1463,Customers!C463:C1463,,0))</f>
        <v>bdailecu@vistaprint.com</v>
      </c>
      <c r="H464" s="2" t="str">
        <f>_xlfn.XLOOKUP(C464,Customers!A463:A1463,Customers!G463:G1463,,0)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_xlfn.XLOOKUP(C465,Customers!A464:A1464,Customers!B464:B1464,,0)</f>
        <v>Adolphe Treherne</v>
      </c>
      <c r="G465" s="2" t="str">
        <f>IF(_xlfn.XLOOKUP(C465,Customers!A464:A1464,Customers!C464:C1464,,0)=0,"",_xlfn.XLOOKUP(C465,Customers!A464:A1464,Customers!C464:C1464,,0))</f>
        <v>atrehernecv@state.tx.us</v>
      </c>
      <c r="H465" s="2" t="str">
        <f>_xlfn.XLOOKUP(C465,Customers!A464:A1464,Customers!G464:G1464,,0)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_xlfn.XLOOKUP(C466,Customers!A465:A1465,Customers!B465:B1465,,0)</f>
        <v>Annetta Brentnall</v>
      </c>
      <c r="G466" s="2" t="str">
        <f>IF(_xlfn.XLOOKUP(C466,Customers!A465:A1465,Customers!C465:C1465,,0)=0,"",_xlfn.XLOOKUP(C466,Customers!A465:A1465,Customers!C465:C1465,,0))</f>
        <v>abrentnallcw@biglobe.ne.jp</v>
      </c>
      <c r="H466" s="2" t="str">
        <f>_xlfn.XLOOKUP(C466,Customers!A465:A1465,Customers!G465:G1465,,0)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_xlfn.XLOOKUP(C467,Customers!A466:A1466,Customers!B466:B1466,,0)</f>
        <v>Dick Drinkall</v>
      </c>
      <c r="G467" s="2" t="str">
        <f>IF(_xlfn.XLOOKUP(C467,Customers!A466:A1466,Customers!C466:C1466,,0)=0,"",_xlfn.XLOOKUP(C467,Customers!A466:A1466,Customers!C466:C1466,,0))</f>
        <v>ddrinkallcx@psu.edu</v>
      </c>
      <c r="H467" s="2" t="str">
        <f>_xlfn.XLOOKUP(C467,Customers!A466:A1466,Customers!G466:G1466,,0)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_xlfn.XLOOKUP(C468,Customers!A467:A1467,Customers!B467:B1467,,0)</f>
        <v>Dagny Kornel</v>
      </c>
      <c r="G468" s="2" t="str">
        <f>IF(_xlfn.XLOOKUP(C468,Customers!A467:A1467,Customers!C467:C1467,,0)=0,"",_xlfn.XLOOKUP(C468,Customers!A467:A1467,Customers!C467:C1467,,0))</f>
        <v>dkornelcy@cyberchimps.com</v>
      </c>
      <c r="H468" s="2" t="str">
        <f>_xlfn.XLOOKUP(C468,Customers!A467:A1467,Customers!G467:G1467,,0)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_xlfn.XLOOKUP(C469,Customers!A468:A1468,Customers!B468:B1468,,0)</f>
        <v>Rhona Lequeux</v>
      </c>
      <c r="G469" s="2" t="str">
        <f>IF(_xlfn.XLOOKUP(C469,Customers!A468:A1468,Customers!C468:C1468,,0)=0,"",_xlfn.XLOOKUP(C469,Customers!A468:A1468,Customers!C468:C1468,,0))</f>
        <v>rlequeuxcz@newyorker.com</v>
      </c>
      <c r="H469" s="2" t="str">
        <f>_xlfn.XLOOKUP(C469,Customers!A468:A1468,Customers!G468:G1468,,0)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_xlfn.XLOOKUP(C470,Customers!A469:A1469,Customers!B469:B1469,,0)</f>
        <v>Julius Mccaull</v>
      </c>
      <c r="G470" s="2" t="str">
        <f>IF(_xlfn.XLOOKUP(C470,Customers!A469:A1469,Customers!C469:C1469,,0)=0,"",_xlfn.XLOOKUP(C470,Customers!A469:A1469,Customers!C469:C1469,,0))</f>
        <v>jmccaulld0@parallels.com</v>
      </c>
      <c r="H470" s="2" t="str">
        <f>_xlfn.XLOOKUP(C470,Customers!A469:A1469,Customers!G469:G1469,,0)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_xlfn.XLOOKUP(C471,Customers!A470:A1470,Customers!B470:B1470,,0)</f>
        <v>Ailey Brash</v>
      </c>
      <c r="G471" s="2" t="str">
        <f>IF(_xlfn.XLOOKUP(C471,Customers!A470:A1470,Customers!C470:C1470,,0)=0,"",_xlfn.XLOOKUP(C471,Customers!A470:A1470,Customers!C470:C1470,,0))</f>
        <v>abrashda@plala.or.jp</v>
      </c>
      <c r="H471" s="2" t="str">
        <f>_xlfn.XLOOKUP(C471,Customers!A470:A1470,Customers!G470:G1470,,0)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_xlfn.XLOOKUP(C472,Customers!A471:A1471,Customers!B471:B1471,,0)</f>
        <v>Alberto Hutchinson</v>
      </c>
      <c r="G472" s="2" t="str">
        <f>IF(_xlfn.XLOOKUP(C472,Customers!A471:A1471,Customers!C471:C1471,,0)=0,"",_xlfn.XLOOKUP(C472,Customers!A471:A1471,Customers!C471:C1471,,0))</f>
        <v>ahutchinsond2@imgur.com</v>
      </c>
      <c r="H472" s="2" t="str">
        <f>_xlfn.XLOOKUP(C472,Customers!A471:A1471,Customers!G471:G1471,,0)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_xlfn.XLOOKUP(C473,Customers!A472:A1472,Customers!B472:B1472,,0)</f>
        <v>Lamond Gheeraert</v>
      </c>
      <c r="G473" s="2" t="str">
        <f>IF(_xlfn.XLOOKUP(C473,Customers!A472:A1472,Customers!C472:C1472,,0)=0,"",_xlfn.XLOOKUP(C473,Customers!A472:A1472,Customers!C472:C1472,,0))</f>
        <v/>
      </c>
      <c r="H473" s="2" t="str">
        <f>_xlfn.XLOOKUP(C473,Customers!A472:A1472,Customers!G472:G1472,,0)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_xlfn.XLOOKUP(C474,Customers!A473:A1473,Customers!B473:B1473,,0)</f>
        <v>Roxine Drivers</v>
      </c>
      <c r="G474" s="2" t="str">
        <f>IF(_xlfn.XLOOKUP(C474,Customers!A473:A1473,Customers!C473:C1473,,0)=0,"",_xlfn.XLOOKUP(C474,Customers!A473:A1473,Customers!C473:C1473,,0))</f>
        <v>rdriversd4@hexun.com</v>
      </c>
      <c r="H474" s="2" t="str">
        <f>_xlfn.XLOOKUP(C474,Customers!A473:A1473,Customers!G473:G1473,,0)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_xlfn.XLOOKUP(C475,Customers!A474:A1474,Customers!B474:B1474,,0)</f>
        <v>Heloise Zeal</v>
      </c>
      <c r="G475" s="2" t="str">
        <f>IF(_xlfn.XLOOKUP(C475,Customers!A474:A1474,Customers!C474:C1474,,0)=0,"",_xlfn.XLOOKUP(C475,Customers!A474:A1474,Customers!C474:C1474,,0))</f>
        <v>hzeald5@google.de</v>
      </c>
      <c r="H475" s="2" t="str">
        <f>_xlfn.XLOOKUP(C475,Customers!A474:A1474,Customers!G474:G1474,,0)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_xlfn.XLOOKUP(C476,Customers!A475:A1475,Customers!B475:B1475,,0)</f>
        <v>Granger Smallcombe</v>
      </c>
      <c r="G476" s="2" t="str">
        <f>IF(_xlfn.XLOOKUP(C476,Customers!A475:A1475,Customers!C475:C1475,,0)=0,"",_xlfn.XLOOKUP(C476,Customers!A475:A1475,Customers!C475:C1475,,0))</f>
        <v>gsmallcombed6@ucla.edu</v>
      </c>
      <c r="H476" s="2" t="str">
        <f>_xlfn.XLOOKUP(C476,Customers!A475:A1475,Customers!G475:G1475,,0)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_xlfn.XLOOKUP(C477,Customers!A476:A1476,Customers!B476:B1476,,0)</f>
        <v>Daryn Dibley</v>
      </c>
      <c r="G477" s="2" t="str">
        <f>IF(_xlfn.XLOOKUP(C477,Customers!A476:A1476,Customers!C476:C1476,,0)=0,"",_xlfn.XLOOKUP(C477,Customers!A476:A1476,Customers!C476:C1476,,0))</f>
        <v>ddibleyd7@feedburner.com</v>
      </c>
      <c r="H477" s="2" t="str">
        <f>_xlfn.XLOOKUP(C477,Customers!A476:A1476,Customers!G476:G1476,,0)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_xlfn.XLOOKUP(C478,Customers!A477:A1477,Customers!B477:B1477,,0)</f>
        <v>Gardy Dimitriou</v>
      </c>
      <c r="G478" s="2" t="str">
        <f>IF(_xlfn.XLOOKUP(C478,Customers!A477:A1477,Customers!C477:C1477,,0)=0,"",_xlfn.XLOOKUP(C478,Customers!A477:A1477,Customers!C477:C1477,,0))</f>
        <v>gdimitrioud8@chronoengine.com</v>
      </c>
      <c r="H478" s="2" t="str">
        <f>_xlfn.XLOOKUP(C478,Customers!A477:A1477,Customers!G477:G1477,,0)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_xlfn.XLOOKUP(C479,Customers!A478:A1478,Customers!B478:B1478,,0)</f>
        <v>Fanny Flanagan</v>
      </c>
      <c r="G479" s="2" t="str">
        <f>IF(_xlfn.XLOOKUP(C479,Customers!A478:A1478,Customers!C478:C1478,,0)=0,"",_xlfn.XLOOKUP(C479,Customers!A478:A1478,Customers!C478:C1478,,0))</f>
        <v>fflanagand9@woothemes.com</v>
      </c>
      <c r="H479" s="2" t="str">
        <f>_xlfn.XLOOKUP(C479,Customers!A478:A1478,Customers!G478:G1478,,0)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_xlfn.XLOOKUP(C480,Customers!A479:A1479,Customers!B479:B1479,,0)</f>
        <v>Ailey Brash</v>
      </c>
      <c r="G480" s="2" t="str">
        <f>IF(_xlfn.XLOOKUP(C480,Customers!A479:A1479,Customers!C479:C1479,,0)=0,"",_xlfn.XLOOKUP(C480,Customers!A479:A1479,Customers!C479:C1479,,0))</f>
        <v>abrashda@plala.or.jp</v>
      </c>
      <c r="H480" s="2" t="str">
        <f>_xlfn.XLOOKUP(C480,Customers!A479:A1479,Customers!G479:G1479,,0)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_xlfn.XLOOKUP(C481,Customers!A480:A1480,Customers!B480:B1480,,0)</f>
        <v>Ailey Brash</v>
      </c>
      <c r="G481" s="2" t="str">
        <f>IF(_xlfn.XLOOKUP(C481,Customers!A480:A1480,Customers!C480:C1480,,0)=0,"",_xlfn.XLOOKUP(C481,Customers!A480:A1480,Customers!C480:C1480,,0))</f>
        <v>abrashda@plala.or.jp</v>
      </c>
      <c r="H481" s="2" t="str">
        <f>_xlfn.XLOOKUP(C481,Customers!A480:A1480,Customers!G480:G1480,,0)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ref="M481:M544" si="24">L481*E481</f>
        <v>126.49999999999999</v>
      </c>
      <c r="N481" t="str">
        <f t="shared" ref="N481:N544" si="25">IF(I481="Rob","Robusta",IF(I481="Exc","Excelsa",IF(I481="Ara","Arabica",IF(I481="Lib","Liberica"))))</f>
        <v>Excelsa</v>
      </c>
      <c r="O481" t="str">
        <f t="shared" ref="O481:O544" si="26">IF(J481="M","Medium",IF(J481="L","Light",IF(J481="D","Dark")))</f>
        <v>Medium</v>
      </c>
      <c r="P481" t="str">
        <f>_xlfn.XLOOKUP(Orders[[#This Row],[Customer ID]],Customers!$A$1:$A$1001,Customers!$I$1:$I$1001,,0)</f>
        <v>Yes</v>
      </c>
    </row>
    <row r="482" spans="1:16" x14ac:dyDescent="0.2">
      <c r="A482" s="2" t="s">
        <v>3193</v>
      </c>
      <c r="B482" s="3">
        <v>43624</v>
      </c>
      <c r="C482" s="2" t="s">
        <v>3194</v>
      </c>
      <c r="D482" t="s">
        <v>6156</v>
      </c>
      <c r="E482" s="2">
        <v>1</v>
      </c>
      <c r="F482" s="2" t="e">
        <f>_xlfn.XLOOKUP(C482,Customers!A481:A1481,Customers!B481:B1481,,0)</f>
        <v>#N/A</v>
      </c>
      <c r="G482" s="2" t="e">
        <f>IF(_xlfn.XLOOKUP(C482,Customers!A481:A1481,Customers!C481:C1481,,0)=0,"",_xlfn.XLOOKUP(C482,Customers!A481:A1481,Customers!C481:C1481,,0))</f>
        <v>#N/A</v>
      </c>
      <c r="H482" s="2" t="e">
        <f>_xlfn.XLOOKUP(C482,Customers!A481:A1481,Customers!G481:G1481,,0)</f>
        <v>#N/A</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4"/>
        <v>4.125</v>
      </c>
      <c r="N482" t="str">
        <f t="shared" si="25"/>
        <v>Excelsa</v>
      </c>
      <c r="O482" t="str">
        <f t="shared" si="26"/>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_xlfn.XLOOKUP(C483,Customers!A482:A1482,Customers!B482:B1482,,0)</f>
        <v>Nanny Izhakov</v>
      </c>
      <c r="G483" s="2" t="str">
        <f>IF(_xlfn.XLOOKUP(C483,Customers!A482:A1482,Customers!C482:C1482,,0)=0,"",_xlfn.XLOOKUP(C483,Customers!A482:A1482,Customers!C482:C1482,,0))</f>
        <v>nizhakovdd@aol.com</v>
      </c>
      <c r="H483" s="2" t="str">
        <f>_xlfn.XLOOKUP(C483,Customers!A482:A1482,Customers!G482:G1482,,0)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4"/>
        <v>23.9</v>
      </c>
      <c r="N483" t="str">
        <f t="shared" si="25"/>
        <v>Robusta</v>
      </c>
      <c r="O483" t="str">
        <f t="shared" si="26"/>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_xlfn.XLOOKUP(C484,Customers!A483:A1483,Customers!B483:B1483,,0)</f>
        <v>Stanly Keets</v>
      </c>
      <c r="G484" s="2" t="str">
        <f>IF(_xlfn.XLOOKUP(C484,Customers!A483:A1483,Customers!C483:C1483,,0)=0,"",_xlfn.XLOOKUP(C484,Customers!A483:A1483,Customers!C483:C1483,,0))</f>
        <v>skeetsde@answers.com</v>
      </c>
      <c r="H484" s="2" t="str">
        <f>_xlfn.XLOOKUP(C484,Customers!A483:A1483,Customers!G483:G1483,,0)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4"/>
        <v>139.72499999999999</v>
      </c>
      <c r="N484" t="str">
        <f t="shared" si="25"/>
        <v>Excelsa</v>
      </c>
      <c r="O484" t="str">
        <f t="shared" si="26"/>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_xlfn.XLOOKUP(C485,Customers!A484:A1484,Customers!B484:B1484,,0)</f>
        <v>Orion Dyott</v>
      </c>
      <c r="G485" s="2" t="str">
        <f>IF(_xlfn.XLOOKUP(C485,Customers!A484:A1484,Customers!C484:C1484,,0)=0,"",_xlfn.XLOOKUP(C485,Customers!A484:A1484,Customers!C484:C1484,,0))</f>
        <v/>
      </c>
      <c r="H485" s="2" t="str">
        <f>_xlfn.XLOOKUP(C485,Customers!A484:A1484,Customers!G484:G1484,,0)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4"/>
        <v>59.569999999999993</v>
      </c>
      <c r="N485" t="str">
        <f t="shared" si="25"/>
        <v>Liberica</v>
      </c>
      <c r="O485" t="str">
        <f t="shared" si="26"/>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_xlfn.XLOOKUP(C486,Customers!A485:A1485,Customers!B485:B1485,,0)</f>
        <v>Keefer Cake</v>
      </c>
      <c r="G486" s="2" t="str">
        <f>IF(_xlfn.XLOOKUP(C486,Customers!A485:A1485,Customers!C485:C1485,,0)=0,"",_xlfn.XLOOKUP(C486,Customers!A485:A1485,Customers!C485:C1485,,0))</f>
        <v>kcakedg@huffingtonpost.com</v>
      </c>
      <c r="H486" s="2" t="str">
        <f>_xlfn.XLOOKUP(C486,Customers!A485:A1485,Customers!G485:G1485,,0)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4"/>
        <v>57.06</v>
      </c>
      <c r="N486" t="str">
        <f t="shared" si="25"/>
        <v>Liberica</v>
      </c>
      <c r="O486" t="str">
        <f t="shared" si="26"/>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_xlfn.XLOOKUP(C487,Customers!A486:A1486,Customers!B486:B1486,,0)</f>
        <v>Morna Hansed</v>
      </c>
      <c r="G487" s="2" t="str">
        <f>IF(_xlfn.XLOOKUP(C487,Customers!A486:A1486,Customers!C486:C1486,,0)=0,"",_xlfn.XLOOKUP(C487,Customers!A486:A1486,Customers!C486:C1486,,0))</f>
        <v>mhanseddh@instagram.com</v>
      </c>
      <c r="H487" s="2" t="str">
        <f>_xlfn.XLOOKUP(C487,Customers!A486:A1486,Customers!G486:G1486,,0)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4"/>
        <v>21.509999999999998</v>
      </c>
      <c r="N487" t="str">
        <f t="shared" si="25"/>
        <v>Robusta</v>
      </c>
      <c r="O487" t="str">
        <f t="shared" si="26"/>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_xlfn.XLOOKUP(C488,Customers!A487:A1487,Customers!B487:B1487,,0)</f>
        <v>Franny Kienlein</v>
      </c>
      <c r="G488" s="2" t="str">
        <f>IF(_xlfn.XLOOKUP(C488,Customers!A487:A1487,Customers!C487:C1487,,0)=0,"",_xlfn.XLOOKUP(C488,Customers!A487:A1487,Customers!C487:C1487,,0))</f>
        <v>fkienleindi@trellian.com</v>
      </c>
      <c r="H488" s="2" t="str">
        <f>_xlfn.XLOOKUP(C488,Customers!A487:A1487,Customers!G487:G1487,,0)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4"/>
        <v>52.38</v>
      </c>
      <c r="N488" t="str">
        <f t="shared" si="25"/>
        <v>Liberica</v>
      </c>
      <c r="O488" t="str">
        <f t="shared" si="26"/>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_xlfn.XLOOKUP(C489,Customers!A488:A1488,Customers!B488:B1488,,0)</f>
        <v>Klarika Egglestone</v>
      </c>
      <c r="G489" s="2" t="str">
        <f>IF(_xlfn.XLOOKUP(C489,Customers!A488:A1488,Customers!C488:C1488,,0)=0,"",_xlfn.XLOOKUP(C489,Customers!A488:A1488,Customers!C488:C1488,,0))</f>
        <v>kegglestonedj@sphinn.com</v>
      </c>
      <c r="H489" s="2" t="str">
        <f>_xlfn.XLOOKUP(C489,Customers!A488:A1488,Customers!G488:G1488,,0)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4"/>
        <v>72.900000000000006</v>
      </c>
      <c r="N489" t="str">
        <f t="shared" si="25"/>
        <v>Excelsa</v>
      </c>
      <c r="O489" t="str">
        <f t="shared" si="26"/>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_xlfn.XLOOKUP(C490,Customers!A489:A1489,Customers!B489:B1489,,0)</f>
        <v>Becky Semkins</v>
      </c>
      <c r="G490" s="2" t="str">
        <f>IF(_xlfn.XLOOKUP(C490,Customers!A489:A1489,Customers!C489:C1489,,0)=0,"",_xlfn.XLOOKUP(C490,Customers!A489:A1489,Customers!C489:C1489,,0))</f>
        <v>bsemkinsdk@unc.edu</v>
      </c>
      <c r="H490" s="2" t="str">
        <f>_xlfn.XLOOKUP(C490,Customers!A489:A1489,Customers!G489:G1489,,0)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4"/>
        <v>14.924999999999999</v>
      </c>
      <c r="N490" t="str">
        <f t="shared" si="25"/>
        <v>Robusta</v>
      </c>
      <c r="O490" t="str">
        <f t="shared" si="26"/>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_xlfn.XLOOKUP(C491,Customers!A490:A1490,Customers!B490:B1490,,0)</f>
        <v>Sean Lorenzetti</v>
      </c>
      <c r="G491" s="2" t="str">
        <f>IF(_xlfn.XLOOKUP(C491,Customers!A490:A1490,Customers!C490:C1490,,0)=0,"",_xlfn.XLOOKUP(C491,Customers!A490:A1490,Customers!C490:C1490,,0))</f>
        <v>slorenzettidl@is.gd</v>
      </c>
      <c r="H491" s="2" t="str">
        <f>_xlfn.XLOOKUP(C491,Customers!A490:A1490,Customers!G490:G1490,,0)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4"/>
        <v>95.1</v>
      </c>
      <c r="N491" t="str">
        <f t="shared" si="25"/>
        <v>Liberica</v>
      </c>
      <c r="O491" t="str">
        <f t="shared" si="26"/>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_xlfn.XLOOKUP(C492,Customers!A491:A1491,Customers!B491:B1491,,0)</f>
        <v>Bob Giannazzi</v>
      </c>
      <c r="G492" s="2" t="str">
        <f>IF(_xlfn.XLOOKUP(C492,Customers!A491:A1491,Customers!C491:C1491,,0)=0,"",_xlfn.XLOOKUP(C492,Customers!A491:A1491,Customers!C491:C1491,,0))</f>
        <v>bgiannazzidm@apple.com</v>
      </c>
      <c r="H492" s="2" t="str">
        <f>_xlfn.XLOOKUP(C492,Customers!A491:A1491,Customers!G491:G1491,,0)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4"/>
        <v>15.54</v>
      </c>
      <c r="N492" t="str">
        <f t="shared" si="25"/>
        <v>Liberica</v>
      </c>
      <c r="O492" t="str">
        <f t="shared" si="26"/>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_xlfn.XLOOKUP(C493,Customers!A492:A1492,Customers!B492:B1492,,0)</f>
        <v>Kendra Backshell</v>
      </c>
      <c r="G493" s="2" t="str">
        <f>IF(_xlfn.XLOOKUP(C493,Customers!A492:A1492,Customers!C492:C1492,,0)=0,"",_xlfn.XLOOKUP(C493,Customers!A492:A1492,Customers!C492:C1492,,0))</f>
        <v/>
      </c>
      <c r="H493" s="2" t="str">
        <f>_xlfn.XLOOKUP(C493,Customers!A492:A1492,Customers!G492:G1492,,0)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4"/>
        <v>23.31</v>
      </c>
      <c r="N493" t="str">
        <f t="shared" si="25"/>
        <v>Liberica</v>
      </c>
      <c r="O493" t="str">
        <f t="shared" si="26"/>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_xlfn.XLOOKUP(C494,Customers!A493:A1493,Customers!B493:B1493,,0)</f>
        <v>Uriah Lethbrig</v>
      </c>
      <c r="G494" s="2" t="str">
        <f>IF(_xlfn.XLOOKUP(C494,Customers!A493:A1493,Customers!C493:C1493,,0)=0,"",_xlfn.XLOOKUP(C494,Customers!A493:A1493,Customers!C493:C1493,,0))</f>
        <v>ulethbrigdo@hc360.com</v>
      </c>
      <c r="H494" s="2" t="str">
        <f>_xlfn.XLOOKUP(C494,Customers!A493:A1493,Customers!G493:G1493,,0)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4"/>
        <v>4.125</v>
      </c>
      <c r="N494" t="str">
        <f t="shared" si="25"/>
        <v>Excelsa</v>
      </c>
      <c r="O494" t="str">
        <f t="shared" si="26"/>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_xlfn.XLOOKUP(C495,Customers!A494:A1494,Customers!B494:B1494,,0)</f>
        <v>Sky Farnish</v>
      </c>
      <c r="G495" s="2" t="str">
        <f>IF(_xlfn.XLOOKUP(C495,Customers!A494:A1494,Customers!C494:C1494,,0)=0,"",_xlfn.XLOOKUP(C495,Customers!A494:A1494,Customers!C494:C1494,,0))</f>
        <v>sfarnishdp@dmoz.org</v>
      </c>
      <c r="H495" s="2" t="str">
        <f>_xlfn.XLOOKUP(C495,Customers!A494:A1494,Customers!G494:G1494,,0)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4"/>
        <v>35.82</v>
      </c>
      <c r="N495" t="str">
        <f t="shared" si="25"/>
        <v>Robusta</v>
      </c>
      <c r="O495" t="str">
        <f t="shared" si="26"/>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_xlfn.XLOOKUP(C496,Customers!A495:A1495,Customers!B495:B1495,,0)</f>
        <v>Felicia Jecock</v>
      </c>
      <c r="G496" s="2" t="str">
        <f>IF(_xlfn.XLOOKUP(C496,Customers!A495:A1495,Customers!C495:C1495,,0)=0,"",_xlfn.XLOOKUP(C496,Customers!A495:A1495,Customers!C495:C1495,,0))</f>
        <v>fjecockdq@unicef.org</v>
      </c>
      <c r="H496" s="2" t="str">
        <f>_xlfn.XLOOKUP(C496,Customers!A495:A1495,Customers!G495:G1495,,0)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4"/>
        <v>31.7</v>
      </c>
      <c r="N496" t="str">
        <f t="shared" si="25"/>
        <v>Liberica</v>
      </c>
      <c r="O496" t="str">
        <f t="shared" si="26"/>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_xlfn.XLOOKUP(C497,Customers!A496:A1496,Customers!B496:B1496,,0)</f>
        <v>Currey MacAllister</v>
      </c>
      <c r="G497" s="2" t="str">
        <f>IF(_xlfn.XLOOKUP(C497,Customers!A496:A1496,Customers!C496:C1496,,0)=0,"",_xlfn.XLOOKUP(C497,Customers!A496:A1496,Customers!C496:C1496,,0))</f>
        <v/>
      </c>
      <c r="H497" s="2" t="str">
        <f>_xlfn.XLOOKUP(C497,Customers!A496:A1496,Customers!G496:G1496,,0)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4"/>
        <v>79.25</v>
      </c>
      <c r="N497" t="str">
        <f t="shared" si="25"/>
        <v>Liberica</v>
      </c>
      <c r="O497" t="str">
        <f t="shared" si="26"/>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_xlfn.XLOOKUP(C498,Customers!A497:A1497,Customers!B497:B1497,,0)</f>
        <v>Hamlen Pallister</v>
      </c>
      <c r="G498" s="2" t="str">
        <f>IF(_xlfn.XLOOKUP(C498,Customers!A497:A1497,Customers!C497:C1497,,0)=0,"",_xlfn.XLOOKUP(C498,Customers!A497:A1497,Customers!C497:C1497,,0))</f>
        <v>hpallisterds@ning.com</v>
      </c>
      <c r="H498" s="2" t="str">
        <f>_xlfn.XLOOKUP(C498,Customers!A497:A1497,Customers!G497:G1497,,0)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4"/>
        <v>10.935</v>
      </c>
      <c r="N498" t="str">
        <f t="shared" si="25"/>
        <v>Excelsa</v>
      </c>
      <c r="O498" t="str">
        <f t="shared" si="26"/>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_xlfn.XLOOKUP(C499,Customers!A498:A1498,Customers!B498:B1498,,0)</f>
        <v>Chantal Mersh</v>
      </c>
      <c r="G499" s="2" t="str">
        <f>IF(_xlfn.XLOOKUP(C499,Customers!A498:A1498,Customers!C498:C1498,,0)=0,"",_xlfn.XLOOKUP(C499,Customers!A498:A1498,Customers!C498:C1498,,0))</f>
        <v>cmershdt@drupal.org</v>
      </c>
      <c r="H499" s="2" t="str">
        <f>_xlfn.XLOOKUP(C499,Customers!A498:A1498,Customers!G498:G1498,,0)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4"/>
        <v>39.799999999999997</v>
      </c>
      <c r="N499" t="str">
        <f t="shared" si="25"/>
        <v>Arabica</v>
      </c>
      <c r="O499" t="str">
        <f t="shared" si="26"/>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_xlfn.XLOOKUP(C500,Customers!A499:A1499,Customers!B499:B1499,,0)</f>
        <v>Marja Urion</v>
      </c>
      <c r="G500" s="2" t="str">
        <f>IF(_xlfn.XLOOKUP(C500,Customers!A499:A1499,Customers!C499:C1499,,0)=0,"",_xlfn.XLOOKUP(C500,Customers!A499:A1499,Customers!C499:C1499,,0))</f>
        <v>murione5@alexa.com</v>
      </c>
      <c r="H500" s="2" t="str">
        <f>_xlfn.XLOOKUP(C500,Customers!A499:A1499,Customers!G499:G1499,,0)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4"/>
        <v>49.75</v>
      </c>
      <c r="N500" t="str">
        <f t="shared" si="25"/>
        <v>Robusta</v>
      </c>
      <c r="O500" t="str">
        <f t="shared" si="26"/>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_xlfn.XLOOKUP(C501,Customers!A500:A1500,Customers!B500:B1500,,0)</f>
        <v>Malynda Purbrick</v>
      </c>
      <c r="G501" s="2" t="str">
        <f>IF(_xlfn.XLOOKUP(C501,Customers!A500:A1500,Customers!C500:C1500,,0)=0,"",_xlfn.XLOOKUP(C501,Customers!A500:A1500,Customers!C500:C1500,,0))</f>
        <v/>
      </c>
      <c r="H501" s="2" t="str">
        <f>_xlfn.XLOOKUP(C501,Customers!A500:A1500,Customers!G500:G1500,,0)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4"/>
        <v>8.0549999999999997</v>
      </c>
      <c r="N501" t="str">
        <f t="shared" si="25"/>
        <v>Robusta</v>
      </c>
      <c r="O501" t="str">
        <f t="shared" si="26"/>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_xlfn.XLOOKUP(C502,Customers!A501:A1501,Customers!B501:B1501,,0)</f>
        <v>Alf Housaman</v>
      </c>
      <c r="G502" s="2" t="str">
        <f>IF(_xlfn.XLOOKUP(C502,Customers!A501:A1501,Customers!C501:C1501,,0)=0,"",_xlfn.XLOOKUP(C502,Customers!A501:A1501,Customers!C501:C1501,,0))</f>
        <v/>
      </c>
      <c r="H502" s="2" t="str">
        <f>_xlfn.XLOOKUP(C502,Customers!A501:A1501,Customers!G501:G1501,,0)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4"/>
        <v>47.8</v>
      </c>
      <c r="N502" t="str">
        <f t="shared" si="25"/>
        <v>Robusta</v>
      </c>
      <c r="O502" t="str">
        <f t="shared" si="26"/>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_xlfn.XLOOKUP(C503,Customers!A502:A1502,Customers!B502:B1502,,0)</f>
        <v>Gladi Ducker</v>
      </c>
      <c r="G503" s="2" t="str">
        <f>IF(_xlfn.XLOOKUP(C503,Customers!A502:A1502,Customers!C502:C1502,,0)=0,"",_xlfn.XLOOKUP(C503,Customers!A502:A1502,Customers!C502:C1502,,0))</f>
        <v>gduckerdx@patch.com</v>
      </c>
      <c r="H503" s="2" t="str">
        <f>_xlfn.XLOOKUP(C503,Customers!A502:A1502,Customers!G502:G1502,,0)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4"/>
        <v>11.94</v>
      </c>
      <c r="N503" t="str">
        <f t="shared" si="25"/>
        <v>Robusta</v>
      </c>
      <c r="O503" t="str">
        <f t="shared" si="26"/>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_xlfn.XLOOKUP(C504,Customers!A503:A1503,Customers!B503:B1503,,0)</f>
        <v>Gladi Ducker</v>
      </c>
      <c r="G504" s="2" t="str">
        <f>IF(_xlfn.XLOOKUP(C504,Customers!A503:A1503,Customers!C503:C1503,,0)=0,"",_xlfn.XLOOKUP(C504,Customers!A503:A1503,Customers!C503:C1503,,0))</f>
        <v>gduckerdx@patch.com</v>
      </c>
      <c r="H504" s="2" t="str">
        <f>_xlfn.XLOOKUP(C504,Customers!A503:A1503,Customers!G503:G1503,,0)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4"/>
        <v>16.5</v>
      </c>
      <c r="N504" t="str">
        <f t="shared" si="25"/>
        <v>Excelsa</v>
      </c>
      <c r="O504" t="str">
        <f t="shared" si="26"/>
        <v>Medium</v>
      </c>
      <c r="P504" t="str">
        <f>_xlfn.XLOOKUP(Orders[[#This Row],[Customer ID]],Customers!$A$1:$A$1001,Customers!$I$1:$I$1001,,0)</f>
        <v>No</v>
      </c>
    </row>
    <row r="505" spans="1:16" x14ac:dyDescent="0.2">
      <c r="A505" s="2" t="s">
        <v>3323</v>
      </c>
      <c r="B505" s="3">
        <v>43467</v>
      </c>
      <c r="C505" s="2" t="s">
        <v>3324</v>
      </c>
      <c r="D505" t="s">
        <v>6143</v>
      </c>
      <c r="E505" s="2">
        <v>4</v>
      </c>
      <c r="F505" s="2" t="e">
        <f>_xlfn.XLOOKUP(C505,Customers!A504:A1504,Customers!B504:B1504,,0)</f>
        <v>#N/A</v>
      </c>
      <c r="G505" s="2" t="e">
        <f>IF(_xlfn.XLOOKUP(C505,Customers!A504:A1504,Customers!C504:C1504,,0)=0,"",_xlfn.XLOOKUP(C505,Customers!A504:A1504,Customers!C504:C1504,,0))</f>
        <v>#N/A</v>
      </c>
      <c r="H505" s="2" t="e">
        <f>_xlfn.XLOOKUP(C505,Customers!A504:A1504,Customers!G504:G1504,,0)</f>
        <v>#N/A</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4"/>
        <v>51.8</v>
      </c>
      <c r="N505" t="str">
        <f t="shared" si="25"/>
        <v>Liberica</v>
      </c>
      <c r="O505" t="str">
        <f t="shared" si="26"/>
        <v>Dark</v>
      </c>
      <c r="P505" t="str">
        <f>_xlfn.XLOOKUP(Orders[[#This Row],[Customer ID]],Customers!$A$1:$A$1001,Customers!$I$1:$I$1001,,0)</f>
        <v>No</v>
      </c>
    </row>
    <row r="506" spans="1:16" x14ac:dyDescent="0.2">
      <c r="A506" s="2" t="s">
        <v>3323</v>
      </c>
      <c r="B506" s="3">
        <v>43467</v>
      </c>
      <c r="C506" s="2" t="s">
        <v>3324</v>
      </c>
      <c r="D506" t="s">
        <v>6145</v>
      </c>
      <c r="E506" s="2">
        <v>3</v>
      </c>
      <c r="F506" s="2" t="e">
        <f>_xlfn.XLOOKUP(C506,Customers!A505:A1505,Customers!B505:B1505,,0)</f>
        <v>#N/A</v>
      </c>
      <c r="G506" s="2" t="e">
        <f>IF(_xlfn.XLOOKUP(C506,Customers!A505:A1505,Customers!C505:C1505,,0)=0,"",_xlfn.XLOOKUP(C506,Customers!A505:A1505,Customers!C505:C1505,,0))</f>
        <v>#N/A</v>
      </c>
      <c r="H506" s="2" t="e">
        <f>_xlfn.XLOOKUP(C506,Customers!A505:A1505,Customers!G505:G1505,,0)</f>
        <v>#N/A</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4"/>
        <v>14.265000000000001</v>
      </c>
      <c r="N506" t="str">
        <f t="shared" si="25"/>
        <v>Liberica</v>
      </c>
      <c r="O506" t="str">
        <f t="shared" si="26"/>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_xlfn.XLOOKUP(C507,Customers!A506:A1506,Customers!B506:B1506,,0)</f>
        <v>Wain Stearley</v>
      </c>
      <c r="G507" s="2" t="str">
        <f>IF(_xlfn.XLOOKUP(C507,Customers!A506:A1506,Customers!C506:C1506,,0)=0,"",_xlfn.XLOOKUP(C507,Customers!A506:A1506,Customers!C506:C1506,,0))</f>
        <v>wstearleye1@census.gov</v>
      </c>
      <c r="H507" s="2" t="str">
        <f>_xlfn.XLOOKUP(C507,Customers!A506:A1506,Customers!G506:G1506,,0)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4"/>
        <v>26.19</v>
      </c>
      <c r="N507" t="str">
        <f t="shared" si="25"/>
        <v>Liberica</v>
      </c>
      <c r="O507" t="str">
        <f t="shared" si="26"/>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_xlfn.XLOOKUP(C508,Customers!A507:A1507,Customers!B507:B1507,,0)</f>
        <v>Diane-marie Wincer</v>
      </c>
      <c r="G508" s="2" t="str">
        <f>IF(_xlfn.XLOOKUP(C508,Customers!A507:A1507,Customers!C507:C1507,,0)=0,"",_xlfn.XLOOKUP(C508,Customers!A507:A1507,Customers!C507:C1507,,0))</f>
        <v>dwincere2@marriott.com</v>
      </c>
      <c r="H508" s="2" t="str">
        <f>_xlfn.XLOOKUP(C508,Customers!A507:A1507,Customers!G507:G1507,,0)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4"/>
        <v>25.9</v>
      </c>
      <c r="N508" t="str">
        <f t="shared" si="25"/>
        <v>Arabica</v>
      </c>
      <c r="O508" t="str">
        <f t="shared" si="26"/>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_xlfn.XLOOKUP(C509,Customers!A508:A1508,Customers!B508:B1508,,0)</f>
        <v>Perry Lyfield</v>
      </c>
      <c r="G509" s="2" t="str">
        <f>IF(_xlfn.XLOOKUP(C509,Customers!A508:A1508,Customers!C508:C1508,,0)=0,"",_xlfn.XLOOKUP(C509,Customers!A508:A1508,Customers!C508:C1508,,0))</f>
        <v>plyfielde3@baidu.com</v>
      </c>
      <c r="H509" s="2" t="str">
        <f>_xlfn.XLOOKUP(C509,Customers!A508:A1508,Customers!G508:G1508,,0)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4"/>
        <v>89.35499999999999</v>
      </c>
      <c r="N509" t="str">
        <f t="shared" si="25"/>
        <v>Arabica</v>
      </c>
      <c r="O509" t="str">
        <f t="shared" si="26"/>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_xlfn.XLOOKUP(C510,Customers!A509:A1509,Customers!B509:B1509,,0)</f>
        <v>Heall Perris</v>
      </c>
      <c r="G510" s="2" t="str">
        <f>IF(_xlfn.XLOOKUP(C510,Customers!A509:A1509,Customers!C509:C1509,,0)=0,"",_xlfn.XLOOKUP(C510,Customers!A509:A1509,Customers!C509:C1509,,0))</f>
        <v>hperrise4@studiopress.com</v>
      </c>
      <c r="H510" s="2" t="str">
        <f>_xlfn.XLOOKUP(C510,Customers!A509:A1509,Customers!G509:G1509,,0)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4"/>
        <v>46.62</v>
      </c>
      <c r="N510" t="str">
        <f t="shared" si="25"/>
        <v>Liberica</v>
      </c>
      <c r="O510" t="str">
        <f t="shared" si="26"/>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_xlfn.XLOOKUP(C511,Customers!A510:A1510,Customers!B510:B1510,,0)</f>
        <v>Marja Urion</v>
      </c>
      <c r="G511" s="2" t="str">
        <f>IF(_xlfn.XLOOKUP(C511,Customers!A510:A1510,Customers!C510:C1510,,0)=0,"",_xlfn.XLOOKUP(C511,Customers!A510:A1510,Customers!C510:C1510,,0))</f>
        <v>murione5@alexa.com</v>
      </c>
      <c r="H511" s="2" t="str">
        <f>_xlfn.XLOOKUP(C511,Customers!A510:A1510,Customers!G510:G1510,,0)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4"/>
        <v>29.849999999999998</v>
      </c>
      <c r="N511" t="str">
        <f t="shared" si="25"/>
        <v>Arabica</v>
      </c>
      <c r="O511" t="str">
        <f t="shared" si="26"/>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_xlfn.XLOOKUP(C512,Customers!A511:A1511,Customers!B511:B1511,,0)</f>
        <v>Camellia Kid</v>
      </c>
      <c r="G512" s="2" t="str">
        <f>IF(_xlfn.XLOOKUP(C512,Customers!A511:A1511,Customers!C511:C1511,,0)=0,"",_xlfn.XLOOKUP(C512,Customers!A511:A1511,Customers!C511:C1511,,0))</f>
        <v>ckide6@narod.ru</v>
      </c>
      <c r="H512" s="2" t="str">
        <f>_xlfn.XLOOKUP(C512,Customers!A511:A1511,Customers!G511:G1511,,0)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4"/>
        <v>10.754999999999999</v>
      </c>
      <c r="N512" t="str">
        <f t="shared" si="25"/>
        <v>Robusta</v>
      </c>
      <c r="O512" t="str">
        <f t="shared" si="26"/>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_xlfn.XLOOKUP(C513,Customers!A512:A1512,Customers!B512:B1512,,0)</f>
        <v>Carolann Beine</v>
      </c>
      <c r="G513" s="2" t="str">
        <f>IF(_xlfn.XLOOKUP(C513,Customers!A512:A1512,Customers!C512:C1512,,0)=0,"",_xlfn.XLOOKUP(C513,Customers!A512:A1512,Customers!C512:C1512,,0))</f>
        <v>cbeinee7@xinhuanet.com</v>
      </c>
      <c r="H513" s="2" t="str">
        <f>_xlfn.XLOOKUP(C513,Customers!A512:A1512,Customers!G512:G1512,,0)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4"/>
        <v>13.5</v>
      </c>
      <c r="N513" t="str">
        <f t="shared" si="25"/>
        <v>Arabica</v>
      </c>
      <c r="O513" t="str">
        <f t="shared" si="26"/>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_xlfn.XLOOKUP(C514,Customers!A513:A1513,Customers!B513:B1513,,0)</f>
        <v>Celia Bakeup</v>
      </c>
      <c r="G514" s="2" t="str">
        <f>IF(_xlfn.XLOOKUP(C514,Customers!A513:A1513,Customers!C513:C1513,,0)=0,"",_xlfn.XLOOKUP(C514,Customers!A513:A1513,Customers!C513:C1513,,0))</f>
        <v>cbakeupe8@globo.com</v>
      </c>
      <c r="H514" s="2" t="str">
        <f>_xlfn.XLOOKUP(C514,Customers!A513:A1513,Customers!G513:G1513,,0)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4"/>
        <v>47.55</v>
      </c>
      <c r="N514" t="str">
        <f t="shared" si="25"/>
        <v>Liberica</v>
      </c>
      <c r="O514" t="str">
        <f t="shared" si="26"/>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_xlfn.XLOOKUP(C515,Customers!A514:A1514,Customers!B514:B1514,,0)</f>
        <v>Nataniel Helkin</v>
      </c>
      <c r="G515" s="2" t="str">
        <f>IF(_xlfn.XLOOKUP(C515,Customers!A514:A1514,Customers!C514:C1514,,0)=0,"",_xlfn.XLOOKUP(C515,Customers!A514:A1514,Customers!C514:C1514,,0))</f>
        <v>nhelkine9@example.com</v>
      </c>
      <c r="H515" s="2" t="str">
        <f>_xlfn.XLOOKUP(C515,Customers!A514:A1514,Customers!G514:G1514,,0)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si="24"/>
        <v>79.25</v>
      </c>
      <c r="N515" t="str">
        <f t="shared" si="25"/>
        <v>Liberica</v>
      </c>
      <c r="O515" t="str">
        <f t="shared" si="26"/>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_xlfn.XLOOKUP(C516,Customers!A515:A1515,Customers!B515:B1515,,0)</f>
        <v>Pippo Witherington</v>
      </c>
      <c r="G516" s="2" t="str">
        <f>IF(_xlfn.XLOOKUP(C516,Customers!A515:A1515,Customers!C515:C1515,,0)=0,"",_xlfn.XLOOKUP(C516,Customers!A515:A1515,Customers!C515:C1515,,0))</f>
        <v>pwitheringtonea@networkadvertising.org</v>
      </c>
      <c r="H516" s="2" t="str">
        <f>_xlfn.XLOOKUP(C516,Customers!A515:A1515,Customers!G515:G1515,,0)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_xlfn.XLOOKUP(C517,Customers!A516:A1516,Customers!B516:B1516,,0)</f>
        <v>Tildie Tilzey</v>
      </c>
      <c r="G517" s="2" t="str">
        <f>IF(_xlfn.XLOOKUP(C517,Customers!A516:A1516,Customers!C516:C1516,,0)=0,"",_xlfn.XLOOKUP(C517,Customers!A516:A1516,Customers!C516:C1516,,0))</f>
        <v>ttilzeyeb@hostgator.com</v>
      </c>
      <c r="H517" s="2" t="str">
        <f>_xlfn.XLOOKUP(C517,Customers!A516:A1516,Customers!G516:G1516,,0)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_xlfn.XLOOKUP(C518,Customers!A517:A1517,Customers!B517:B1517,,0)</f>
        <v>Cindra Burling</v>
      </c>
      <c r="G518" s="2" t="str">
        <f>IF(_xlfn.XLOOKUP(C518,Customers!A517:A1517,Customers!C517:C1517,,0)=0,"",_xlfn.XLOOKUP(C518,Customers!A517:A1517,Customers!C517:C1517,,0))</f>
        <v/>
      </c>
      <c r="H518" s="2" t="str">
        <f>_xlfn.XLOOKUP(C518,Customers!A517:A1517,Customers!G517:G1517,,0)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_xlfn.XLOOKUP(C519,Customers!A518:A1518,Customers!B518:B1518,,0)</f>
        <v>Channa Belamy</v>
      </c>
      <c r="G519" s="2" t="str">
        <f>IF(_xlfn.XLOOKUP(C519,Customers!A518:A1518,Customers!C518:C1518,,0)=0,"",_xlfn.XLOOKUP(C519,Customers!A518:A1518,Customers!C518:C1518,,0))</f>
        <v/>
      </c>
      <c r="H519" s="2" t="str">
        <f>_xlfn.XLOOKUP(C519,Customers!A518:A1518,Customers!G518:G1518,,0)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_xlfn.XLOOKUP(C520,Customers!A519:A1519,Customers!B519:B1519,,0)</f>
        <v>Karl Imorts</v>
      </c>
      <c r="G520" s="2" t="str">
        <f>IF(_xlfn.XLOOKUP(C520,Customers!A519:A1519,Customers!C519:C1519,,0)=0,"",_xlfn.XLOOKUP(C520,Customers!A519:A1519,Customers!C519:C1519,,0))</f>
        <v>kimortsee@alexa.com</v>
      </c>
      <c r="H520" s="2" t="str">
        <f>_xlfn.XLOOKUP(C520,Customers!A519:A1519,Customers!G519:G1519,,0)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e">
        <f>_xlfn.XLOOKUP(C521,Customers!A520:A1520,Customers!B520:B1520,,0)</f>
        <v>#N/A</v>
      </c>
      <c r="G521" s="2" t="e">
        <f>IF(_xlfn.XLOOKUP(C521,Customers!A520:A1520,Customers!C520:C1520,,0)=0,"",_xlfn.XLOOKUP(C521,Customers!A520:A1520,Customers!C520:C1520,,0))</f>
        <v>#N/A</v>
      </c>
      <c r="H521" s="2" t="e">
        <f>_xlfn.XLOOKUP(C521,Customers!A520:A1520,Customers!G520:G1520,,0)</f>
        <v>#N/A</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_xlfn.XLOOKUP(C522,Customers!A521:A1521,Customers!B521:B1521,,0)</f>
        <v>Mag Armistead</v>
      </c>
      <c r="G522" s="2" t="str">
        <f>IF(_xlfn.XLOOKUP(C522,Customers!A521:A1521,Customers!C521:C1521,,0)=0,"",_xlfn.XLOOKUP(C522,Customers!A521:A1521,Customers!C521:C1521,,0))</f>
        <v>marmisteadeg@blogtalkradio.com</v>
      </c>
      <c r="H522" s="2" t="str">
        <f>_xlfn.XLOOKUP(C522,Customers!A521:A1521,Customers!G521:G1521,,0)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_xlfn.XLOOKUP(C523,Customers!A522:A1522,Customers!B522:B1522,,0)</f>
        <v>Mag Armistead</v>
      </c>
      <c r="G523" s="2" t="str">
        <f>IF(_xlfn.XLOOKUP(C523,Customers!A522:A1522,Customers!C522:C1522,,0)=0,"",_xlfn.XLOOKUP(C523,Customers!A522:A1522,Customers!C522:C1522,,0))</f>
        <v>marmisteadeg@blogtalkradio.com</v>
      </c>
      <c r="H523" s="2" t="str">
        <f>_xlfn.XLOOKUP(C523,Customers!A522:A1522,Customers!G522:G1522,,0)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_xlfn.XLOOKUP(C524,Customers!A523:A1523,Customers!B523:B1523,,0)</f>
        <v>Vasili Upstone</v>
      </c>
      <c r="G524" s="2" t="str">
        <f>IF(_xlfn.XLOOKUP(C524,Customers!A523:A1523,Customers!C523:C1523,,0)=0,"",_xlfn.XLOOKUP(C524,Customers!A523:A1523,Customers!C523:C1523,,0))</f>
        <v>vupstoneei@google.pl</v>
      </c>
      <c r="H524" s="2" t="str">
        <f>_xlfn.XLOOKUP(C524,Customers!A523:A1523,Customers!G523:G1523,,0)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_xlfn.XLOOKUP(C525,Customers!A524:A1524,Customers!B524:B1524,,0)</f>
        <v>Berty Beelby</v>
      </c>
      <c r="G525" s="2" t="str">
        <f>IF(_xlfn.XLOOKUP(C525,Customers!A524:A1524,Customers!C524:C1524,,0)=0,"",_xlfn.XLOOKUP(C525,Customers!A524:A1524,Customers!C524:C1524,,0))</f>
        <v>bbeelbyej@rediff.com</v>
      </c>
      <c r="H525" s="2" t="str">
        <f>_xlfn.XLOOKUP(C525,Customers!A524:A1524,Customers!G524:G1524,,0)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_xlfn.XLOOKUP(C526,Customers!A525:A1525,Customers!B525:B1525,,0)</f>
        <v>Erny Stenyng</v>
      </c>
      <c r="G526" s="2" t="str">
        <f>IF(_xlfn.XLOOKUP(C526,Customers!A525:A1525,Customers!C525:C1525,,0)=0,"",_xlfn.XLOOKUP(C526,Customers!A525:A1525,Customers!C525:C1525,,0))</f>
        <v/>
      </c>
      <c r="H526" s="2" t="str">
        <f>_xlfn.XLOOKUP(C526,Customers!A525:A1525,Customers!G525:G1525,,0)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_xlfn.XLOOKUP(C527,Customers!A526:A1526,Customers!B526:B1526,,0)</f>
        <v>Edin Yantsurev</v>
      </c>
      <c r="G527" s="2" t="str">
        <f>IF(_xlfn.XLOOKUP(C527,Customers!A526:A1526,Customers!C526:C1526,,0)=0,"",_xlfn.XLOOKUP(C527,Customers!A526:A1526,Customers!C526:C1526,,0))</f>
        <v/>
      </c>
      <c r="H527" s="2" t="str">
        <f>_xlfn.XLOOKUP(C527,Customers!A526:A1526,Customers!G526:G1526,,0)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_xlfn.XLOOKUP(C528,Customers!A527:A1527,Customers!B527:B1527,,0)</f>
        <v>Webb Speechly</v>
      </c>
      <c r="G528" s="2" t="str">
        <f>IF(_xlfn.XLOOKUP(C528,Customers!A527:A1527,Customers!C527:C1527,,0)=0,"",_xlfn.XLOOKUP(C528,Customers!A527:A1527,Customers!C527:C1527,,0))</f>
        <v>wspeechlyem@amazon.com</v>
      </c>
      <c r="H528" s="2" t="str">
        <f>_xlfn.XLOOKUP(C528,Customers!A527:A1527,Customers!G527:G1527,,0)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_xlfn.XLOOKUP(C529,Customers!A528:A1528,Customers!B528:B1528,,0)</f>
        <v>Irvine Phillpot</v>
      </c>
      <c r="G529" s="2" t="str">
        <f>IF(_xlfn.XLOOKUP(C529,Customers!A528:A1528,Customers!C528:C1528,,0)=0,"",_xlfn.XLOOKUP(C529,Customers!A528:A1528,Customers!C528:C1528,,0))</f>
        <v>iphillpoten@buzzfeed.com</v>
      </c>
      <c r="H529" s="2" t="str">
        <f>_xlfn.XLOOKUP(C529,Customers!A528:A1528,Customers!G528:G1528,,0)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_xlfn.XLOOKUP(C530,Customers!A529:A1529,Customers!B529:B1529,,0)</f>
        <v>Lem Pennacci</v>
      </c>
      <c r="G530" s="2" t="str">
        <f>IF(_xlfn.XLOOKUP(C530,Customers!A529:A1529,Customers!C529:C1529,,0)=0,"",_xlfn.XLOOKUP(C530,Customers!A529:A1529,Customers!C529:C1529,,0))</f>
        <v>lpennaccieo@statcounter.com</v>
      </c>
      <c r="H530" s="2" t="str">
        <f>_xlfn.XLOOKUP(C530,Customers!A529:A1529,Customers!G529:G1529,,0)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_xlfn.XLOOKUP(C531,Customers!A530:A1530,Customers!B530:B1530,,0)</f>
        <v>Starr Arpin</v>
      </c>
      <c r="G531" s="2" t="str">
        <f>IF(_xlfn.XLOOKUP(C531,Customers!A530:A1530,Customers!C530:C1530,,0)=0,"",_xlfn.XLOOKUP(C531,Customers!A530:A1530,Customers!C530:C1530,,0))</f>
        <v>sarpinep@moonfruit.com</v>
      </c>
      <c r="H531" s="2" t="str">
        <f>_xlfn.XLOOKUP(C531,Customers!A530:A1530,Customers!G530:G1530,,0)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_xlfn.XLOOKUP(C532,Customers!A531:A1531,Customers!B531:B1531,,0)</f>
        <v>Donny Fries</v>
      </c>
      <c r="G532" s="2" t="str">
        <f>IF(_xlfn.XLOOKUP(C532,Customers!A531:A1531,Customers!C531:C1531,,0)=0,"",_xlfn.XLOOKUP(C532,Customers!A531:A1531,Customers!C531:C1531,,0))</f>
        <v>dfrieseq@cargocollective.com</v>
      </c>
      <c r="H532" s="2" t="str">
        <f>_xlfn.XLOOKUP(C532,Customers!A531:A1531,Customers!G531:G1531,,0)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_xlfn.XLOOKUP(C533,Customers!A532:A1532,Customers!B532:B1532,,0)</f>
        <v>Rana Sharer</v>
      </c>
      <c r="G533" s="2" t="str">
        <f>IF(_xlfn.XLOOKUP(C533,Customers!A532:A1532,Customers!C532:C1532,,0)=0,"",_xlfn.XLOOKUP(C533,Customers!A532:A1532,Customers!C532:C1532,,0))</f>
        <v>rsharerer@flavors.me</v>
      </c>
      <c r="H533" s="2" t="str">
        <f>_xlfn.XLOOKUP(C533,Customers!A532:A1532,Customers!G532:G1532,,0)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_xlfn.XLOOKUP(C534,Customers!A533:A1533,Customers!B533:B1533,,0)</f>
        <v>Nannie Naseby</v>
      </c>
      <c r="G534" s="2" t="str">
        <f>IF(_xlfn.XLOOKUP(C534,Customers!A533:A1533,Customers!C533:C1533,,0)=0,"",_xlfn.XLOOKUP(C534,Customers!A533:A1533,Customers!C533:C1533,,0))</f>
        <v>nnasebyes@umich.edu</v>
      </c>
      <c r="H534" s="2" t="str">
        <f>_xlfn.XLOOKUP(C534,Customers!A533:A1533,Customers!G533:G1533,,0)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_xlfn.XLOOKUP(C535,Customers!A534:A1534,Customers!B534:B1534,,0)</f>
        <v>Rea Offell</v>
      </c>
      <c r="G535" s="2" t="str">
        <f>IF(_xlfn.XLOOKUP(C535,Customers!A534:A1534,Customers!C534:C1534,,0)=0,"",_xlfn.XLOOKUP(C535,Customers!A534:A1534,Customers!C534:C1534,,0))</f>
        <v/>
      </c>
      <c r="H535" s="2" t="str">
        <f>_xlfn.XLOOKUP(C535,Customers!A534:A1534,Customers!G534:G1534,,0)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_xlfn.XLOOKUP(C536,Customers!A535:A1535,Customers!B535:B1535,,0)</f>
        <v>Kris O'Cullen</v>
      </c>
      <c r="G536" s="2" t="str">
        <f>IF(_xlfn.XLOOKUP(C536,Customers!A535:A1535,Customers!C535:C1535,,0)=0,"",_xlfn.XLOOKUP(C536,Customers!A535:A1535,Customers!C535:C1535,,0))</f>
        <v>koculleneu@ca.gov</v>
      </c>
      <c r="H536" s="2" t="str">
        <f>_xlfn.XLOOKUP(C536,Customers!A535:A1535,Customers!G535:G1535,,0)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_xlfn.XLOOKUP(C537,Customers!A536:A1536,Customers!B536:B1536,,0)</f>
        <v>Timoteo Glisane</v>
      </c>
      <c r="G537" s="2" t="str">
        <f>IF(_xlfn.XLOOKUP(C537,Customers!A536:A1536,Customers!C536:C1536,,0)=0,"",_xlfn.XLOOKUP(C537,Customers!A536:A1536,Customers!C536:C1536,,0))</f>
        <v/>
      </c>
      <c r="H537" s="2" t="str">
        <f>_xlfn.XLOOKUP(C537,Customers!A536:A1536,Customers!G536:G1536,,0)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e">
        <f>_xlfn.XLOOKUP(C538,Customers!A537:A1537,Customers!B537:B1537,,0)</f>
        <v>#N/A</v>
      </c>
      <c r="G538" s="2" t="e">
        <f>IF(_xlfn.XLOOKUP(C538,Customers!A537:A1537,Customers!C537:C1537,,0)=0,"",_xlfn.XLOOKUP(C538,Customers!A537:A1537,Customers!C537:C1537,,0))</f>
        <v>#N/A</v>
      </c>
      <c r="H538" s="2" t="e">
        <f>_xlfn.XLOOKUP(C538,Customers!A537:A1537,Customers!G537:G1537,,0)</f>
        <v>#N/A</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_xlfn.XLOOKUP(C539,Customers!A538:A1538,Customers!B538:B1538,,0)</f>
        <v>Hildegarde Brangan</v>
      </c>
      <c r="G539" s="2" t="str">
        <f>IF(_xlfn.XLOOKUP(C539,Customers!A538:A1538,Customers!C538:C1538,,0)=0,"",_xlfn.XLOOKUP(C539,Customers!A538:A1538,Customers!C538:C1538,,0))</f>
        <v>hbranganex@woothemes.com</v>
      </c>
      <c r="H539" s="2" t="str">
        <f>_xlfn.XLOOKUP(C539,Customers!A538:A1538,Customers!G538:G1538,,0)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_xlfn.XLOOKUP(C540,Customers!A539:A1539,Customers!B539:B1539,,0)</f>
        <v>Amii Gallyon</v>
      </c>
      <c r="G540" s="2" t="str">
        <f>IF(_xlfn.XLOOKUP(C540,Customers!A539:A1539,Customers!C539:C1539,,0)=0,"",_xlfn.XLOOKUP(C540,Customers!A539:A1539,Customers!C539:C1539,,0))</f>
        <v>agallyoney@engadget.com</v>
      </c>
      <c r="H540" s="2" t="str">
        <f>_xlfn.XLOOKUP(C540,Customers!A539:A1539,Customers!G539:G1539,,0)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_xlfn.XLOOKUP(C541,Customers!A540:A1540,Customers!B540:B1540,,0)</f>
        <v>Birgit Domange</v>
      </c>
      <c r="G541" s="2" t="str">
        <f>IF(_xlfn.XLOOKUP(C541,Customers!A540:A1540,Customers!C540:C1540,,0)=0,"",_xlfn.XLOOKUP(C541,Customers!A540:A1540,Customers!C540:C1540,,0))</f>
        <v>bdomangeez@yahoo.co.jp</v>
      </c>
      <c r="H541" s="2" t="str">
        <f>_xlfn.XLOOKUP(C541,Customers!A540:A1540,Customers!G540:G1540,,0)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_xlfn.XLOOKUP(C542,Customers!A541:A1541,Customers!B541:B1541,,0)</f>
        <v>Killian Osler</v>
      </c>
      <c r="G542" s="2" t="str">
        <f>IF(_xlfn.XLOOKUP(C542,Customers!A541:A1541,Customers!C541:C1541,,0)=0,"",_xlfn.XLOOKUP(C542,Customers!A541:A1541,Customers!C541:C1541,,0))</f>
        <v>koslerf0@gmpg.org</v>
      </c>
      <c r="H542" s="2" t="str">
        <f>_xlfn.XLOOKUP(C542,Customers!A541:A1541,Customers!G541:G1541,,0)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_xlfn.XLOOKUP(C543,Customers!A542:A1542,Customers!B542:B1542,,0)</f>
        <v>Lora Dukes</v>
      </c>
      <c r="G543" s="2" t="str">
        <f>IF(_xlfn.XLOOKUP(C543,Customers!A542:A1542,Customers!C542:C1542,,0)=0,"",_xlfn.XLOOKUP(C543,Customers!A542:A1542,Customers!C542:C1542,,0))</f>
        <v/>
      </c>
      <c r="H543" s="2" t="str">
        <f>_xlfn.XLOOKUP(C543,Customers!A542:A1542,Customers!G542:G1542,,0)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_xlfn.XLOOKUP(C544,Customers!A543:A1543,Customers!B543:B1543,,0)</f>
        <v>Zack Pellett</v>
      </c>
      <c r="G544" s="2" t="str">
        <f>IF(_xlfn.XLOOKUP(C544,Customers!A543:A1543,Customers!C543:C1543,,0)=0,"",_xlfn.XLOOKUP(C544,Customers!A543:A1543,Customers!C543:C1543,,0))</f>
        <v>zpellettf2@dailymotion.com</v>
      </c>
      <c r="H544" s="2" t="str">
        <f>_xlfn.XLOOKUP(C544,Customers!A543:A1543,Customers!G543:G1543,,0)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_xlfn.XLOOKUP(C545,Customers!A544:A1544,Customers!B544:B1544,,0)</f>
        <v>Ilaire Sprakes</v>
      </c>
      <c r="G545" s="2" t="str">
        <f>IF(_xlfn.XLOOKUP(C545,Customers!A544:A1544,Customers!C544:C1544,,0)=0,"",_xlfn.XLOOKUP(C545,Customers!A544:A1544,Customers!C544:C1544,,0))</f>
        <v>isprakesf3@spiegel.de</v>
      </c>
      <c r="H545" s="2" t="str">
        <f>_xlfn.XLOOKUP(C545,Customers!A544:A1544,Customers!G544:G1544,,0)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ref="M545:M608" si="27">L545*E545</f>
        <v>54.969999999999992</v>
      </c>
      <c r="N545" t="str">
        <f t="shared" ref="N545:N591" si="28">IF(I545="Rob","Robusta",IF(I545="Exc","Excelsa",IF(I545="Ara","Arabica",IF(I545="Lib","Liberica"))))</f>
        <v>Robusta</v>
      </c>
      <c r="O545" t="str">
        <f t="shared" ref="O545:O591" si="29">IF(J545="M","Medium",IF(J545="L","Light",IF(J545="D","Dark")))</f>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_xlfn.XLOOKUP(C546,Customers!A545:A1545,Customers!B545:B1545,,0)</f>
        <v>Heda Fromant</v>
      </c>
      <c r="G546" s="2" t="str">
        <f>IF(_xlfn.XLOOKUP(C546,Customers!A545:A1545,Customers!C545:C1545,,0)=0,"",_xlfn.XLOOKUP(C546,Customers!A545:A1545,Customers!C545:C1545,,0))</f>
        <v>hfromantf4@ucsd.edu</v>
      </c>
      <c r="H546" s="2" t="str">
        <f>_xlfn.XLOOKUP(C546,Customers!A545:A1545,Customers!G545:G1545,,0)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7"/>
        <v>15.54</v>
      </c>
      <c r="N546" t="str">
        <f t="shared" si="28"/>
        <v>Arabica</v>
      </c>
      <c r="O546" t="str">
        <f t="shared" si="29"/>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_xlfn.XLOOKUP(C547,Customers!A546:A1546,Customers!B546:B1546,,0)</f>
        <v>Rufus Flear</v>
      </c>
      <c r="G547" s="2" t="str">
        <f>IF(_xlfn.XLOOKUP(C547,Customers!A546:A1546,Customers!C546:C1546,,0)=0,"",_xlfn.XLOOKUP(C547,Customers!A546:A1546,Customers!C546:C1546,,0))</f>
        <v>rflearf5@artisteer.com</v>
      </c>
      <c r="H547" s="2" t="str">
        <f>_xlfn.XLOOKUP(C547,Customers!A546:A1546,Customers!G546:G1546,,0)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7"/>
        <v>15.54</v>
      </c>
      <c r="N547" t="str">
        <f t="shared" si="28"/>
        <v>Liberica</v>
      </c>
      <c r="O547" t="str">
        <f t="shared" si="29"/>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_xlfn.XLOOKUP(C548,Customers!A547:A1547,Customers!B547:B1547,,0)</f>
        <v>Dom Milella</v>
      </c>
      <c r="G548" s="2" t="str">
        <f>IF(_xlfn.XLOOKUP(C548,Customers!A547:A1547,Customers!C547:C1547,,0)=0,"",_xlfn.XLOOKUP(C548,Customers!A547:A1547,Customers!C547:C1547,,0))</f>
        <v/>
      </c>
      <c r="H548" s="2" t="str">
        <f>_xlfn.XLOOKUP(C548,Customers!A547:A1547,Customers!G547:G1547,,0)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7"/>
        <v>83.835000000000008</v>
      </c>
      <c r="N548" t="str">
        <f t="shared" si="28"/>
        <v>Excelsa</v>
      </c>
      <c r="O548" t="str">
        <f t="shared" si="29"/>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_xlfn.XLOOKUP(C549,Customers!A548:A1548,Customers!B548:B1548,,0)</f>
        <v>Wilek Lightollers</v>
      </c>
      <c r="G549" s="2" t="str">
        <f>IF(_xlfn.XLOOKUP(C549,Customers!A548:A1548,Customers!C548:C1548,,0)=0,"",_xlfn.XLOOKUP(C549,Customers!A548:A1548,Customers!C548:C1548,,0))</f>
        <v>wlightollersf9@baidu.com</v>
      </c>
      <c r="H549" s="2" t="str">
        <f>_xlfn.XLOOKUP(C549,Customers!A548:A1548,Customers!G548:G1548,,0)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7"/>
        <v>10.754999999999999</v>
      </c>
      <c r="N549" t="str">
        <f t="shared" si="28"/>
        <v>Robusta</v>
      </c>
      <c r="O549" t="str">
        <f t="shared" si="29"/>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_xlfn.XLOOKUP(C550,Customers!A549:A1549,Customers!B549:B1549,,0)</f>
        <v>Bette-ann Munden</v>
      </c>
      <c r="G550" s="2" t="str">
        <f>IF(_xlfn.XLOOKUP(C550,Customers!A549:A1549,Customers!C549:C1549,,0)=0,"",_xlfn.XLOOKUP(C550,Customers!A549:A1549,Customers!C549:C1549,,0))</f>
        <v>bmundenf8@elpais.com</v>
      </c>
      <c r="H550" s="2" t="str">
        <f>_xlfn.XLOOKUP(C550,Customers!A549:A1549,Customers!G549:G1549,,0)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7"/>
        <v>13.365</v>
      </c>
      <c r="N550" t="str">
        <f t="shared" si="28"/>
        <v>Excelsa</v>
      </c>
      <c r="O550" t="str">
        <f t="shared" si="29"/>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_xlfn.XLOOKUP(C551,Customers!A550:A1550,Customers!B550:B1550,,0)</f>
        <v>Wilek Lightollers</v>
      </c>
      <c r="G551" s="2" t="str">
        <f>IF(_xlfn.XLOOKUP(C551,Customers!A550:A1550,Customers!C550:C1550,,0)=0,"",_xlfn.XLOOKUP(C551,Customers!A550:A1550,Customers!C550:C1550,,0))</f>
        <v>wlightollersf9@baidu.com</v>
      </c>
      <c r="H551" s="2" t="str">
        <f>_xlfn.XLOOKUP(C551,Customers!A550:A1550,Customers!G550:G1550,,0)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7"/>
        <v>17.82</v>
      </c>
      <c r="N551" t="str">
        <f t="shared" si="28"/>
        <v>Excelsa</v>
      </c>
      <c r="O551" t="str">
        <f t="shared" si="29"/>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_xlfn.XLOOKUP(C552,Customers!A551:A1551,Customers!B551:B1551,,0)</f>
        <v>Nick Brakespear</v>
      </c>
      <c r="G552" s="2" t="str">
        <f>IF(_xlfn.XLOOKUP(C552,Customers!A551:A1551,Customers!C551:C1551,,0)=0,"",_xlfn.XLOOKUP(C552,Customers!A551:A1551,Customers!C551:C1551,,0))</f>
        <v>nbrakespearfa@rediff.com</v>
      </c>
      <c r="H552" s="2" t="str">
        <f>_xlfn.XLOOKUP(C552,Customers!A551:A1551,Customers!G551:G1551,,0)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7"/>
        <v>23.31</v>
      </c>
      <c r="N552" t="str">
        <f t="shared" si="28"/>
        <v>Liberica</v>
      </c>
      <c r="O552" t="str">
        <f t="shared" si="29"/>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_xlfn.XLOOKUP(C553,Customers!A552:A1552,Customers!B552:B1552,,0)</f>
        <v>Malynda Glawsop</v>
      </c>
      <c r="G553" s="2" t="str">
        <f>IF(_xlfn.XLOOKUP(C553,Customers!A552:A1552,Customers!C552:C1552,,0)=0,"",_xlfn.XLOOKUP(C553,Customers!A552:A1552,Customers!C552:C1552,,0))</f>
        <v>mglawsopfb@reverbnation.com</v>
      </c>
      <c r="H553" s="2" t="str">
        <f>_xlfn.XLOOKUP(C553,Customers!A552:A1552,Customers!G552:G1552,,0)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7"/>
        <v>7.29</v>
      </c>
      <c r="N553" t="str">
        <f t="shared" si="28"/>
        <v>Excelsa</v>
      </c>
      <c r="O553" t="str">
        <f t="shared" si="29"/>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_xlfn.XLOOKUP(C554,Customers!A553:A1553,Customers!B553:B1553,,0)</f>
        <v>Granville Alberts</v>
      </c>
      <c r="G554" s="2" t="str">
        <f>IF(_xlfn.XLOOKUP(C554,Customers!A553:A1553,Customers!C553:C1553,,0)=0,"",_xlfn.XLOOKUP(C554,Customers!A553:A1553,Customers!C553:C1553,,0))</f>
        <v>galbertsfc@etsy.com</v>
      </c>
      <c r="H554" s="2" t="str">
        <f>_xlfn.XLOOKUP(C554,Customers!A553:A1553,Customers!G553:G1553,,0)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7"/>
        <v>17.82</v>
      </c>
      <c r="N554" t="str">
        <f t="shared" si="28"/>
        <v>Excelsa</v>
      </c>
      <c r="O554" t="str">
        <f t="shared" si="29"/>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_xlfn.XLOOKUP(C555,Customers!A554:A1554,Customers!B554:B1554,,0)</f>
        <v>Vasily Polglase</v>
      </c>
      <c r="G555" s="2" t="str">
        <f>IF(_xlfn.XLOOKUP(C555,Customers!A554:A1554,Customers!C554:C1554,,0)=0,"",_xlfn.XLOOKUP(C555,Customers!A554:A1554,Customers!C554:C1554,,0))</f>
        <v>vpolglasefd@about.me</v>
      </c>
      <c r="H555" s="2" t="str">
        <f>_xlfn.XLOOKUP(C555,Customers!A554:A1554,Customers!G554:G1554,,0)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7"/>
        <v>68.75</v>
      </c>
      <c r="N555" t="str">
        <f t="shared" si="28"/>
        <v>Excelsa</v>
      </c>
      <c r="O555" t="str">
        <f t="shared" si="29"/>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_xlfn.XLOOKUP(C556,Customers!A555:A1555,Customers!B555:B1555,,0)</f>
        <v>Madelaine Sharples</v>
      </c>
      <c r="G556" s="2" t="str">
        <f>IF(_xlfn.XLOOKUP(C556,Customers!A555:A1555,Customers!C555:C1555,,0)=0,"",_xlfn.XLOOKUP(C556,Customers!A555:A1555,Customers!C555:C1555,,0))</f>
        <v/>
      </c>
      <c r="H556" s="2" t="str">
        <f>_xlfn.XLOOKUP(C556,Customers!A555:A1555,Customers!G555:G1555,,0)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7"/>
        <v>54.969999999999992</v>
      </c>
      <c r="N556" t="str">
        <f t="shared" si="28"/>
        <v>Robusta</v>
      </c>
      <c r="O556" t="str">
        <f t="shared" si="29"/>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_xlfn.XLOOKUP(C557,Customers!A556:A1556,Customers!B556:B1556,,0)</f>
        <v>Sigfrid Busch</v>
      </c>
      <c r="G557" s="2" t="str">
        <f>IF(_xlfn.XLOOKUP(C557,Customers!A556:A1556,Customers!C556:C1556,,0)=0,"",_xlfn.XLOOKUP(C557,Customers!A556:A1556,Customers!C556:C1556,,0))</f>
        <v>sbuschff@so-net.ne.jp</v>
      </c>
      <c r="H557" s="2" t="str">
        <f>_xlfn.XLOOKUP(C557,Customers!A556:A1556,Customers!G556:G1556,,0)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7"/>
        <v>82.5</v>
      </c>
      <c r="N557" t="str">
        <f t="shared" si="28"/>
        <v>Excelsa</v>
      </c>
      <c r="O557" t="str">
        <f t="shared" si="29"/>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_xlfn.XLOOKUP(C558,Customers!A557:A1557,Customers!B557:B1557,,0)</f>
        <v>Cissiee Raisbeck</v>
      </c>
      <c r="G558" s="2" t="str">
        <f>IF(_xlfn.XLOOKUP(C558,Customers!A557:A1557,Customers!C557:C1557,,0)=0,"",_xlfn.XLOOKUP(C558,Customers!A557:A1557,Customers!C557:C1557,,0))</f>
        <v>craisbeckfg@webnode.com</v>
      </c>
      <c r="H558" s="2" t="str">
        <f>_xlfn.XLOOKUP(C558,Customers!A557:A1557,Customers!G557:G1557,,0)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7"/>
        <v>8.73</v>
      </c>
      <c r="N558" t="str">
        <f t="shared" si="28"/>
        <v>Liberica</v>
      </c>
      <c r="O558" t="str">
        <f t="shared" si="29"/>
        <v>Medium</v>
      </c>
      <c r="P558" t="str">
        <f>_xlfn.XLOOKUP(Orders[[#This Row],[Customer ID]],Customers!$A$1:$A$1001,Customers!$I$1:$I$1001,,0)</f>
        <v>Yes</v>
      </c>
    </row>
    <row r="559" spans="1:16" x14ac:dyDescent="0.2">
      <c r="A559" s="2" t="s">
        <v>3638</v>
      </c>
      <c r="B559" s="3">
        <v>44506</v>
      </c>
      <c r="C559" s="2" t="s">
        <v>3368</v>
      </c>
      <c r="D559" t="s">
        <v>6171</v>
      </c>
      <c r="E559" s="2">
        <v>4</v>
      </c>
      <c r="F559" s="2" t="e">
        <f>_xlfn.XLOOKUP(C559,Customers!A558:A1558,Customers!B558:B1558,,0)</f>
        <v>#N/A</v>
      </c>
      <c r="G559" s="2" t="e">
        <f>IF(_xlfn.XLOOKUP(C559,Customers!A558:A1558,Customers!C558:C1558,,0)=0,"",_xlfn.XLOOKUP(C559,Customers!A558:A1558,Customers!C558:C1558,,0))</f>
        <v>#N/A</v>
      </c>
      <c r="H559" s="2" t="e">
        <f>_xlfn.XLOOKUP(C559,Customers!A558:A1558,Customers!G558:G1558,,0)</f>
        <v>#N/A</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7"/>
        <v>59.4</v>
      </c>
      <c r="N559" t="str">
        <f t="shared" si="28"/>
        <v>Excelsa</v>
      </c>
      <c r="O559" t="str">
        <f t="shared" si="29"/>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_xlfn.XLOOKUP(C560,Customers!A559:A1559,Customers!B559:B1559,,0)</f>
        <v>Kenton Wetherick</v>
      </c>
      <c r="G560" s="2" t="str">
        <f>IF(_xlfn.XLOOKUP(C560,Customers!A559:A1559,Customers!C559:C1559,,0)=0,"",_xlfn.XLOOKUP(C560,Customers!A559:A1559,Customers!C559:C1559,,0))</f>
        <v/>
      </c>
      <c r="H560" s="2" t="str">
        <f>_xlfn.XLOOKUP(C560,Customers!A559:A1559,Customers!G559:G1559,,0)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7"/>
        <v>15.54</v>
      </c>
      <c r="N560" t="str">
        <f t="shared" si="28"/>
        <v>Liberica</v>
      </c>
      <c r="O560" t="str">
        <f t="shared" si="29"/>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_xlfn.XLOOKUP(C561,Customers!A560:A1560,Customers!B560:B1560,,0)</f>
        <v>Reamonn Aynold</v>
      </c>
      <c r="G561" s="2" t="str">
        <f>IF(_xlfn.XLOOKUP(C561,Customers!A560:A1560,Customers!C560:C1560,,0)=0,"",_xlfn.XLOOKUP(C561,Customers!A560:A1560,Customers!C560:C1560,,0))</f>
        <v>raynoldfj@ustream.tv</v>
      </c>
      <c r="H561" s="2" t="str">
        <f>_xlfn.XLOOKUP(C561,Customers!A560:A1560,Customers!G560:G1560,,0)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7"/>
        <v>38.849999999999994</v>
      </c>
      <c r="N561" t="str">
        <f t="shared" si="28"/>
        <v>Arabica</v>
      </c>
      <c r="O561" t="str">
        <f t="shared" si="29"/>
        <v>Light</v>
      </c>
      <c r="P561" t="str">
        <f>_xlfn.XLOOKUP(Orders[[#This Row],[Customer ID]],Customers!$A$1:$A$1001,Customers!$I$1:$I$1001,,0)</f>
        <v>Yes</v>
      </c>
    </row>
    <row r="562" spans="1:16" x14ac:dyDescent="0.2">
      <c r="A562" s="2" t="s">
        <v>3818</v>
      </c>
      <c r="B562" s="3">
        <v>43671</v>
      </c>
      <c r="C562" s="2" t="s">
        <v>3819</v>
      </c>
      <c r="D562" t="s">
        <v>6148</v>
      </c>
      <c r="E562" s="2">
        <v>6</v>
      </c>
      <c r="F562" s="2" t="str">
        <f>_xlfn.XLOOKUP(C562,Customers!A590:A1590,Customers!B590:B1590,,0)</f>
        <v>Daniel Heinonen</v>
      </c>
      <c r="G562" s="2" t="str">
        <f>IF(_xlfn.XLOOKUP(C562,Customers!A590:A1590,Customers!C590:C1590,,0)=0,"",_xlfn.XLOOKUP(C562,Customers!A590:A1590,Customers!C590:C1590,,0))</f>
        <v>dheinonengd@printfriendly.com</v>
      </c>
      <c r="H562" s="2" t="str">
        <f>_xlfn.XLOOKUP(C562,Customers!A590:A1590,Customers!G590:G1590,,0)</f>
        <v>United States</v>
      </c>
      <c r="I562" t="str">
        <f>INDEX(Products!$A$1:$G$49,MATCH(Orders!$D591,Products!$A$1:$A$49,0),MATCH(Orders!I$1,Products!$A$1:$G$1,0))</f>
        <v>Lib</v>
      </c>
      <c r="J562" t="str">
        <f>INDEX(Products!$A$1:$G$49,MATCH(Orders!$D591,Products!$A$1:$A$49,0),MATCH(Orders!J$1,Products!$A$1:$G$1,0))</f>
        <v>L</v>
      </c>
      <c r="K562" s="6">
        <f>INDEX(Products!$A$1:$G$49,MATCH(Orders!$D591,Products!$A$1:$A$49,0),MATCH(Orders!K$1,Products!$A$1:$G$1,0))</f>
        <v>2.5</v>
      </c>
      <c r="L562" s="8">
        <f>INDEX(Products!$A$1:$G$49,MATCH(Orders!$D591,Products!$A$1:$A$49,0),MATCH(Orders!L$1,Products!$A$1:$G$1,0))</f>
        <v>36.454999999999998</v>
      </c>
      <c r="M562" s="8">
        <f t="shared" si="27"/>
        <v>218.73</v>
      </c>
      <c r="N562" t="str">
        <f t="shared" si="28"/>
        <v>Liberica</v>
      </c>
      <c r="O562" t="str">
        <f t="shared" si="29"/>
        <v>Light</v>
      </c>
      <c r="P562" t="str">
        <f>_xlfn.XLOOKUP(Orders[[#This Row],[Customer ID]],Customers!$A$1:$A$1001,Customers!$I$1:$I$1001,,0)</f>
        <v>No</v>
      </c>
    </row>
    <row r="563" spans="1:16" x14ac:dyDescent="0.2">
      <c r="A563" s="2" t="s">
        <v>3659</v>
      </c>
      <c r="B563" s="3">
        <v>43688</v>
      </c>
      <c r="C563" s="2" t="s">
        <v>3660</v>
      </c>
      <c r="D563" t="s">
        <v>6154</v>
      </c>
      <c r="E563" s="2">
        <v>6</v>
      </c>
      <c r="F563" s="2" t="str">
        <f>_xlfn.XLOOKUP(C563,Customers!A562:A1562,Customers!B562:B1562,,0)</f>
        <v>Nathaniel Bloxland</v>
      </c>
      <c r="G563" s="2" t="str">
        <f>IF(_xlfn.XLOOKUP(C563,Customers!A562:A1562,Customers!C562:C1562,,0)=0,"",_xlfn.XLOOKUP(C563,Customers!A562:A1562,Customers!C562:C1562,,0))</f>
        <v/>
      </c>
      <c r="H563" s="2" t="str">
        <f>_xlfn.XLOOKUP(C563,Customers!A562:A1562,Customers!G562:G1562,,0)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7"/>
        <v>17.91</v>
      </c>
      <c r="N563" t="str">
        <f t="shared" si="28"/>
        <v>Arabica</v>
      </c>
      <c r="O563" t="str">
        <f t="shared" si="29"/>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_xlfn.XLOOKUP(C564,Customers!A563:A1563,Customers!B563:B1563,,0)</f>
        <v>Brendan Grece</v>
      </c>
      <c r="G564" s="2" t="str">
        <f>IF(_xlfn.XLOOKUP(C564,Customers!A563:A1563,Customers!C563:C1563,,0)=0,"",_xlfn.XLOOKUP(C564,Customers!A563:A1563,Customers!C563:C1563,,0))</f>
        <v>bgrecefm@naver.com</v>
      </c>
      <c r="H564" s="2" t="str">
        <f>_xlfn.XLOOKUP(C564,Customers!A563:A1563,Customers!G563:G1563,,0)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7"/>
        <v>28.53</v>
      </c>
      <c r="N564" t="str">
        <f t="shared" si="28"/>
        <v>Liberica</v>
      </c>
      <c r="O564" t="str">
        <f t="shared" si="29"/>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_xlfn.XLOOKUP(C565,Customers!A564:A1564,Customers!B564:B1564,,0)</f>
        <v>Don Flintiff</v>
      </c>
      <c r="G565" s="2" t="str">
        <f>IF(_xlfn.XLOOKUP(C565,Customers!A564:A1564,Customers!C564:C1564,,0)=0,"",_xlfn.XLOOKUP(C565,Customers!A564:A1564,Customers!C564:C1564,,0))</f>
        <v>dflintiffg1@e-recht24.de</v>
      </c>
      <c r="H565" s="2" t="str">
        <f>_xlfn.XLOOKUP(C565,Customers!A564:A1564,Customers!G564:G1564,,0)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7"/>
        <v>82.5</v>
      </c>
      <c r="N565" t="str">
        <f t="shared" si="28"/>
        <v>Excelsa</v>
      </c>
      <c r="O565" t="str">
        <f t="shared" si="29"/>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_xlfn.XLOOKUP(C566,Customers!A565:A1565,Customers!B565:B1565,,0)</f>
        <v>Abbe Thys</v>
      </c>
      <c r="G566" s="2" t="str">
        <f>IF(_xlfn.XLOOKUP(C566,Customers!A565:A1565,Customers!C565:C1565,,0)=0,"",_xlfn.XLOOKUP(C566,Customers!A565:A1565,Customers!C565:C1565,,0))</f>
        <v>athysfo@cdc.gov</v>
      </c>
      <c r="H566" s="2" t="str">
        <f>_xlfn.XLOOKUP(C566,Customers!A565:A1565,Customers!G565:G1565,,0)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7"/>
        <v>14.339999999999998</v>
      </c>
      <c r="N566" t="str">
        <f t="shared" si="28"/>
        <v>Robusta</v>
      </c>
      <c r="O566" t="str">
        <f t="shared" si="29"/>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_xlfn.XLOOKUP(C567,Customers!A566:A1566,Customers!B566:B1566,,0)</f>
        <v>Jackquelin Chugg</v>
      </c>
      <c r="G567" s="2" t="str">
        <f>IF(_xlfn.XLOOKUP(C567,Customers!A566:A1566,Customers!C566:C1566,,0)=0,"",_xlfn.XLOOKUP(C567,Customers!A566:A1566,Customers!C566:C1566,,0))</f>
        <v>jchuggfp@about.me</v>
      </c>
      <c r="H567" s="2" t="str">
        <f>_xlfn.XLOOKUP(C567,Customers!A566:A1566,Customers!G566:G1566,,0)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7"/>
        <v>82.339999999999989</v>
      </c>
      <c r="N567" t="str">
        <f t="shared" si="28"/>
        <v>Robusta</v>
      </c>
      <c r="O567" t="str">
        <f t="shared" si="29"/>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_xlfn.XLOOKUP(C568,Customers!A567:A1567,Customers!B567:B1567,,0)</f>
        <v>Audra Kelston</v>
      </c>
      <c r="G568" s="2" t="str">
        <f>IF(_xlfn.XLOOKUP(C568,Customers!A567:A1567,Customers!C567:C1567,,0)=0,"",_xlfn.XLOOKUP(C568,Customers!A567:A1567,Customers!C567:C1567,,0))</f>
        <v>akelstonfq@sakura.ne.jp</v>
      </c>
      <c r="H568" s="2" t="str">
        <f>_xlfn.XLOOKUP(C568,Customers!A567:A1567,Customers!G567:G1567,,0)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7"/>
        <v>20.25</v>
      </c>
      <c r="N568" t="str">
        <f t="shared" si="28"/>
        <v>Arabica</v>
      </c>
      <c r="O568" t="str">
        <f t="shared" si="29"/>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_xlfn.XLOOKUP(C569,Customers!A568:A1568,Customers!B568:B1568,,0)</f>
        <v>Elvina Angel</v>
      </c>
      <c r="G569" s="2" t="str">
        <f>IF(_xlfn.XLOOKUP(C569,Customers!A568:A1568,Customers!C568:C1568,,0)=0,"",_xlfn.XLOOKUP(C569,Customers!A568:A1568,Customers!C568:C1568,,0))</f>
        <v/>
      </c>
      <c r="H569" s="2" t="str">
        <f>_xlfn.XLOOKUP(C569,Customers!A568:A1568,Customers!G568:G1568,,0)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7"/>
        <v>164.90999999999997</v>
      </c>
      <c r="N569" t="str">
        <f t="shared" si="28"/>
        <v>Robusta</v>
      </c>
      <c r="O569" t="str">
        <f t="shared" si="29"/>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_xlfn.XLOOKUP(C570,Customers!A569:A1569,Customers!B569:B1569,,0)</f>
        <v>Claiborne Mottram</v>
      </c>
      <c r="G570" s="2" t="str">
        <f>IF(_xlfn.XLOOKUP(C570,Customers!A569:A1569,Customers!C569:C1569,,0)=0,"",_xlfn.XLOOKUP(C570,Customers!A569:A1569,Customers!C569:C1569,,0))</f>
        <v>cmottramfs@harvard.edu</v>
      </c>
      <c r="H570" s="2" t="str">
        <f>_xlfn.XLOOKUP(C570,Customers!A569:A1569,Customers!G569:G1569,,0)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7"/>
        <v>19.02</v>
      </c>
      <c r="N570" t="str">
        <f t="shared" si="28"/>
        <v>Liberica</v>
      </c>
      <c r="O570" t="str">
        <f t="shared" si="29"/>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_xlfn.XLOOKUP(C571,Customers!A570:A1570,Customers!B570:B1570,,0)</f>
        <v>Don Flintiff</v>
      </c>
      <c r="G571" s="2" t="str">
        <f>IF(_xlfn.XLOOKUP(C571,Customers!A570:A1570,Customers!C570:C1570,,0)=0,"",_xlfn.XLOOKUP(C571,Customers!A570:A1570,Customers!C570:C1570,,0))</f>
        <v>dflintiffg1@e-recht24.de</v>
      </c>
      <c r="H571" s="2" t="str">
        <f>_xlfn.XLOOKUP(C571,Customers!A570:A1570,Customers!G570:G1570,,0)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7"/>
        <v>137.31</v>
      </c>
      <c r="N571" t="str">
        <f t="shared" si="28"/>
        <v>Arabica</v>
      </c>
      <c r="O571" t="str">
        <f t="shared" si="29"/>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_xlfn.XLOOKUP(C572,Customers!A571:A1571,Customers!B571:B1571,,0)</f>
        <v>Donalt Sangwin</v>
      </c>
      <c r="G572" s="2" t="str">
        <f>IF(_xlfn.XLOOKUP(C572,Customers!A571:A1571,Customers!C571:C1571,,0)=0,"",_xlfn.XLOOKUP(C572,Customers!A571:A1571,Customers!C571:C1571,,0))</f>
        <v>dsangwinfu@weebly.com</v>
      </c>
      <c r="H572" s="2" t="str">
        <f>_xlfn.XLOOKUP(C572,Customers!A571:A1571,Customers!G571:G1571,,0)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7"/>
        <v>27</v>
      </c>
      <c r="N572" t="str">
        <f t="shared" si="28"/>
        <v>Arabica</v>
      </c>
      <c r="O572" t="str">
        <f t="shared" si="29"/>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_xlfn.XLOOKUP(C573,Customers!A572:A1572,Customers!B572:B1572,,0)</f>
        <v>Elizabet Aizikowitz</v>
      </c>
      <c r="G573" s="2" t="str">
        <f>IF(_xlfn.XLOOKUP(C573,Customers!A572:A1572,Customers!C572:C1572,,0)=0,"",_xlfn.XLOOKUP(C573,Customers!A572:A1572,Customers!C572:C1572,,0))</f>
        <v>eaizikowitzfv@virginia.edu</v>
      </c>
      <c r="H573" s="2" t="str">
        <f>_xlfn.XLOOKUP(C573,Customers!A572:A1572,Customers!G572:G1572,,0)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7"/>
        <v>35.64</v>
      </c>
      <c r="N573" t="str">
        <f t="shared" si="28"/>
        <v>Excelsa</v>
      </c>
      <c r="O573" t="str">
        <f t="shared" si="29"/>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_xlfn.XLOOKUP(C574,Customers!A573:A1573,Customers!B573:B1573,,0)</f>
        <v>Herbie Peppard</v>
      </c>
      <c r="G574" s="2" t="str">
        <f>IF(_xlfn.XLOOKUP(C574,Customers!A573:A1573,Customers!C573:C1573,,0)=0,"",_xlfn.XLOOKUP(C574,Customers!A573:A1573,Customers!C573:C1573,,0))</f>
        <v/>
      </c>
      <c r="H574" s="2" t="str">
        <f>_xlfn.XLOOKUP(C574,Customers!A573:A1573,Customers!G573:G1573,,0)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7"/>
        <v>5.97</v>
      </c>
      <c r="N574" t="str">
        <f t="shared" si="28"/>
        <v>Arabica</v>
      </c>
      <c r="O574" t="str">
        <f t="shared" si="29"/>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_xlfn.XLOOKUP(C575,Customers!A574:A1574,Customers!B574:B1574,,0)</f>
        <v>Cornie Venour</v>
      </c>
      <c r="G575" s="2" t="str">
        <f>IF(_xlfn.XLOOKUP(C575,Customers!A574:A1574,Customers!C574:C1574,,0)=0,"",_xlfn.XLOOKUP(C575,Customers!A574:A1574,Customers!C574:C1574,,0))</f>
        <v>cvenourfx@ask.com</v>
      </c>
      <c r="H575" s="2" t="str">
        <f>_xlfn.XLOOKUP(C575,Customers!A574:A1574,Customers!G574:G1574,,0)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7"/>
        <v>67.5</v>
      </c>
      <c r="N575" t="str">
        <f t="shared" si="28"/>
        <v>Arabica</v>
      </c>
      <c r="O575" t="str">
        <f t="shared" si="29"/>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_xlfn.XLOOKUP(C576,Customers!A575:A1575,Customers!B575:B1575,,0)</f>
        <v>Maggy Harby</v>
      </c>
      <c r="G576" s="2" t="str">
        <f>IF(_xlfn.XLOOKUP(C576,Customers!A575:A1575,Customers!C575:C1575,,0)=0,"",_xlfn.XLOOKUP(C576,Customers!A575:A1575,Customers!C575:C1575,,0))</f>
        <v>mharbyfy@163.com</v>
      </c>
      <c r="H576" s="2" t="str">
        <f>_xlfn.XLOOKUP(C576,Customers!A575:A1575,Customers!G575:G1575,,0)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7"/>
        <v>21.509999999999998</v>
      </c>
      <c r="N576" t="str">
        <f t="shared" si="28"/>
        <v>Robusta</v>
      </c>
      <c r="O576" t="str">
        <f t="shared" si="29"/>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_xlfn.XLOOKUP(C577,Customers!A576:A1576,Customers!B576:B1576,,0)</f>
        <v>Reggie Thickpenny</v>
      </c>
      <c r="G577" s="2" t="str">
        <f>IF(_xlfn.XLOOKUP(C577,Customers!A576:A1576,Customers!C576:C1576,,0)=0,"",_xlfn.XLOOKUP(C577,Customers!A576:A1576,Customers!C576:C1576,,0))</f>
        <v>rthickpennyfz@cafepress.com</v>
      </c>
      <c r="H577" s="2" t="str">
        <f>_xlfn.XLOOKUP(C577,Customers!A576:A1576,Customers!G576:G1576,,0)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7"/>
        <v>66.929999999999993</v>
      </c>
      <c r="N577" t="str">
        <f t="shared" si="28"/>
        <v>Liberica</v>
      </c>
      <c r="O577" t="str">
        <f t="shared" si="29"/>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_xlfn.XLOOKUP(C578,Customers!A577:A1577,Customers!B577:B1577,,0)</f>
        <v>Phyllys Ormerod</v>
      </c>
      <c r="G578" s="2" t="str">
        <f>IF(_xlfn.XLOOKUP(C578,Customers!A577:A1577,Customers!C577:C1577,,0)=0,"",_xlfn.XLOOKUP(C578,Customers!A577:A1577,Customers!C577:C1577,,0))</f>
        <v>pormerodg0@redcross.org</v>
      </c>
      <c r="H578" s="2" t="str">
        <f>_xlfn.XLOOKUP(C578,Customers!A577:A1577,Customers!G577:G1577,,0)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7"/>
        <v>17.91</v>
      </c>
      <c r="N578" t="str">
        <f t="shared" si="28"/>
        <v>Arabica</v>
      </c>
      <c r="O578" t="str">
        <f t="shared" si="29"/>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_xlfn.XLOOKUP(C579,Customers!A578:A1578,Customers!B578:B1578,,0)</f>
        <v>Don Flintiff</v>
      </c>
      <c r="G579" s="2" t="str">
        <f>IF(_xlfn.XLOOKUP(C579,Customers!A578:A1578,Customers!C578:C1578,,0)=0,"",_xlfn.XLOOKUP(C579,Customers!A578:A1578,Customers!C578:C1578,,0))</f>
        <v>dflintiffg1@e-recht24.de</v>
      </c>
      <c r="H579" s="2" t="str">
        <f>_xlfn.XLOOKUP(C579,Customers!A578:A1578,Customers!G578:G1578,,0)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si="27"/>
        <v>58.2</v>
      </c>
      <c r="N579" t="str">
        <f t="shared" si="28"/>
        <v>Liberica</v>
      </c>
      <c r="O579" t="str">
        <f t="shared" si="29"/>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_xlfn.XLOOKUP(C580,Customers!A579:A1579,Customers!B579:B1579,,0)</f>
        <v>Tymon Zanetti</v>
      </c>
      <c r="G580" s="2" t="str">
        <f>IF(_xlfn.XLOOKUP(C580,Customers!A579:A1579,Customers!C579:C1579,,0)=0,"",_xlfn.XLOOKUP(C580,Customers!A579:A1579,Customers!C579:C1579,,0))</f>
        <v>tzanettig2@gravatar.com</v>
      </c>
      <c r="H580" s="2" t="str">
        <f>_xlfn.XLOOKUP(C580,Customers!A579:A1579,Customers!G579:G1579,,0)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_xlfn.XLOOKUP(C581,Customers!A580:A1580,Customers!B580:B1580,,0)</f>
        <v>Tymon Zanetti</v>
      </c>
      <c r="G581" s="2" t="str">
        <f>IF(_xlfn.XLOOKUP(C581,Customers!A580:A1580,Customers!C580:C1580,,0)=0,"",_xlfn.XLOOKUP(C581,Customers!A580:A1580,Customers!C580:C1580,,0))</f>
        <v>tzanettig2@gravatar.com</v>
      </c>
      <c r="H581" s="2" t="str">
        <f>_xlfn.XLOOKUP(C581,Customers!A580:A1580,Customers!G580:G1580,,0)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_xlfn.XLOOKUP(C582,Customers!A581:A1581,Customers!B581:B1581,,0)</f>
        <v>Reinaldos Kirtley</v>
      </c>
      <c r="G582" s="2" t="str">
        <f>IF(_xlfn.XLOOKUP(C582,Customers!A581:A1581,Customers!C581:C1581,,0)=0,"",_xlfn.XLOOKUP(C582,Customers!A581:A1581,Customers!C581:C1581,,0))</f>
        <v>rkirtleyg4@hatena.ne.jp</v>
      </c>
      <c r="H582" s="2" t="str">
        <f>_xlfn.XLOOKUP(C582,Customers!A581:A1581,Customers!G581:G1581,,0)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_xlfn.XLOOKUP(C583,Customers!A582:A1582,Customers!B582:B1582,,0)</f>
        <v>Carney Clemencet</v>
      </c>
      <c r="G583" s="2" t="str">
        <f>IF(_xlfn.XLOOKUP(C583,Customers!A582:A1582,Customers!C582:C1582,,0)=0,"",_xlfn.XLOOKUP(C583,Customers!A582:A1582,Customers!C582:C1582,,0))</f>
        <v>cclemencetg5@weather.com</v>
      </c>
      <c r="H583" s="2" t="str">
        <f>_xlfn.XLOOKUP(C583,Customers!A582:A1582,Customers!G582:G1582,,0)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_xlfn.XLOOKUP(C584,Customers!A583:A1583,Customers!B583:B1583,,0)</f>
        <v>Russell Donet</v>
      </c>
      <c r="G584" s="2" t="str">
        <f>IF(_xlfn.XLOOKUP(C584,Customers!A583:A1583,Customers!C583:C1583,,0)=0,"",_xlfn.XLOOKUP(C584,Customers!A583:A1583,Customers!C583:C1583,,0))</f>
        <v>rdonetg6@oakley.com</v>
      </c>
      <c r="H584" s="2" t="str">
        <f>_xlfn.XLOOKUP(C584,Customers!A583:A1583,Customers!G583:G1583,,0)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_xlfn.XLOOKUP(C585,Customers!A584:A1584,Customers!B584:B1584,,0)</f>
        <v>Sidney Gawen</v>
      </c>
      <c r="G585" s="2" t="str">
        <f>IF(_xlfn.XLOOKUP(C585,Customers!A584:A1584,Customers!C584:C1584,,0)=0,"",_xlfn.XLOOKUP(C585,Customers!A584:A1584,Customers!C584:C1584,,0))</f>
        <v>sgaweng7@creativecommons.org</v>
      </c>
      <c r="H585" s="2" t="str">
        <f>_xlfn.XLOOKUP(C585,Customers!A584:A1584,Customers!G584:G1584,,0)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_xlfn.XLOOKUP(C586,Customers!A585:A1585,Customers!B585:B1585,,0)</f>
        <v>Rickey Readie</v>
      </c>
      <c r="G586" s="2" t="str">
        <f>IF(_xlfn.XLOOKUP(C586,Customers!A585:A1585,Customers!C585:C1585,,0)=0,"",_xlfn.XLOOKUP(C586,Customers!A585:A1585,Customers!C585:C1585,,0))</f>
        <v>rreadieg8@guardian.co.uk</v>
      </c>
      <c r="H586" s="2" t="str">
        <f>_xlfn.XLOOKUP(C586,Customers!A585:A1585,Customers!G585:G1585,,0)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_xlfn.XLOOKUP(C587,Customers!A586:A1586,Customers!B586:B1586,,0)</f>
        <v>Cody Verissimo</v>
      </c>
      <c r="G587" s="2" t="str">
        <f>IF(_xlfn.XLOOKUP(C587,Customers!A586:A1586,Customers!C586:C1586,,0)=0,"",_xlfn.XLOOKUP(C587,Customers!A586:A1586,Customers!C586:C1586,,0))</f>
        <v>cverissimogh@theglobeandmail.com</v>
      </c>
      <c r="H587" s="2" t="str">
        <f>_xlfn.XLOOKUP(C587,Customers!A586:A1586,Customers!G586:G1586,,0)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_xlfn.XLOOKUP(C588,Customers!A587:A1587,Customers!B587:B1587,,0)</f>
        <v>Zilvia Claisse</v>
      </c>
      <c r="G588" s="2" t="str">
        <f>IF(_xlfn.XLOOKUP(C588,Customers!A587:A1587,Customers!C587:C1587,,0)=0,"",_xlfn.XLOOKUP(C588,Customers!A587:A1587,Customers!C587:C1587,,0))</f>
        <v/>
      </c>
      <c r="H588" s="2" t="str">
        <f>_xlfn.XLOOKUP(C588,Customers!A587:A1587,Customers!G587:G1587,,0)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_xlfn.XLOOKUP(C589,Customers!A588:A1588,Customers!B588:B1588,,0)</f>
        <v>Bar O' Mahony</v>
      </c>
      <c r="G589" s="2" t="str">
        <f>IF(_xlfn.XLOOKUP(C589,Customers!A588:A1588,Customers!C588:C1588,,0)=0,"",_xlfn.XLOOKUP(C589,Customers!A588:A1588,Customers!C588:C1588,,0))</f>
        <v>bogb@elpais.com</v>
      </c>
      <c r="H589" s="2" t="str">
        <f>_xlfn.XLOOKUP(C589,Customers!A588:A1588,Customers!G588:G1588,,0)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_xlfn.XLOOKUP(C590,Customers!A589:A1589,Customers!B589:B1589,,0)</f>
        <v>Valenka Stansbury</v>
      </c>
      <c r="G590" s="2" t="str">
        <f>IF(_xlfn.XLOOKUP(C590,Customers!A589:A1589,Customers!C589:C1589,,0)=0,"",_xlfn.XLOOKUP(C590,Customers!A589:A1589,Customers!C589:C1589,,0))</f>
        <v>vstansburygc@unblog.fr</v>
      </c>
      <c r="H590" s="2" t="str">
        <f>_xlfn.XLOOKUP(C590,Customers!A589:A1589,Customers!G589:G1589,,0)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
      <c r="A591" s="2" t="s">
        <v>1384</v>
      </c>
      <c r="B591" s="3">
        <v>44316</v>
      </c>
      <c r="C591" s="2" t="s">
        <v>1385</v>
      </c>
      <c r="D591" t="s">
        <v>6164</v>
      </c>
      <c r="E591" s="2">
        <v>6</v>
      </c>
      <c r="F591" s="2" t="str">
        <f>_xlfn.XLOOKUP(C591,Customers!A160:A1160,Customers!B160:B1160,,0)</f>
        <v>Alexa Sizey</v>
      </c>
      <c r="G591" s="2" t="str">
        <f>IF(_xlfn.XLOOKUP(C591,Customers!A160:A1160,Customers!C160:C1160,,0)=0,"",_xlfn.XLOOKUP(C591,Customers!A160:A1160,Customers!C160:C1160,,0))</f>
        <v/>
      </c>
      <c r="H591" s="2" t="str">
        <f>_xlfn.XLOOKUP(C591,Customers!A160:A1160,Customers!G160:G1160,,0)</f>
        <v>United States</v>
      </c>
      <c r="I591" t="str">
        <f>INDEX(Products!$A$1:$G$49,MATCH(Orders!$D161,Products!$A$1:$A$49,0),MATCH(Orders!I$1,Products!$A$1:$G$1,0))</f>
        <v>Exc</v>
      </c>
      <c r="J591" t="str">
        <f>INDEX(Products!$A$1:$G$49,MATCH(Orders!$D161,Products!$A$1:$A$49,0),MATCH(Orders!J$1,Products!$A$1:$G$1,0))</f>
        <v>M</v>
      </c>
      <c r="K591" s="6">
        <f>INDEX(Products!$A$1:$G$49,MATCH(Orders!$D161,Products!$A$1:$A$49,0),MATCH(Orders!K$1,Products!$A$1:$G$1,0))</f>
        <v>2.5</v>
      </c>
      <c r="L591" s="8">
        <f>INDEX(Products!$A$1:$G$49,MATCH(Orders!$D161,Products!$A$1:$A$49,0),MATCH(Orders!L$1,Products!$A$1:$G$1,0))</f>
        <v>31.624999999999996</v>
      </c>
      <c r="M591" s="8">
        <f t="shared" si="27"/>
        <v>189.74999999999997</v>
      </c>
      <c r="N591" t="str">
        <f t="shared" si="28"/>
        <v>Excelsa</v>
      </c>
      <c r="O591" t="str">
        <f t="shared" si="29"/>
        <v>Medium</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_xlfn.XLOOKUP(C592,Customers!A591:A1591,Customers!B591:B1591,,0)</f>
        <v>Jewelle Shenton</v>
      </c>
      <c r="G592" s="2" t="str">
        <f>IF(_xlfn.XLOOKUP(C592,Customers!A591:A1591,Customers!C591:C1591,,0)=0,"",_xlfn.XLOOKUP(C592,Customers!A591:A1591,Customers!C591:C1591,,0))</f>
        <v>jshentonge@google.com.hk</v>
      </c>
      <c r="H592" s="2" t="str">
        <f>_xlfn.XLOOKUP(C592,Customers!A591:A1591,Customers!G591:G1591,,0)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ref="M592:M642" si="30">L592*E592</f>
        <v>63.249999999999993</v>
      </c>
      <c r="N592" t="str">
        <f t="shared" ref="N592:N642" si="31">IF(I592="Rob","Robusta",IF(I592="Exc","Excelsa",IF(I592="Ara","Arabica",IF(I592="Lib","Liberica"))))</f>
        <v>Excelsa</v>
      </c>
      <c r="O592" t="str">
        <f t="shared" ref="O592:O642" si="32">IF(J592="M","Medium",IF(J592="L","Light",IF(J592="D","Dark")))</f>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_xlfn.XLOOKUP(C593,Customers!A592:A1592,Customers!B592:B1592,,0)</f>
        <v>Jennifer Wilkisson</v>
      </c>
      <c r="G593" s="2" t="str">
        <f>IF(_xlfn.XLOOKUP(C593,Customers!A592:A1592,Customers!C592:C1592,,0)=0,"",_xlfn.XLOOKUP(C593,Customers!A592:A1592,Customers!C592:C1592,,0))</f>
        <v>jwilkissongf@nba.com</v>
      </c>
      <c r="H593" s="2" t="str">
        <f>_xlfn.XLOOKUP(C593,Customers!A592:A1592,Customers!G592:G1592,,0)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30"/>
        <v>8.0549999999999997</v>
      </c>
      <c r="N593" t="str">
        <f t="shared" si="31"/>
        <v>Robusta</v>
      </c>
      <c r="O593" t="str">
        <f t="shared" si="32"/>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_xlfn.XLOOKUP(C594,Customers!A593:A1593,Customers!B593:B1593,,0)</f>
        <v>Kylie Mowat</v>
      </c>
      <c r="G594" s="2" t="str">
        <f>IF(_xlfn.XLOOKUP(C594,Customers!A593:A1593,Customers!C593:C1593,,0)=0,"",_xlfn.XLOOKUP(C594,Customers!A593:A1593,Customers!C593:C1593,,0))</f>
        <v/>
      </c>
      <c r="H594" s="2" t="str">
        <f>_xlfn.XLOOKUP(C594,Customers!A593:A1593,Customers!G593:G1593,,0)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30"/>
        <v>51.749999999999993</v>
      </c>
      <c r="N594" t="str">
        <f t="shared" si="31"/>
        <v>Arabica</v>
      </c>
      <c r="O594" t="str">
        <f t="shared" si="32"/>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_xlfn.XLOOKUP(C595,Customers!A594:A1594,Customers!B594:B1594,,0)</f>
        <v>Cody Verissimo</v>
      </c>
      <c r="G595" s="2" t="str">
        <f>IF(_xlfn.XLOOKUP(C595,Customers!A594:A1594,Customers!C594:C1594,,0)=0,"",_xlfn.XLOOKUP(C595,Customers!A594:A1594,Customers!C594:C1594,,0))</f>
        <v>cverissimogh@theglobeandmail.com</v>
      </c>
      <c r="H595" s="2" t="str">
        <f>_xlfn.XLOOKUP(C595,Customers!A594:A1594,Customers!G594:G1594,,0)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30"/>
        <v>27.945</v>
      </c>
      <c r="N595" t="str">
        <f t="shared" si="31"/>
        <v>Excelsa</v>
      </c>
      <c r="O595" t="str">
        <f t="shared" si="32"/>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_xlfn.XLOOKUP(C596,Customers!A595:A1595,Customers!B595:B1595,,0)</f>
        <v>Gabriel Starcks</v>
      </c>
      <c r="G596" s="2" t="str">
        <f>IF(_xlfn.XLOOKUP(C596,Customers!A595:A1595,Customers!C595:C1595,,0)=0,"",_xlfn.XLOOKUP(C596,Customers!A595:A1595,Customers!C595:C1595,,0))</f>
        <v>gstarcksgi@abc.net.au</v>
      </c>
      <c r="H596" s="2" t="str">
        <f>_xlfn.XLOOKUP(C596,Customers!A595:A1595,Customers!G595:G1595,,0)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30"/>
        <v>59.569999999999993</v>
      </c>
      <c r="N596" t="str">
        <f t="shared" si="31"/>
        <v>Arabica</v>
      </c>
      <c r="O596" t="str">
        <f t="shared" si="32"/>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_xlfn.XLOOKUP(C597,Customers!A596:A1596,Customers!B596:B1596,,0)</f>
        <v>Darby Dummer</v>
      </c>
      <c r="G597" s="2" t="str">
        <f>IF(_xlfn.XLOOKUP(C597,Customers!A596:A1596,Customers!C596:C1596,,0)=0,"",_xlfn.XLOOKUP(C597,Customers!A596:A1596,Customers!C596:C1596,,0))</f>
        <v/>
      </c>
      <c r="H597" s="2" t="str">
        <f>_xlfn.XLOOKUP(C597,Customers!A596:A1596,Customers!G596:G1596,,0)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30"/>
        <v>14.85</v>
      </c>
      <c r="N597" t="str">
        <f t="shared" si="31"/>
        <v>Excelsa</v>
      </c>
      <c r="O597" t="str">
        <f t="shared" si="32"/>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_xlfn.XLOOKUP(C598,Customers!A597:A1597,Customers!B597:B1597,,0)</f>
        <v>Kienan Scholard</v>
      </c>
      <c r="G598" s="2" t="str">
        <f>IF(_xlfn.XLOOKUP(C598,Customers!A597:A1597,Customers!C597:C1597,,0)=0,"",_xlfn.XLOOKUP(C598,Customers!A597:A1597,Customers!C597:C1597,,0))</f>
        <v>kscholardgk@sbwire.com</v>
      </c>
      <c r="H598" s="2" t="str">
        <f>_xlfn.XLOOKUP(C598,Customers!A597:A1597,Customers!G597:G1597,,0)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30"/>
        <v>33.75</v>
      </c>
      <c r="N598" t="str">
        <f t="shared" si="31"/>
        <v>Arabica</v>
      </c>
      <c r="O598" t="str">
        <f t="shared" si="32"/>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_xlfn.XLOOKUP(C599,Customers!A598:A1598,Customers!B598:B1598,,0)</f>
        <v>Bo Kindley</v>
      </c>
      <c r="G599" s="2" t="str">
        <f>IF(_xlfn.XLOOKUP(C599,Customers!A598:A1598,Customers!C598:C1598,,0)=0,"",_xlfn.XLOOKUP(C599,Customers!A598:A1598,Customers!C598:C1598,,0))</f>
        <v>bkindleygl@wikimedia.org</v>
      </c>
      <c r="H599" s="2" t="str">
        <f>_xlfn.XLOOKUP(C599,Customers!A598:A1598,Customers!G598:G1598,,0)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30"/>
        <v>145.82</v>
      </c>
      <c r="N599" t="str">
        <f t="shared" si="31"/>
        <v>Liberica</v>
      </c>
      <c r="O599" t="str">
        <f t="shared" si="32"/>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_xlfn.XLOOKUP(C600,Customers!A599:A1599,Customers!B599:B1599,,0)</f>
        <v>Krissie Hammett</v>
      </c>
      <c r="G600" s="2" t="str">
        <f>IF(_xlfn.XLOOKUP(C600,Customers!A599:A1599,Customers!C599:C1599,,0)=0,"",_xlfn.XLOOKUP(C600,Customers!A599:A1599,Customers!C599:C1599,,0))</f>
        <v>khammettgm@dmoz.org</v>
      </c>
      <c r="H600" s="2" t="str">
        <f>_xlfn.XLOOKUP(C600,Customers!A599:A1599,Customers!G599:G1599,,0)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30"/>
        <v>11.94</v>
      </c>
      <c r="N600" t="str">
        <f t="shared" si="31"/>
        <v>Robusta</v>
      </c>
      <c r="O600" t="str">
        <f t="shared" si="32"/>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_xlfn.XLOOKUP(C601,Customers!A600:A1600,Customers!B600:B1600,,0)</f>
        <v>Alisha Hulburt</v>
      </c>
      <c r="G601" s="2" t="str">
        <f>IF(_xlfn.XLOOKUP(C601,Customers!A600:A1600,Customers!C600:C1600,,0)=0,"",_xlfn.XLOOKUP(C601,Customers!A600:A1600,Customers!C600:C1600,,0))</f>
        <v>ahulburtgn@fda.gov</v>
      </c>
      <c r="H601" s="2" t="str">
        <f>_xlfn.XLOOKUP(C601,Customers!A600:A1600,Customers!G600:G1600,,0)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30"/>
        <v>11.94</v>
      </c>
      <c r="N601" t="str">
        <f t="shared" si="31"/>
        <v>Arabica</v>
      </c>
      <c r="O601" t="str">
        <f t="shared" si="32"/>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_xlfn.XLOOKUP(C602,Customers!A601:A1601,Customers!B601:B1601,,0)</f>
        <v>Peyter Lauritzen</v>
      </c>
      <c r="G602" s="2" t="str">
        <f>IF(_xlfn.XLOOKUP(C602,Customers!A601:A1601,Customers!C601:C1601,,0)=0,"",_xlfn.XLOOKUP(C602,Customers!A601:A1601,Customers!C601:C1601,,0))</f>
        <v>plauritzengo@photobucket.com</v>
      </c>
      <c r="H602" s="2" t="str">
        <f>_xlfn.XLOOKUP(C602,Customers!A601:A1601,Customers!G601:G1601,,0)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30"/>
        <v>7.77</v>
      </c>
      <c r="N602" t="str">
        <f t="shared" si="31"/>
        <v>Liberica</v>
      </c>
      <c r="O602" t="str">
        <f t="shared" si="32"/>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_xlfn.XLOOKUP(C603,Customers!A602:A1602,Customers!B602:B1602,,0)</f>
        <v>Aurelia Burgwin</v>
      </c>
      <c r="G603" s="2" t="str">
        <f>IF(_xlfn.XLOOKUP(C603,Customers!A602:A1602,Customers!C602:C1602,,0)=0,"",_xlfn.XLOOKUP(C603,Customers!A602:A1602,Customers!C602:C1602,,0))</f>
        <v>aburgwingp@redcross.org</v>
      </c>
      <c r="H603" s="2" t="str">
        <f>_xlfn.XLOOKUP(C603,Customers!A602:A1602,Customers!G602:G1602,,0)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30"/>
        <v>109.93999999999998</v>
      </c>
      <c r="N603" t="str">
        <f t="shared" si="31"/>
        <v>Robusta</v>
      </c>
      <c r="O603" t="str">
        <f t="shared" si="32"/>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_xlfn.XLOOKUP(C604,Customers!A603:A1603,Customers!B603:B1603,,0)</f>
        <v>Emalee Rolin</v>
      </c>
      <c r="G604" s="2" t="str">
        <f>IF(_xlfn.XLOOKUP(C604,Customers!A603:A1603,Customers!C603:C1603,,0)=0,"",_xlfn.XLOOKUP(C604,Customers!A603:A1603,Customers!C603:C1603,,0))</f>
        <v>erolingq@google.fr</v>
      </c>
      <c r="H604" s="2" t="str">
        <f>_xlfn.XLOOKUP(C604,Customers!A603:A1603,Customers!G603:G1603,,0)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30"/>
        <v>22.274999999999999</v>
      </c>
      <c r="N604" t="str">
        <f t="shared" si="31"/>
        <v>Excelsa</v>
      </c>
      <c r="O604" t="str">
        <f t="shared" si="32"/>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_xlfn.XLOOKUP(C605,Customers!A604:A1604,Customers!B604:B1604,,0)</f>
        <v>Donavon Fowle</v>
      </c>
      <c r="G605" s="2" t="str">
        <f>IF(_xlfn.XLOOKUP(C605,Customers!A604:A1604,Customers!C604:C1604,,0)=0,"",_xlfn.XLOOKUP(C605,Customers!A604:A1604,Customers!C604:C1604,,0))</f>
        <v>dfowlegr@epa.gov</v>
      </c>
      <c r="H605" s="2" t="str">
        <f>_xlfn.XLOOKUP(C605,Customers!A604:A1604,Customers!G604:G1604,,0)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30"/>
        <v>8.9550000000000001</v>
      </c>
      <c r="N605" t="str">
        <f t="shared" si="31"/>
        <v>Robusta</v>
      </c>
      <c r="O605" t="str">
        <f t="shared" si="32"/>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_xlfn.XLOOKUP(C606,Customers!A605:A1605,Customers!B605:B1605,,0)</f>
        <v>Jorge Bettison</v>
      </c>
      <c r="G606" s="2" t="str">
        <f>IF(_xlfn.XLOOKUP(C606,Customers!A605:A1605,Customers!C605:C1605,,0)=0,"",_xlfn.XLOOKUP(C606,Customers!A605:A1605,Customers!C605:C1605,,0))</f>
        <v/>
      </c>
      <c r="H606" s="2" t="str">
        <f>_xlfn.XLOOKUP(C606,Customers!A605:A1605,Customers!G605:G1605,,0)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30"/>
        <v>119.13999999999999</v>
      </c>
      <c r="N606" t="str">
        <f t="shared" si="31"/>
        <v>Liberica</v>
      </c>
      <c r="O606" t="str">
        <f t="shared" si="32"/>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_xlfn.XLOOKUP(C607,Customers!A606:A1606,Customers!B606:B1606,,0)</f>
        <v>Wang Powlesland</v>
      </c>
      <c r="G607" s="2" t="str">
        <f>IF(_xlfn.XLOOKUP(C607,Customers!A606:A1606,Customers!C606:C1606,,0)=0,"",_xlfn.XLOOKUP(C607,Customers!A606:A1606,Customers!C606:C1606,,0))</f>
        <v>wpowleslandgt@soundcloud.com</v>
      </c>
      <c r="H607" s="2" t="str">
        <f>_xlfn.XLOOKUP(C607,Customers!A606:A1606,Customers!G606:G1606,,0)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30"/>
        <v>148.92499999999998</v>
      </c>
      <c r="N607" t="str">
        <f t="shared" si="31"/>
        <v>Arabica</v>
      </c>
      <c r="O607" t="str">
        <f t="shared" si="32"/>
        <v>Light</v>
      </c>
      <c r="P607" t="str">
        <f>_xlfn.XLOOKUP(Orders[[#This Row],[Customer ID]],Customers!$A$1:$A$1001,Customers!$I$1:$I$1001,,0)</f>
        <v>Yes</v>
      </c>
    </row>
    <row r="608" spans="1:16" x14ac:dyDescent="0.2">
      <c r="A608" s="2" t="s">
        <v>3911</v>
      </c>
      <c r="B608" s="3">
        <v>44138</v>
      </c>
      <c r="C608" s="2" t="s">
        <v>3840</v>
      </c>
      <c r="D608" t="s">
        <v>6164</v>
      </c>
      <c r="E608" s="2">
        <v>3</v>
      </c>
      <c r="F608" s="2" t="e">
        <f>_xlfn.XLOOKUP(C608,Customers!A607:A1607,Customers!B607:B1607,,0)</f>
        <v>#N/A</v>
      </c>
      <c r="G608" s="2" t="e">
        <f>IF(_xlfn.XLOOKUP(C608,Customers!A607:A1607,Customers!C607:C1607,,0)=0,"",_xlfn.XLOOKUP(C608,Customers!A607:A1607,Customers!C607:C1607,,0))</f>
        <v>#N/A</v>
      </c>
      <c r="H608" s="2" t="e">
        <f>_xlfn.XLOOKUP(C608,Customers!A607:A1607,Customers!G607:G1607,,0)</f>
        <v>#N/A</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30"/>
        <v>109.36499999999999</v>
      </c>
      <c r="N608" t="str">
        <f t="shared" si="31"/>
        <v>Liberica</v>
      </c>
      <c r="O608" t="str">
        <f t="shared" si="32"/>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_xlfn.XLOOKUP(C609,Customers!A608:A1608,Customers!B608:B1608,,0)</f>
        <v>Laurence Ellingham</v>
      </c>
      <c r="G609" s="2" t="str">
        <f>IF(_xlfn.XLOOKUP(C609,Customers!A608:A1608,Customers!C608:C1608,,0)=0,"",_xlfn.XLOOKUP(C609,Customers!A608:A1608,Customers!C608:C1608,,0))</f>
        <v>lellinghamgv@sciencedaily.com</v>
      </c>
      <c r="H609" s="2" t="str">
        <f>_xlfn.XLOOKUP(C609,Customers!A608:A1608,Customers!G608:G1608,,0)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30"/>
        <v>3.645</v>
      </c>
      <c r="N609" t="str">
        <f t="shared" si="31"/>
        <v>Excelsa</v>
      </c>
      <c r="O609" t="str">
        <f t="shared" si="32"/>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_xlfn.XLOOKUP(C610,Customers!A609:A1609,Customers!B609:B1609,,0)</f>
        <v>Billy Neiland</v>
      </c>
      <c r="G610" s="2" t="str">
        <f>IF(_xlfn.XLOOKUP(C610,Customers!A609:A1609,Customers!C609:C1609,,0)=0,"",_xlfn.XLOOKUP(C610,Customers!A609:A1609,Customers!C609:C1609,,0))</f>
        <v/>
      </c>
      <c r="H610" s="2" t="str">
        <f>_xlfn.XLOOKUP(C610,Customers!A609:A1609,Customers!G609:G1609,,0)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30"/>
        <v>55.89</v>
      </c>
      <c r="N610" t="str">
        <f t="shared" si="31"/>
        <v>Excelsa</v>
      </c>
      <c r="O610" t="str">
        <f t="shared" si="32"/>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_xlfn.XLOOKUP(C611,Customers!A610:A1610,Customers!B610:B1610,,0)</f>
        <v>Ancell Fendt</v>
      </c>
      <c r="G611" s="2" t="str">
        <f>IF(_xlfn.XLOOKUP(C611,Customers!A610:A1610,Customers!C610:C1610,,0)=0,"",_xlfn.XLOOKUP(C611,Customers!A610:A1610,Customers!C610:C1610,,0))</f>
        <v>afendtgx@forbes.com</v>
      </c>
      <c r="H611" s="2" t="str">
        <f>_xlfn.XLOOKUP(C611,Customers!A610:A1610,Customers!G610:G1610,,0)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30"/>
        <v>26.19</v>
      </c>
      <c r="N611" t="str">
        <f t="shared" si="31"/>
        <v>Liberica</v>
      </c>
      <c r="O611" t="str">
        <f t="shared" si="32"/>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_xlfn.XLOOKUP(C612,Customers!A611:A1611,Customers!B611:B1611,,0)</f>
        <v>Angelia Cleyburn</v>
      </c>
      <c r="G612" s="2" t="str">
        <f>IF(_xlfn.XLOOKUP(C612,Customers!A611:A1611,Customers!C611:C1611,,0)=0,"",_xlfn.XLOOKUP(C612,Customers!A611:A1611,Customers!C611:C1611,,0))</f>
        <v>acleyburngy@lycos.com</v>
      </c>
      <c r="H612" s="2" t="str">
        <f>_xlfn.XLOOKUP(C612,Customers!A611:A1611,Customers!G611:G1611,,0)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30"/>
        <v>39.799999999999997</v>
      </c>
      <c r="N612" t="str">
        <f t="shared" si="31"/>
        <v>Robusta</v>
      </c>
      <c r="O612" t="str">
        <f t="shared" si="32"/>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_xlfn.XLOOKUP(C613,Customers!A612:A1612,Customers!B612:B1612,,0)</f>
        <v>Temple Castiglione</v>
      </c>
      <c r="G613" s="2" t="str">
        <f>IF(_xlfn.XLOOKUP(C613,Customers!A612:A1612,Customers!C612:C1612,,0)=0,"",_xlfn.XLOOKUP(C613,Customers!A612:A1612,Customers!C612:C1612,,0))</f>
        <v>tcastiglionegz@xing.com</v>
      </c>
      <c r="H613" s="2" t="str">
        <f>_xlfn.XLOOKUP(C613,Customers!A612:A1612,Customers!G612:G1612,,0)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30"/>
        <v>68.309999999999988</v>
      </c>
      <c r="N613" t="str">
        <f t="shared" si="31"/>
        <v>Excelsa</v>
      </c>
      <c r="O613" t="str">
        <f t="shared" si="32"/>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_xlfn.XLOOKUP(C614,Customers!A613:A1613,Customers!B613:B1613,,0)</f>
        <v>Betti Lacasa</v>
      </c>
      <c r="G614" s="2" t="str">
        <f>IF(_xlfn.XLOOKUP(C614,Customers!A613:A1613,Customers!C613:C1613,,0)=0,"",_xlfn.XLOOKUP(C614,Customers!A613:A1613,Customers!C613:C1613,,0))</f>
        <v/>
      </c>
      <c r="H614" s="2" t="str">
        <f>_xlfn.XLOOKUP(C614,Customers!A613:A1613,Customers!G613:G1613,,0)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30"/>
        <v>13.5</v>
      </c>
      <c r="N614" t="str">
        <f t="shared" si="31"/>
        <v>Arabica</v>
      </c>
      <c r="O614" t="str">
        <f t="shared" si="32"/>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_xlfn.XLOOKUP(C615,Customers!A614:A1614,Customers!B614:B1614,,0)</f>
        <v>Gunilla Lynch</v>
      </c>
      <c r="G615" s="2" t="str">
        <f>IF(_xlfn.XLOOKUP(C615,Customers!A614:A1614,Customers!C614:C1614,,0)=0,"",_xlfn.XLOOKUP(C615,Customers!A614:A1614,Customers!C614:C1614,,0))</f>
        <v/>
      </c>
      <c r="H615" s="2" t="str">
        <f>_xlfn.XLOOKUP(C615,Customers!A614:A1614,Customers!G614:G1614,,0)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30"/>
        <v>5.97</v>
      </c>
      <c r="N615" t="str">
        <f t="shared" si="31"/>
        <v>Robusta</v>
      </c>
      <c r="O615" t="str">
        <f t="shared" si="32"/>
        <v>Medium</v>
      </c>
      <c r="P615" t="str">
        <f>_xlfn.XLOOKUP(Orders[[#This Row],[Customer ID]],Customers!$A$1:$A$1001,Customers!$I$1:$I$1001,,0)</f>
        <v>No</v>
      </c>
    </row>
    <row r="616" spans="1:16" x14ac:dyDescent="0.2">
      <c r="A616" s="2" t="s">
        <v>3955</v>
      </c>
      <c r="B616" s="3">
        <v>43944</v>
      </c>
      <c r="C616" s="2" t="s">
        <v>3840</v>
      </c>
      <c r="D616" t="s">
        <v>6146</v>
      </c>
      <c r="E616" s="2">
        <v>5</v>
      </c>
      <c r="F616" s="2" t="e">
        <f>_xlfn.XLOOKUP(C616,Customers!A615:A1615,Customers!B615:B1615,,0)</f>
        <v>#N/A</v>
      </c>
      <c r="G616" s="2" t="e">
        <f>IF(_xlfn.XLOOKUP(C616,Customers!A615:A1615,Customers!C615:C1615,,0)=0,"",_xlfn.XLOOKUP(C616,Customers!A615:A1615,Customers!C615:C1615,,0))</f>
        <v>#N/A</v>
      </c>
      <c r="H616" s="2" t="e">
        <f>_xlfn.XLOOKUP(C616,Customers!A615:A1615,Customers!G615:G1615,,0)</f>
        <v>#N/A</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30"/>
        <v>29.849999999999998</v>
      </c>
      <c r="N616" t="str">
        <f t="shared" si="31"/>
        <v>Robusta</v>
      </c>
      <c r="O616" t="str">
        <f t="shared" si="32"/>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_xlfn.XLOOKUP(C617,Customers!A616:A1616,Customers!B616:B1616,,0)</f>
        <v>Shay Couronne</v>
      </c>
      <c r="G617" s="2" t="str">
        <f>IF(_xlfn.XLOOKUP(C617,Customers!A616:A1616,Customers!C616:C1616,,0)=0,"",_xlfn.XLOOKUP(C617,Customers!A616:A1616,Customers!C616:C1616,,0))</f>
        <v>scouronneh3@mozilla.org</v>
      </c>
      <c r="H617" s="2" t="str">
        <f>_xlfn.XLOOKUP(C617,Customers!A616:A1616,Customers!G616:G1616,,0)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30"/>
        <v>72.91</v>
      </c>
      <c r="N617" t="str">
        <f t="shared" si="31"/>
        <v>Liberica</v>
      </c>
      <c r="O617" t="str">
        <f t="shared" si="32"/>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_xlfn.XLOOKUP(C618,Customers!A617:A1617,Customers!B617:B1617,,0)</f>
        <v>Linus Flippelli</v>
      </c>
      <c r="G618" s="2" t="str">
        <f>IF(_xlfn.XLOOKUP(C618,Customers!A617:A1617,Customers!C617:C1617,,0)=0,"",_xlfn.XLOOKUP(C618,Customers!A617:A1617,Customers!C617:C1617,,0))</f>
        <v>lflippellih4@github.io</v>
      </c>
      <c r="H618" s="2" t="str">
        <f>_xlfn.XLOOKUP(C618,Customers!A617:A1617,Customers!G617:G1617,,0)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30"/>
        <v>126.49999999999999</v>
      </c>
      <c r="N618" t="str">
        <f t="shared" si="31"/>
        <v>Excelsa</v>
      </c>
      <c r="O618" t="str">
        <f t="shared" si="32"/>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_xlfn.XLOOKUP(C619,Customers!A618:A1618,Customers!B618:B1618,,0)</f>
        <v>Rachelle Elizabeth</v>
      </c>
      <c r="G619" s="2" t="str">
        <f>IF(_xlfn.XLOOKUP(C619,Customers!A618:A1618,Customers!C618:C1618,,0)=0,"",_xlfn.XLOOKUP(C619,Customers!A618:A1618,Customers!C618:C1618,,0))</f>
        <v>relizabethh5@live.com</v>
      </c>
      <c r="H619" s="2" t="str">
        <f>_xlfn.XLOOKUP(C619,Customers!A618:A1618,Customers!G618:G1618,,0)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30"/>
        <v>33.464999999999996</v>
      </c>
      <c r="N619" t="str">
        <f t="shared" si="31"/>
        <v>Liberica</v>
      </c>
      <c r="O619" t="str">
        <f t="shared" si="32"/>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_xlfn.XLOOKUP(C620,Customers!A619:A1619,Customers!B619:B1619,,0)</f>
        <v>Innis Renhard</v>
      </c>
      <c r="G620" s="2" t="str">
        <f>IF(_xlfn.XLOOKUP(C620,Customers!A619:A1619,Customers!C619:C1619,,0)=0,"",_xlfn.XLOOKUP(C620,Customers!A619:A1619,Customers!C619:C1619,,0))</f>
        <v>irenhardh6@i2i.jp</v>
      </c>
      <c r="H620" s="2" t="str">
        <f>_xlfn.XLOOKUP(C620,Customers!A619:A1619,Customers!G619:G1619,,0)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30"/>
        <v>72.900000000000006</v>
      </c>
      <c r="N620" t="str">
        <f t="shared" si="31"/>
        <v>Excelsa</v>
      </c>
      <c r="O620" t="str">
        <f t="shared" si="32"/>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_xlfn.XLOOKUP(C621,Customers!A620:A1620,Customers!B620:B1620,,0)</f>
        <v>Winne Roche</v>
      </c>
      <c r="G621" s="2" t="str">
        <f>IF(_xlfn.XLOOKUP(C621,Customers!A620:A1620,Customers!C620:C1620,,0)=0,"",_xlfn.XLOOKUP(C621,Customers!A620:A1620,Customers!C620:C1620,,0))</f>
        <v>wrocheh7@xinhuanet.com</v>
      </c>
      <c r="H621" s="2" t="str">
        <f>_xlfn.XLOOKUP(C621,Customers!A620:A1620,Customers!G620:G1620,,0)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30"/>
        <v>15.54</v>
      </c>
      <c r="N621" t="str">
        <f t="shared" si="31"/>
        <v>Liberica</v>
      </c>
      <c r="O621" t="str">
        <f t="shared" si="32"/>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_xlfn.XLOOKUP(C622,Customers!A621:A1621,Customers!B621:B1621,,0)</f>
        <v>Linn Alaway</v>
      </c>
      <c r="G622" s="2" t="str">
        <f>IF(_xlfn.XLOOKUP(C622,Customers!A621:A1621,Customers!C621:C1621,,0)=0,"",_xlfn.XLOOKUP(C622,Customers!A621:A1621,Customers!C621:C1621,,0))</f>
        <v>lalawayhh@weather.com</v>
      </c>
      <c r="H622" s="2" t="str">
        <f>_xlfn.XLOOKUP(C622,Customers!A621:A1621,Customers!G621:G1621,,0)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30"/>
        <v>20.25</v>
      </c>
      <c r="N622" t="str">
        <f t="shared" si="31"/>
        <v>Arabica</v>
      </c>
      <c r="O622" t="str">
        <f t="shared" si="32"/>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_xlfn.XLOOKUP(C623,Customers!A622:A1622,Customers!B622:B1622,,0)</f>
        <v>Cordy Odgaard</v>
      </c>
      <c r="G623" s="2" t="str">
        <f>IF(_xlfn.XLOOKUP(C623,Customers!A622:A1622,Customers!C622:C1622,,0)=0,"",_xlfn.XLOOKUP(C623,Customers!A622:A1622,Customers!C622:C1622,,0))</f>
        <v>codgaardh9@nsw.gov.au</v>
      </c>
      <c r="H623" s="2" t="str">
        <f>_xlfn.XLOOKUP(C623,Customers!A622:A1622,Customers!G622:G1622,,0)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30"/>
        <v>77.699999999999989</v>
      </c>
      <c r="N623" t="str">
        <f t="shared" si="31"/>
        <v>Arabica</v>
      </c>
      <c r="O623" t="str">
        <f t="shared" si="32"/>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_xlfn.XLOOKUP(C624,Customers!A623:A1623,Customers!B623:B1623,,0)</f>
        <v>Bertine Byrd</v>
      </c>
      <c r="G624" s="2" t="str">
        <f>IF(_xlfn.XLOOKUP(C624,Customers!A623:A1623,Customers!C623:C1623,,0)=0,"",_xlfn.XLOOKUP(C624,Customers!A623:A1623,Customers!C623:C1623,,0))</f>
        <v>bbyrdha@4shared.com</v>
      </c>
      <c r="H624" s="2" t="str">
        <f>_xlfn.XLOOKUP(C624,Customers!A623:A1623,Customers!G623:G1623,,0)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30"/>
        <v>133.85999999999999</v>
      </c>
      <c r="N624" t="str">
        <f t="shared" si="31"/>
        <v>Liberica</v>
      </c>
      <c r="O624" t="str">
        <f t="shared" si="32"/>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_xlfn.XLOOKUP(C625,Customers!A624:A1624,Customers!B624:B1624,,0)</f>
        <v>Nelie Garnson</v>
      </c>
      <c r="G625" s="2" t="str">
        <f>IF(_xlfn.XLOOKUP(C625,Customers!A624:A1624,Customers!C624:C1624,,0)=0,"",_xlfn.XLOOKUP(C625,Customers!A624:A1624,Customers!C624:C1624,,0))</f>
        <v/>
      </c>
      <c r="H625" s="2" t="str">
        <f>_xlfn.XLOOKUP(C625,Customers!A624:A1624,Customers!G624:G1624,,0)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30"/>
        <v>12.15</v>
      </c>
      <c r="N625" t="str">
        <f t="shared" si="31"/>
        <v>Excelsa</v>
      </c>
      <c r="O625" t="str">
        <f t="shared" si="32"/>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_xlfn.XLOOKUP(C626,Customers!A625:A1625,Customers!B625:B1625,,0)</f>
        <v>Dianne Chardin</v>
      </c>
      <c r="G626" s="2" t="str">
        <f>IF(_xlfn.XLOOKUP(C626,Customers!A625:A1625,Customers!C625:C1625,,0)=0,"",_xlfn.XLOOKUP(C626,Customers!A625:A1625,Customers!C625:C1625,,0))</f>
        <v>dchardinhc@nhs.uk</v>
      </c>
      <c r="H626" s="2" t="str">
        <f>_xlfn.XLOOKUP(C626,Customers!A625:A1625,Customers!G625:G1625,,0)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30"/>
        <v>63.249999999999993</v>
      </c>
      <c r="N626" t="str">
        <f t="shared" si="31"/>
        <v>Excelsa</v>
      </c>
      <c r="O626" t="str">
        <f t="shared" si="32"/>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_xlfn.XLOOKUP(C627,Customers!A626:A1626,Customers!B626:B1626,,0)</f>
        <v>Hailee Radbone</v>
      </c>
      <c r="G627" s="2" t="str">
        <f>IF(_xlfn.XLOOKUP(C627,Customers!A626:A1626,Customers!C626:C1626,,0)=0,"",_xlfn.XLOOKUP(C627,Customers!A626:A1626,Customers!C626:C1626,,0))</f>
        <v>hradbonehd@newsvine.com</v>
      </c>
      <c r="H627" s="2" t="str">
        <f>_xlfn.XLOOKUP(C627,Customers!A626:A1626,Customers!G626:G1626,,0)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30"/>
        <v>35.849999999999994</v>
      </c>
      <c r="N627" t="str">
        <f t="shared" si="31"/>
        <v>Robusta</v>
      </c>
      <c r="O627" t="str">
        <f t="shared" si="32"/>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_xlfn.XLOOKUP(C628,Customers!A627:A1627,Customers!B627:B1627,,0)</f>
        <v>Wallis Bernth</v>
      </c>
      <c r="G628" s="2" t="str">
        <f>IF(_xlfn.XLOOKUP(C628,Customers!A627:A1627,Customers!C627:C1627,,0)=0,"",_xlfn.XLOOKUP(C628,Customers!A627:A1627,Customers!C627:C1627,,0))</f>
        <v>wbernthhe@miitbeian.gov.cn</v>
      </c>
      <c r="H628" s="2" t="str">
        <f>_xlfn.XLOOKUP(C628,Customers!A627:A1627,Customers!G627:G1627,,0)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30"/>
        <v>77.624999999999986</v>
      </c>
      <c r="N628" t="str">
        <f t="shared" si="31"/>
        <v>Arabica</v>
      </c>
      <c r="O628" t="str">
        <f t="shared" si="32"/>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_xlfn.XLOOKUP(C629,Customers!A628:A1628,Customers!B628:B1628,,0)</f>
        <v>Byron Acarson</v>
      </c>
      <c r="G629" s="2" t="str">
        <f>IF(_xlfn.XLOOKUP(C629,Customers!A628:A1628,Customers!C628:C1628,,0)=0,"",_xlfn.XLOOKUP(C629,Customers!A628:A1628,Customers!C628:C1628,,0))</f>
        <v>bacarsonhf@cnn.com</v>
      </c>
      <c r="H629" s="2" t="str">
        <f>_xlfn.XLOOKUP(C629,Customers!A628:A1628,Customers!G628:G1628,,0)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30"/>
        <v>63.249999999999993</v>
      </c>
      <c r="N629" t="str">
        <f t="shared" si="31"/>
        <v>Excelsa</v>
      </c>
      <c r="O629" t="str">
        <f t="shared" si="32"/>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_xlfn.XLOOKUP(C630,Customers!A629:A1629,Customers!B629:B1629,,0)</f>
        <v>Faunie Brigham</v>
      </c>
      <c r="G630" s="2" t="str">
        <f>IF(_xlfn.XLOOKUP(C630,Customers!A629:A1629,Customers!C629:C1629,,0)=0,"",_xlfn.XLOOKUP(C630,Customers!A629:A1629,Customers!C629:C1629,,0))</f>
        <v>fbrighamhg@blog.com</v>
      </c>
      <c r="H630" s="2" t="str">
        <f>_xlfn.XLOOKUP(C630,Customers!A629:A1629,Customers!G629:G1629,,0)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30"/>
        <v>26.73</v>
      </c>
      <c r="N630" t="str">
        <f t="shared" si="31"/>
        <v>Excelsa</v>
      </c>
      <c r="O630" t="str">
        <f t="shared" si="32"/>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_xlfn.XLOOKUP(C631,Customers!A630:A1630,Customers!B630:B1630,,0)</f>
        <v>Faunie Brigham</v>
      </c>
      <c r="G631" s="2" t="str">
        <f>IF(_xlfn.XLOOKUP(C631,Customers!A630:A1630,Customers!C630:C1630,,0)=0,"",_xlfn.XLOOKUP(C631,Customers!A630:A1630,Customers!C630:C1630,,0))</f>
        <v>fbrighamhg@blog.com</v>
      </c>
      <c r="H631" s="2" t="str">
        <f>_xlfn.XLOOKUP(C631,Customers!A630:A1630,Customers!G630:G1630,,0)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30"/>
        <v>31.08</v>
      </c>
      <c r="N631" t="str">
        <f t="shared" si="31"/>
        <v>Liberica</v>
      </c>
      <c r="O631" t="str">
        <f t="shared" si="32"/>
        <v>Dark</v>
      </c>
      <c r="P631" t="str">
        <f>_xlfn.XLOOKUP(Orders[[#This Row],[Customer ID]],Customers!$A$1:$A$1001,Customers!$I$1:$I$1001,,0)</f>
        <v>Yes</v>
      </c>
    </row>
    <row r="632" spans="1:16" x14ac:dyDescent="0.2">
      <c r="A632" s="2" t="s">
        <v>4035</v>
      </c>
      <c r="B632" s="3">
        <v>44680</v>
      </c>
      <c r="C632" s="2" t="s">
        <v>4036</v>
      </c>
      <c r="D632" t="s">
        <v>6154</v>
      </c>
      <c r="E632" s="2">
        <v>1</v>
      </c>
      <c r="F632" s="2" t="e">
        <f>_xlfn.XLOOKUP(C632,Customers!A631:A1631,Customers!B631:B1631,,0)</f>
        <v>#N/A</v>
      </c>
      <c r="G632" s="2" t="e">
        <f>IF(_xlfn.XLOOKUP(C632,Customers!A631:A1631,Customers!C631:C1631,,0)=0,"",_xlfn.XLOOKUP(C632,Customers!A631:A1631,Customers!C631:C1631,,0))</f>
        <v>#N/A</v>
      </c>
      <c r="H632" s="2" t="e">
        <f>_xlfn.XLOOKUP(C632,Customers!A631:A1631,Customers!G631:G1631,,0)</f>
        <v>#N/A</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30"/>
        <v>2.9849999999999999</v>
      </c>
      <c r="N632" t="str">
        <f t="shared" si="31"/>
        <v>Arabica</v>
      </c>
      <c r="O632" t="str">
        <f t="shared" si="32"/>
        <v>Dark</v>
      </c>
      <c r="P632" t="str">
        <f>_xlfn.XLOOKUP(Orders[[#This Row],[Customer ID]],Customers!$A$1:$A$1001,Customers!$I$1:$I$1001,,0)</f>
        <v>Yes</v>
      </c>
    </row>
    <row r="633" spans="1:16" x14ac:dyDescent="0.2">
      <c r="A633" s="2" t="s">
        <v>4035</v>
      </c>
      <c r="B633" s="3">
        <v>44680</v>
      </c>
      <c r="C633" s="2" t="s">
        <v>4036</v>
      </c>
      <c r="D633" t="s">
        <v>6149</v>
      </c>
      <c r="E633" s="2">
        <v>5</v>
      </c>
      <c r="F633" s="2" t="e">
        <f>_xlfn.XLOOKUP(C633,Customers!A632:A1632,Customers!B632:B1632,,0)</f>
        <v>#N/A</v>
      </c>
      <c r="G633" s="2" t="e">
        <f>IF(_xlfn.XLOOKUP(C633,Customers!A632:A1632,Customers!C632:C1632,,0)=0,"",_xlfn.XLOOKUP(C633,Customers!A632:A1632,Customers!C632:C1632,,0))</f>
        <v>#N/A</v>
      </c>
      <c r="H633" s="2" t="e">
        <f>_xlfn.XLOOKUP(C633,Customers!A632:A1632,Customers!G632:G1632,,0)</f>
        <v>#N/A</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30"/>
        <v>102.92499999999998</v>
      </c>
      <c r="N633" t="str">
        <f t="shared" si="31"/>
        <v>Robusta</v>
      </c>
      <c r="O633" t="str">
        <f t="shared" si="32"/>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_xlfn.XLOOKUP(C634,Customers!A633:A1633,Customers!B633:B1633,,0)</f>
        <v>Marjorie Yoxen</v>
      </c>
      <c r="G634" s="2" t="str">
        <f>IF(_xlfn.XLOOKUP(C634,Customers!A633:A1633,Customers!C633:C1633,,0)=0,"",_xlfn.XLOOKUP(C634,Customers!A633:A1633,Customers!C633:C1633,,0))</f>
        <v>myoxenhk@google.com</v>
      </c>
      <c r="H634" s="2" t="str">
        <f>_xlfn.XLOOKUP(C634,Customers!A633:A1633,Customers!G633:G1633,,0)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30"/>
        <v>35.64</v>
      </c>
      <c r="N634" t="str">
        <f t="shared" si="31"/>
        <v>Excelsa</v>
      </c>
      <c r="O634" t="str">
        <f t="shared" si="32"/>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_xlfn.XLOOKUP(C635,Customers!A634:A1634,Customers!B634:B1634,,0)</f>
        <v>Gaspar McGavin</v>
      </c>
      <c r="G635" s="2" t="str">
        <f>IF(_xlfn.XLOOKUP(C635,Customers!A634:A1634,Customers!C634:C1634,,0)=0,"",_xlfn.XLOOKUP(C635,Customers!A634:A1634,Customers!C634:C1634,,0))</f>
        <v>gmcgavinhl@histats.com</v>
      </c>
      <c r="H635" s="2" t="str">
        <f>_xlfn.XLOOKUP(C635,Customers!A634:A1634,Customers!G634:G1634,,0)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30"/>
        <v>47.8</v>
      </c>
      <c r="N635" t="str">
        <f t="shared" si="31"/>
        <v>Robusta</v>
      </c>
      <c r="O635" t="str">
        <f t="shared" si="32"/>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_xlfn.XLOOKUP(C636,Customers!A635:A1635,Customers!B635:B1635,,0)</f>
        <v>Lindy Uttermare</v>
      </c>
      <c r="G636" s="2" t="str">
        <f>IF(_xlfn.XLOOKUP(C636,Customers!A635:A1635,Customers!C635:C1635,,0)=0,"",_xlfn.XLOOKUP(C636,Customers!A635:A1635,Customers!C635:C1635,,0))</f>
        <v>luttermarehm@engadget.com</v>
      </c>
      <c r="H636" s="2" t="str">
        <f>_xlfn.XLOOKUP(C636,Customers!A635:A1635,Customers!G635:G1635,,0)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30"/>
        <v>43.650000000000006</v>
      </c>
      <c r="N636" t="str">
        <f t="shared" si="31"/>
        <v>Liberica</v>
      </c>
      <c r="O636" t="str">
        <f t="shared" si="32"/>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_xlfn.XLOOKUP(C637,Customers!A636:A1636,Customers!B636:B1636,,0)</f>
        <v>Eal D'Ambrogio</v>
      </c>
      <c r="G637" s="2" t="str">
        <f>IF(_xlfn.XLOOKUP(C637,Customers!A636:A1636,Customers!C636:C1636,,0)=0,"",_xlfn.XLOOKUP(C637,Customers!A636:A1636,Customers!C636:C1636,,0))</f>
        <v>edambrogiohn@techcrunch.com</v>
      </c>
      <c r="H637" s="2" t="str">
        <f>_xlfn.XLOOKUP(C637,Customers!A636:A1636,Customers!G636:G1636,,0)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30"/>
        <v>35.64</v>
      </c>
      <c r="N637" t="str">
        <f t="shared" si="31"/>
        <v>Excelsa</v>
      </c>
      <c r="O637" t="str">
        <f t="shared" si="32"/>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_xlfn.XLOOKUP(C638,Customers!A637:A1637,Customers!B637:B1637,,0)</f>
        <v>Carolee Winchcombe</v>
      </c>
      <c r="G638" s="2" t="str">
        <f>IF(_xlfn.XLOOKUP(C638,Customers!A637:A1637,Customers!C637:C1637,,0)=0,"",_xlfn.XLOOKUP(C638,Customers!A637:A1637,Customers!C637:C1637,,0))</f>
        <v>cwinchcombeho@jiathis.com</v>
      </c>
      <c r="H638" s="2" t="str">
        <f>_xlfn.XLOOKUP(C638,Customers!A637:A1637,Customers!G637:G1637,,0)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30"/>
        <v>95.1</v>
      </c>
      <c r="N638" t="str">
        <f t="shared" si="31"/>
        <v>Liberica</v>
      </c>
      <c r="O638" t="str">
        <f t="shared" si="32"/>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_xlfn.XLOOKUP(C639,Customers!A638:A1638,Customers!B638:B1638,,0)</f>
        <v>Benedikta Paumier</v>
      </c>
      <c r="G639" s="2" t="str">
        <f>IF(_xlfn.XLOOKUP(C639,Customers!A638:A1638,Customers!C638:C1638,,0)=0,"",_xlfn.XLOOKUP(C639,Customers!A638:A1638,Customers!C638:C1638,,0))</f>
        <v>bpaumierhp@umn.edu</v>
      </c>
      <c r="H639" s="2" t="str">
        <f>_xlfn.XLOOKUP(C639,Customers!A638:A1638,Customers!G638:G1638,,0)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30"/>
        <v>31.624999999999996</v>
      </c>
      <c r="N639" t="str">
        <f t="shared" si="31"/>
        <v>Excelsa</v>
      </c>
      <c r="O639" t="str">
        <f t="shared" si="32"/>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_xlfn.XLOOKUP(C640,Customers!A639:A1639,Customers!B639:B1639,,0)</f>
        <v>Neville Piatto</v>
      </c>
      <c r="G640" s="2" t="str">
        <f>IF(_xlfn.XLOOKUP(C640,Customers!A639:A1639,Customers!C639:C1639,,0)=0,"",_xlfn.XLOOKUP(C640,Customers!A639:A1639,Customers!C639:C1639,,0))</f>
        <v/>
      </c>
      <c r="H640" s="2" t="str">
        <f>_xlfn.XLOOKUP(C640,Customers!A639:A1639,Customers!G639:G1639,,0)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30"/>
        <v>77.624999999999986</v>
      </c>
      <c r="N640" t="str">
        <f t="shared" si="31"/>
        <v>Arabica</v>
      </c>
      <c r="O640" t="str">
        <f t="shared" si="32"/>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_xlfn.XLOOKUP(C641,Customers!A640:A1640,Customers!B640:B1640,,0)</f>
        <v>Jeno Capey</v>
      </c>
      <c r="G641" s="2" t="str">
        <f>IF(_xlfn.XLOOKUP(C641,Customers!A640:A1640,Customers!C640:C1640,,0)=0,"",_xlfn.XLOOKUP(C641,Customers!A640:A1640,Customers!C640:C1640,,0))</f>
        <v>jcapeyhr@bravesites.com</v>
      </c>
      <c r="H641" s="2" t="str">
        <f>_xlfn.XLOOKUP(C641,Customers!A640:A1640,Customers!G640:G1640,,0)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30"/>
        <v>3.8849999999999998</v>
      </c>
      <c r="N641" t="str">
        <f t="shared" si="31"/>
        <v>Liberica</v>
      </c>
      <c r="O641" t="str">
        <f t="shared" si="32"/>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_xlfn.XLOOKUP(C642,Customers!A641:A1641,Customers!B641:B1641,,0)</f>
        <v>Tuckie Mathonnet</v>
      </c>
      <c r="G642" s="2" t="str">
        <f>IF(_xlfn.XLOOKUP(C642,Customers!A641:A1641,Customers!C641:C1641,,0)=0,"",_xlfn.XLOOKUP(C642,Customers!A641:A1641,Customers!C641:C1641,,0))</f>
        <v>tmathonneti0@google.co.jp</v>
      </c>
      <c r="H642" s="2" t="str">
        <f>_xlfn.XLOOKUP(C642,Customers!A641:A1641,Customers!G641:G1641,,0)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30"/>
        <v>137.42499999999998</v>
      </c>
      <c r="N642" t="str">
        <f t="shared" si="31"/>
        <v>Robusta</v>
      </c>
      <c r="O642" t="str">
        <f t="shared" si="32"/>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_xlfn.XLOOKUP(C643,Customers!A642:A1642,Customers!B642:B1642,,0)</f>
        <v>Yardley Basill</v>
      </c>
      <c r="G643" s="2" t="str">
        <f>IF(_xlfn.XLOOKUP(C643,Customers!A642:A1642,Customers!C642:C1642,,0)=0,"",_xlfn.XLOOKUP(C643,Customers!A642:A1642,Customers!C642:C1642,,0))</f>
        <v>ybasillht@theguardian.com</v>
      </c>
      <c r="H643" s="2" t="str">
        <f>_xlfn.XLOOKUP(C643,Customers!A642:A1642,Customers!G642:G1642,,0)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3">L643*E643</f>
        <v>35.849999999999994</v>
      </c>
      <c r="N643" t="str">
        <f t="shared" ref="N643:N706" si="34">IF(I643="Rob","Robusta",IF(I643="Exc","Excelsa",IF(I643="Ara","Arabica",IF(I643="Lib","Liberica"))))</f>
        <v>Robusta</v>
      </c>
      <c r="O643" t="str">
        <f t="shared" ref="O643:O706" si="35">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_xlfn.XLOOKUP(C644,Customers!A643:A1643,Customers!B643:B1643,,0)</f>
        <v>Maggy Baistow</v>
      </c>
      <c r="G644" s="2" t="str">
        <f>IF(_xlfn.XLOOKUP(C644,Customers!A643:A1643,Customers!C643:C1643,,0)=0,"",_xlfn.XLOOKUP(C644,Customers!A643:A1643,Customers!C643:C1643,,0))</f>
        <v>mbaistowhu@i2i.jp</v>
      </c>
      <c r="H644" s="2" t="str">
        <f>_xlfn.XLOOKUP(C644,Customers!A643:A1643,Customers!G643:G1643,,0)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3"/>
        <v>8.25</v>
      </c>
      <c r="N644" t="str">
        <f t="shared" si="34"/>
        <v>Excelsa</v>
      </c>
      <c r="O644" t="str">
        <f t="shared" si="35"/>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_xlfn.XLOOKUP(C645,Customers!A644:A1644,Customers!B644:B1644,,0)</f>
        <v>Courtney Pallant</v>
      </c>
      <c r="G645" s="2" t="str">
        <f>IF(_xlfn.XLOOKUP(C645,Customers!A644:A1644,Customers!C644:C1644,,0)=0,"",_xlfn.XLOOKUP(C645,Customers!A644:A1644,Customers!C644:C1644,,0))</f>
        <v>cpallanthv@typepad.com</v>
      </c>
      <c r="H645" s="2" t="str">
        <f>_xlfn.XLOOKUP(C645,Customers!A644:A1644,Customers!G644:G1644,,0)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3"/>
        <v>102.46499999999997</v>
      </c>
      <c r="N645" t="str">
        <f t="shared" si="34"/>
        <v>Excelsa</v>
      </c>
      <c r="O645" t="str">
        <f t="shared" si="35"/>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_xlfn.XLOOKUP(C646,Customers!A645:A1645,Customers!B645:B1645,,0)</f>
        <v>Marne Mingey</v>
      </c>
      <c r="G646" s="2" t="str">
        <f>IF(_xlfn.XLOOKUP(C646,Customers!A645:A1645,Customers!C645:C1645,,0)=0,"",_xlfn.XLOOKUP(C646,Customers!A645:A1645,Customers!C645:C1645,,0))</f>
        <v/>
      </c>
      <c r="H646" s="2" t="str">
        <f>_xlfn.XLOOKUP(C646,Customers!A645:A1645,Customers!G645:G1645,,0)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3"/>
        <v>41.169999999999995</v>
      </c>
      <c r="N646" t="str">
        <f t="shared" si="34"/>
        <v>Robusta</v>
      </c>
      <c r="O646" t="str">
        <f t="shared" si="35"/>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_xlfn.XLOOKUP(C647,Customers!A646:A1646,Customers!B646:B1646,,0)</f>
        <v>Denny O' Ronan</v>
      </c>
      <c r="G647" s="2" t="str">
        <f>IF(_xlfn.XLOOKUP(C647,Customers!A646:A1646,Customers!C646:C1646,,0)=0,"",_xlfn.XLOOKUP(C647,Customers!A646:A1646,Customers!C646:C1646,,0))</f>
        <v>dohx@redcross.org</v>
      </c>
      <c r="H647" s="2" t="str">
        <f>_xlfn.XLOOKUP(C647,Customers!A646:A1646,Customers!G646:G1646,,0)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3"/>
        <v>68.655000000000001</v>
      </c>
      <c r="N647" t="str">
        <f t="shared" si="34"/>
        <v>Arabica</v>
      </c>
      <c r="O647" t="str">
        <f t="shared" si="35"/>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_xlfn.XLOOKUP(C648,Customers!A647:A1647,Customers!B647:B1647,,0)</f>
        <v>Dottie Rallin</v>
      </c>
      <c r="G648" s="2" t="str">
        <f>IF(_xlfn.XLOOKUP(C648,Customers!A647:A1647,Customers!C647:C1647,,0)=0,"",_xlfn.XLOOKUP(C648,Customers!A647:A1647,Customers!C647:C1647,,0))</f>
        <v>drallinhy@howstuffworks.com</v>
      </c>
      <c r="H648" s="2" t="str">
        <f>_xlfn.XLOOKUP(C648,Customers!A647:A1647,Customers!G647:G1647,,0)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3"/>
        <v>9.9499999999999993</v>
      </c>
      <c r="N648" t="str">
        <f t="shared" si="34"/>
        <v>Arabica</v>
      </c>
      <c r="O648" t="str">
        <f t="shared" si="35"/>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_xlfn.XLOOKUP(C649,Customers!A648:A1648,Customers!B648:B1648,,0)</f>
        <v>Ardith Chill</v>
      </c>
      <c r="G649" s="2" t="str">
        <f>IF(_xlfn.XLOOKUP(C649,Customers!A648:A1648,Customers!C648:C1648,,0)=0,"",_xlfn.XLOOKUP(C649,Customers!A648:A1648,Customers!C648:C1648,,0))</f>
        <v>achillhz@epa.gov</v>
      </c>
      <c r="H649" s="2" t="str">
        <f>_xlfn.XLOOKUP(C649,Customers!A648:A1648,Customers!G648:G1648,,0)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3"/>
        <v>28.53</v>
      </c>
      <c r="N649" t="str">
        <f t="shared" si="34"/>
        <v>Liberica</v>
      </c>
      <c r="O649" t="str">
        <f t="shared" si="35"/>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_xlfn.XLOOKUP(C650,Customers!A649:A1649,Customers!B649:B1649,,0)</f>
        <v>Tuckie Mathonnet</v>
      </c>
      <c r="G650" s="2" t="str">
        <f>IF(_xlfn.XLOOKUP(C650,Customers!A649:A1649,Customers!C649:C1649,,0)=0,"",_xlfn.XLOOKUP(C650,Customers!A649:A1649,Customers!C649:C1649,,0))</f>
        <v>tmathonneti0@google.co.jp</v>
      </c>
      <c r="H650" s="2" t="str">
        <f>_xlfn.XLOOKUP(C650,Customers!A649:A1649,Customers!G649:G1649,,0)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3"/>
        <v>16.11</v>
      </c>
      <c r="N650" t="str">
        <f t="shared" si="34"/>
        <v>Robusta</v>
      </c>
      <c r="O650" t="str">
        <f t="shared" si="35"/>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_xlfn.XLOOKUP(C651,Customers!A650:A1650,Customers!B650:B1650,,0)</f>
        <v>Charmane Denys</v>
      </c>
      <c r="G651" s="2" t="str">
        <f>IF(_xlfn.XLOOKUP(C651,Customers!A650:A1650,Customers!C650:C1650,,0)=0,"",_xlfn.XLOOKUP(C651,Customers!A650:A1650,Customers!C650:C1650,,0))</f>
        <v>cdenysi1@is.gd</v>
      </c>
      <c r="H651" s="2" t="str">
        <f>_xlfn.XLOOKUP(C651,Customers!A650:A1650,Customers!G650:G1650,,0)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3"/>
        <v>95.1</v>
      </c>
      <c r="N651" t="str">
        <f t="shared" si="34"/>
        <v>Liberica</v>
      </c>
      <c r="O651" t="str">
        <f t="shared" si="35"/>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_xlfn.XLOOKUP(C652,Customers!A651:A1651,Customers!B651:B1651,,0)</f>
        <v>Cecily Stebbings</v>
      </c>
      <c r="G652" s="2" t="str">
        <f>IF(_xlfn.XLOOKUP(C652,Customers!A651:A1651,Customers!C651:C1651,,0)=0,"",_xlfn.XLOOKUP(C652,Customers!A651:A1651,Customers!C651:C1651,,0))</f>
        <v>cstebbingsi2@drupal.org</v>
      </c>
      <c r="H652" s="2" t="str">
        <f>_xlfn.XLOOKUP(C652,Customers!A651:A1651,Customers!G651:G1651,,0)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3"/>
        <v>5.3699999999999992</v>
      </c>
      <c r="N652" t="str">
        <f t="shared" si="34"/>
        <v>Robusta</v>
      </c>
      <c r="O652" t="str">
        <f t="shared" si="35"/>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_xlfn.XLOOKUP(C653,Customers!A652:A1652,Customers!B652:B1652,,0)</f>
        <v>Giana Tonnesen</v>
      </c>
      <c r="G653" s="2" t="str">
        <f>IF(_xlfn.XLOOKUP(C653,Customers!A652:A1652,Customers!C652:C1652,,0)=0,"",_xlfn.XLOOKUP(C653,Customers!A652:A1652,Customers!C652:C1652,,0))</f>
        <v/>
      </c>
      <c r="H653" s="2" t="str">
        <f>_xlfn.XLOOKUP(C653,Customers!A652:A1652,Customers!G652:G1652,,0)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3"/>
        <v>47.8</v>
      </c>
      <c r="N653" t="str">
        <f t="shared" si="34"/>
        <v>Robusta</v>
      </c>
      <c r="O653" t="str">
        <f t="shared" si="35"/>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_xlfn.XLOOKUP(C654,Customers!A653:A1653,Customers!B653:B1653,,0)</f>
        <v>Rhetta Zywicki</v>
      </c>
      <c r="G654" s="2" t="str">
        <f>IF(_xlfn.XLOOKUP(C654,Customers!A653:A1653,Customers!C653:C1653,,0)=0,"",_xlfn.XLOOKUP(C654,Customers!A653:A1653,Customers!C653:C1653,,0))</f>
        <v>rzywickii4@ifeng.com</v>
      </c>
      <c r="H654" s="2" t="str">
        <f>_xlfn.XLOOKUP(C654,Customers!A653:A1653,Customers!G653:G1653,,0)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3"/>
        <v>63.4</v>
      </c>
      <c r="N654" t="str">
        <f t="shared" si="34"/>
        <v>Liberica</v>
      </c>
      <c r="O654" t="str">
        <f t="shared" si="35"/>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_xlfn.XLOOKUP(C655,Customers!A654:A1654,Customers!B654:B1654,,0)</f>
        <v>Almeria Burgett</v>
      </c>
      <c r="G655" s="2" t="str">
        <f>IF(_xlfn.XLOOKUP(C655,Customers!A654:A1654,Customers!C654:C1654,,0)=0,"",_xlfn.XLOOKUP(C655,Customers!A654:A1654,Customers!C654:C1654,,0))</f>
        <v>aburgetti5@moonfruit.com</v>
      </c>
      <c r="H655" s="2" t="str">
        <f>_xlfn.XLOOKUP(C655,Customers!A654:A1654,Customers!G654:G1654,,0)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3"/>
        <v>103.49999999999999</v>
      </c>
      <c r="N655" t="str">
        <f t="shared" si="34"/>
        <v>Arabica</v>
      </c>
      <c r="O655" t="str">
        <f t="shared" si="35"/>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_xlfn.XLOOKUP(C656,Customers!A655:A1655,Customers!B655:B1655,,0)</f>
        <v>Marvin Malloy</v>
      </c>
      <c r="G656" s="2" t="str">
        <f>IF(_xlfn.XLOOKUP(C656,Customers!A655:A1655,Customers!C655:C1655,,0)=0,"",_xlfn.XLOOKUP(C656,Customers!A655:A1655,Customers!C655:C1655,,0))</f>
        <v>mmalloyi6@seattletimes.com</v>
      </c>
      <c r="H656" s="2" t="str">
        <f>_xlfn.XLOOKUP(C656,Customers!A655:A1655,Customers!G655:G1655,,0)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3"/>
        <v>68.655000000000001</v>
      </c>
      <c r="N656" t="str">
        <f t="shared" si="34"/>
        <v>Arabica</v>
      </c>
      <c r="O656" t="str">
        <f t="shared" si="35"/>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_xlfn.XLOOKUP(C657,Customers!A656:A1656,Customers!B656:B1656,,0)</f>
        <v>Maxim McParland</v>
      </c>
      <c r="G657" s="2" t="str">
        <f>IF(_xlfn.XLOOKUP(C657,Customers!A656:A1656,Customers!C656:C1656,,0)=0,"",_xlfn.XLOOKUP(C657,Customers!A656:A1656,Customers!C656:C1656,,0))</f>
        <v>mmcparlandi7@w3.org</v>
      </c>
      <c r="H657" s="2" t="str">
        <f>_xlfn.XLOOKUP(C657,Customers!A656:A1656,Customers!G656:G1656,,0)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3"/>
        <v>45.769999999999996</v>
      </c>
      <c r="N657" t="str">
        <f t="shared" si="34"/>
        <v>Robusta</v>
      </c>
      <c r="O657" t="str">
        <f t="shared" si="35"/>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_xlfn.XLOOKUP(C658,Customers!A657:A1657,Customers!B657:B1657,,0)</f>
        <v>Sylas Jennaroy</v>
      </c>
      <c r="G658" s="2" t="str">
        <f>IF(_xlfn.XLOOKUP(C658,Customers!A657:A1657,Customers!C657:C1657,,0)=0,"",_xlfn.XLOOKUP(C658,Customers!A657:A1657,Customers!C657:C1657,,0))</f>
        <v>sjennaroyi8@purevolume.com</v>
      </c>
      <c r="H658" s="2" t="str">
        <f>_xlfn.XLOOKUP(C658,Customers!A657:A1657,Customers!G657:G1657,,0)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3"/>
        <v>51.8</v>
      </c>
      <c r="N658" t="str">
        <f t="shared" si="34"/>
        <v>Liberica</v>
      </c>
      <c r="O658" t="str">
        <f t="shared" si="35"/>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_xlfn.XLOOKUP(C659,Customers!A658:A1658,Customers!B658:B1658,,0)</f>
        <v>Wren Place</v>
      </c>
      <c r="G659" s="2" t="str">
        <f>IF(_xlfn.XLOOKUP(C659,Customers!A658:A1658,Customers!C658:C1658,,0)=0,"",_xlfn.XLOOKUP(C659,Customers!A658:A1658,Customers!C658:C1658,,0))</f>
        <v>wplacei9@wsj.com</v>
      </c>
      <c r="H659" s="2" t="str">
        <f>_xlfn.XLOOKUP(C659,Customers!A658:A1658,Customers!G658:G1658,,0)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3"/>
        <v>13.5</v>
      </c>
      <c r="N659" t="str">
        <f t="shared" si="34"/>
        <v>Arabica</v>
      </c>
      <c r="O659" t="str">
        <f t="shared" si="35"/>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_xlfn.XLOOKUP(C660,Customers!A659:A1659,Customers!B659:B1659,,0)</f>
        <v>Janella Millett</v>
      </c>
      <c r="G660" s="2" t="str">
        <f>IF(_xlfn.XLOOKUP(C660,Customers!A659:A1659,Customers!C659:C1659,,0)=0,"",_xlfn.XLOOKUP(C660,Customers!A659:A1659,Customers!C659:C1659,,0))</f>
        <v>jmillettik@addtoany.com</v>
      </c>
      <c r="H660" s="2" t="str">
        <f>_xlfn.XLOOKUP(C660,Customers!A659:A1659,Customers!G659:G1659,,0)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3"/>
        <v>24.75</v>
      </c>
      <c r="N660" t="str">
        <f t="shared" si="34"/>
        <v>Excelsa</v>
      </c>
      <c r="O660" t="str">
        <f t="shared" si="35"/>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_xlfn.XLOOKUP(C661,Customers!A660:A1660,Customers!B660:B1660,,0)</f>
        <v>Dollie Gadsden</v>
      </c>
      <c r="G661" s="2" t="str">
        <f>IF(_xlfn.XLOOKUP(C661,Customers!A660:A1660,Customers!C660:C1660,,0)=0,"",_xlfn.XLOOKUP(C661,Customers!A660:A1660,Customers!C660:C1660,,0))</f>
        <v>dgadsdenib@google.com.hk</v>
      </c>
      <c r="H661" s="2" t="str">
        <f>_xlfn.XLOOKUP(C661,Customers!A660:A1660,Customers!G660:G1660,,0)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3"/>
        <v>45.769999999999996</v>
      </c>
      <c r="N661" t="str">
        <f t="shared" si="34"/>
        <v>Arabica</v>
      </c>
      <c r="O661" t="str">
        <f t="shared" si="35"/>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_xlfn.XLOOKUP(C662,Customers!A661:A1661,Customers!B661:B1661,,0)</f>
        <v>Val Wakelin</v>
      </c>
      <c r="G662" s="2" t="str">
        <f>IF(_xlfn.XLOOKUP(C662,Customers!A661:A1661,Customers!C661:C1661,,0)=0,"",_xlfn.XLOOKUP(C662,Customers!A661:A1661,Customers!C661:C1661,,0))</f>
        <v>vwakelinic@unesco.org</v>
      </c>
      <c r="H662" s="2" t="str">
        <f>_xlfn.XLOOKUP(C662,Customers!A661:A1661,Customers!G661:G1661,,0)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3"/>
        <v>53.46</v>
      </c>
      <c r="N662" t="str">
        <f t="shared" si="34"/>
        <v>Excelsa</v>
      </c>
      <c r="O662" t="str">
        <f t="shared" si="35"/>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_xlfn.XLOOKUP(C663,Customers!A662:A1662,Customers!B662:B1662,,0)</f>
        <v>Annie Campsall</v>
      </c>
      <c r="G663" s="2" t="str">
        <f>IF(_xlfn.XLOOKUP(C663,Customers!A662:A1662,Customers!C662:C1662,,0)=0,"",_xlfn.XLOOKUP(C663,Customers!A662:A1662,Customers!C662:C1662,,0))</f>
        <v>acampsallid@zimbio.com</v>
      </c>
      <c r="H663" s="2" t="str">
        <f>_xlfn.XLOOKUP(C663,Customers!A662:A1662,Customers!G662:G1662,,0)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3"/>
        <v>20.25</v>
      </c>
      <c r="N663" t="str">
        <f t="shared" si="34"/>
        <v>Arabica</v>
      </c>
      <c r="O663" t="str">
        <f t="shared" si="35"/>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_xlfn.XLOOKUP(C664,Customers!A663:A1663,Customers!B663:B1663,,0)</f>
        <v>Shermy Moseby</v>
      </c>
      <c r="G664" s="2" t="str">
        <f>IF(_xlfn.XLOOKUP(C664,Customers!A663:A1663,Customers!C663:C1663,,0)=0,"",_xlfn.XLOOKUP(C664,Customers!A663:A1663,Customers!C663:C1663,,0))</f>
        <v>smosebyie@stanford.edu</v>
      </c>
      <c r="H664" s="2" t="str">
        <f>_xlfn.XLOOKUP(C664,Customers!A663:A1663,Customers!G663:G1663,,0)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3"/>
        <v>148.92499999999998</v>
      </c>
      <c r="N664" t="str">
        <f t="shared" si="34"/>
        <v>Liberica</v>
      </c>
      <c r="O664" t="str">
        <f t="shared" si="35"/>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_xlfn.XLOOKUP(C665,Customers!A664:A1664,Customers!B664:B1664,,0)</f>
        <v>Corrie Wass</v>
      </c>
      <c r="G665" s="2" t="str">
        <f>IF(_xlfn.XLOOKUP(C665,Customers!A664:A1664,Customers!C664:C1664,,0)=0,"",_xlfn.XLOOKUP(C665,Customers!A664:A1664,Customers!C664:C1664,,0))</f>
        <v>cwassif@prweb.com</v>
      </c>
      <c r="H665" s="2" t="str">
        <f>_xlfn.XLOOKUP(C665,Customers!A664:A1664,Customers!G664:G1664,,0)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3"/>
        <v>67.5</v>
      </c>
      <c r="N665" t="str">
        <f t="shared" si="34"/>
        <v>Arabica</v>
      </c>
      <c r="O665" t="str">
        <f t="shared" si="35"/>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_xlfn.XLOOKUP(C666,Customers!A665:A1665,Customers!B665:B1665,,0)</f>
        <v>Ira Sjostrom</v>
      </c>
      <c r="G666" s="2" t="str">
        <f>IF(_xlfn.XLOOKUP(C666,Customers!A665:A1665,Customers!C665:C1665,,0)=0,"",_xlfn.XLOOKUP(C666,Customers!A665:A1665,Customers!C665:C1665,,0))</f>
        <v>isjostromig@pbs.org</v>
      </c>
      <c r="H666" s="2" t="str">
        <f>_xlfn.XLOOKUP(C666,Customers!A665:A1665,Customers!G665:G1665,,0)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3"/>
        <v>72.900000000000006</v>
      </c>
      <c r="N666" t="str">
        <f t="shared" si="34"/>
        <v>Excelsa</v>
      </c>
      <c r="O666" t="str">
        <f t="shared" si="35"/>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_xlfn.XLOOKUP(C667,Customers!A666:A1666,Customers!B666:B1666,,0)</f>
        <v>Ira Sjostrom</v>
      </c>
      <c r="G667" s="2" t="str">
        <f>IF(_xlfn.XLOOKUP(C667,Customers!A666:A1666,Customers!C666:C1666,,0)=0,"",_xlfn.XLOOKUP(C667,Customers!A666:A1666,Customers!C666:C1666,,0))</f>
        <v>isjostromig@pbs.org</v>
      </c>
      <c r="H667" s="2" t="str">
        <f>_xlfn.XLOOKUP(C667,Customers!A666:A1666,Customers!G666:G1666,,0)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3"/>
        <v>7.77</v>
      </c>
      <c r="N667" t="str">
        <f t="shared" si="34"/>
        <v>Liberica</v>
      </c>
      <c r="O667" t="str">
        <f t="shared" si="35"/>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_xlfn.XLOOKUP(C668,Customers!A667:A1667,Customers!B667:B1667,,0)</f>
        <v>Jermaine Branchett</v>
      </c>
      <c r="G668" s="2" t="str">
        <f>IF(_xlfn.XLOOKUP(C668,Customers!A667:A1667,Customers!C667:C1667,,0)=0,"",_xlfn.XLOOKUP(C668,Customers!A667:A1667,Customers!C667:C1667,,0))</f>
        <v>jbranchettii@bravesites.com</v>
      </c>
      <c r="H668" s="2" t="str">
        <f>_xlfn.XLOOKUP(C668,Customers!A667:A1667,Customers!G667:G1667,,0)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3"/>
        <v>91.539999999999992</v>
      </c>
      <c r="N668" t="str">
        <f t="shared" si="34"/>
        <v>Arabica</v>
      </c>
      <c r="O668" t="str">
        <f t="shared" si="35"/>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_xlfn.XLOOKUP(C669,Customers!A668:A1668,Customers!B668:B1668,,0)</f>
        <v>Nissie Rudland</v>
      </c>
      <c r="G669" s="2" t="str">
        <f>IF(_xlfn.XLOOKUP(C669,Customers!A668:A1668,Customers!C668:C1668,,0)=0,"",_xlfn.XLOOKUP(C669,Customers!A668:A1668,Customers!C668:C1668,,0))</f>
        <v>nrudlandij@blogs.com</v>
      </c>
      <c r="H669" s="2" t="str">
        <f>_xlfn.XLOOKUP(C669,Customers!A668:A1668,Customers!G668:G1668,,0)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3"/>
        <v>59.699999999999996</v>
      </c>
      <c r="N669" t="str">
        <f t="shared" si="34"/>
        <v>Arabica</v>
      </c>
      <c r="O669" t="str">
        <f t="shared" si="35"/>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_xlfn.XLOOKUP(C670,Customers!A669:A1669,Customers!B669:B1669,,0)</f>
        <v>Janella Millett</v>
      </c>
      <c r="G670" s="2" t="str">
        <f>IF(_xlfn.XLOOKUP(C670,Customers!A669:A1669,Customers!C669:C1669,,0)=0,"",_xlfn.XLOOKUP(C670,Customers!A669:A1669,Customers!C669:C1669,,0))</f>
        <v>jmillettik@addtoany.com</v>
      </c>
      <c r="H670" s="2" t="str">
        <f>_xlfn.XLOOKUP(C670,Customers!A669:A1669,Customers!G669:G1669,,0)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3"/>
        <v>137.42499999999998</v>
      </c>
      <c r="N670" t="str">
        <f t="shared" si="34"/>
        <v>Robusta</v>
      </c>
      <c r="O670" t="str">
        <f t="shared" si="35"/>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_xlfn.XLOOKUP(C671,Customers!A670:A1670,Customers!B670:B1670,,0)</f>
        <v>Ferdie Tourry</v>
      </c>
      <c r="G671" s="2" t="str">
        <f>IF(_xlfn.XLOOKUP(C671,Customers!A670:A1670,Customers!C670:C1670,,0)=0,"",_xlfn.XLOOKUP(C671,Customers!A670:A1670,Customers!C670:C1670,,0))</f>
        <v>ftourryil@google.de</v>
      </c>
      <c r="H671" s="2" t="str">
        <f>_xlfn.XLOOKUP(C671,Customers!A670:A1670,Customers!G670:G1670,,0)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3"/>
        <v>66.929999999999993</v>
      </c>
      <c r="N671" t="str">
        <f t="shared" si="34"/>
        <v>Liberica</v>
      </c>
      <c r="O671" t="str">
        <f t="shared" si="35"/>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_xlfn.XLOOKUP(C672,Customers!A671:A1671,Customers!B671:B1671,,0)</f>
        <v>Cecil Weatherall</v>
      </c>
      <c r="G672" s="2" t="str">
        <f>IF(_xlfn.XLOOKUP(C672,Customers!A671:A1671,Customers!C671:C1671,,0)=0,"",_xlfn.XLOOKUP(C672,Customers!A671:A1671,Customers!C671:C1671,,0))</f>
        <v>cweatherallim@toplist.cz</v>
      </c>
      <c r="H672" s="2" t="str">
        <f>_xlfn.XLOOKUP(C672,Customers!A671:A1671,Customers!G671:G1671,,0)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3"/>
        <v>13.095000000000001</v>
      </c>
      <c r="N672" t="str">
        <f t="shared" si="34"/>
        <v>Liberica</v>
      </c>
      <c r="O672" t="str">
        <f t="shared" si="35"/>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_xlfn.XLOOKUP(C673,Customers!A672:A1672,Customers!B672:B1672,,0)</f>
        <v>Gale Heindrick</v>
      </c>
      <c r="G673" s="2" t="str">
        <f>IF(_xlfn.XLOOKUP(C673,Customers!A672:A1672,Customers!C672:C1672,,0)=0,"",_xlfn.XLOOKUP(C673,Customers!A672:A1672,Customers!C672:C1672,,0))</f>
        <v>gheindrickin@usda.gov</v>
      </c>
      <c r="H673" s="2" t="str">
        <f>_xlfn.XLOOKUP(C673,Customers!A672:A1672,Customers!G672:G1672,,0)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3"/>
        <v>59.75</v>
      </c>
      <c r="N673" t="str">
        <f t="shared" si="34"/>
        <v>Robusta</v>
      </c>
      <c r="O673" t="str">
        <f t="shared" si="35"/>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_xlfn.XLOOKUP(C674,Customers!A673:A1673,Customers!B673:B1673,,0)</f>
        <v>Layne Imason</v>
      </c>
      <c r="G674" s="2" t="str">
        <f>IF(_xlfn.XLOOKUP(C674,Customers!A673:A1673,Customers!C673:C1673,,0)=0,"",_xlfn.XLOOKUP(C674,Customers!A673:A1673,Customers!C673:C1673,,0))</f>
        <v>limasonio@discuz.net</v>
      </c>
      <c r="H674" s="2" t="str">
        <f>_xlfn.XLOOKUP(C674,Customers!A673:A1673,Customers!G673:G1673,,0)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3"/>
        <v>43.650000000000006</v>
      </c>
      <c r="N674" t="str">
        <f t="shared" si="34"/>
        <v>Liberica</v>
      </c>
      <c r="O674" t="str">
        <f t="shared" si="35"/>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_xlfn.XLOOKUP(C675,Customers!A674:A1674,Customers!B674:B1674,,0)</f>
        <v>Hazel Saill</v>
      </c>
      <c r="G675" s="2" t="str">
        <f>IF(_xlfn.XLOOKUP(C675,Customers!A674:A1674,Customers!C674:C1674,,0)=0,"",_xlfn.XLOOKUP(C675,Customers!A674:A1674,Customers!C674:C1674,,0))</f>
        <v>hsaillip@odnoklassniki.ru</v>
      </c>
      <c r="H675" s="2" t="str">
        <f>_xlfn.XLOOKUP(C675,Customers!A674:A1674,Customers!G674:G1674,,0)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3"/>
        <v>82.5</v>
      </c>
      <c r="N675" t="str">
        <f t="shared" si="34"/>
        <v>Excelsa</v>
      </c>
      <c r="O675" t="str">
        <f t="shared" si="35"/>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_xlfn.XLOOKUP(C676,Customers!A675:A1675,Customers!B675:B1675,,0)</f>
        <v>Hermann Larvor</v>
      </c>
      <c r="G676" s="2" t="str">
        <f>IF(_xlfn.XLOOKUP(C676,Customers!A675:A1675,Customers!C675:C1675,,0)=0,"",_xlfn.XLOOKUP(C676,Customers!A675:A1675,Customers!C675:C1675,,0))</f>
        <v>hlarvoriq@last.fm</v>
      </c>
      <c r="H676" s="2" t="str">
        <f>_xlfn.XLOOKUP(C676,Customers!A675:A1675,Customers!G675:G1675,,0)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3"/>
        <v>178.70999999999998</v>
      </c>
      <c r="N676" t="str">
        <f t="shared" si="34"/>
        <v>Arabica</v>
      </c>
      <c r="O676" t="str">
        <f t="shared" si="35"/>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_xlfn.XLOOKUP(C677,Customers!A676:A1676,Customers!B676:B1676,,0)</f>
        <v>Terri Lyford</v>
      </c>
      <c r="G677" s="2" t="str">
        <f>IF(_xlfn.XLOOKUP(C677,Customers!A676:A1676,Customers!C676:C1676,,0)=0,"",_xlfn.XLOOKUP(C677,Customers!A676:A1676,Customers!C676:C1676,,0))</f>
        <v/>
      </c>
      <c r="H677" s="2" t="str">
        <f>_xlfn.XLOOKUP(C677,Customers!A676:A1676,Customers!G676:G1676,,0)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3"/>
        <v>119.13999999999999</v>
      </c>
      <c r="N677" t="str">
        <f t="shared" si="34"/>
        <v>Liberica</v>
      </c>
      <c r="O677" t="str">
        <f t="shared" si="35"/>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_xlfn.XLOOKUP(C678,Customers!A677:A1677,Customers!B677:B1677,,0)</f>
        <v>Gabey Cogan</v>
      </c>
      <c r="G678" s="2" t="str">
        <f>IF(_xlfn.XLOOKUP(C678,Customers!A677:A1677,Customers!C677:C1677,,0)=0,"",_xlfn.XLOOKUP(C678,Customers!A677:A1677,Customers!C677:C1677,,0))</f>
        <v/>
      </c>
      <c r="H678" s="2" t="str">
        <f>_xlfn.XLOOKUP(C678,Customers!A677:A1677,Customers!G677:G1677,,0)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3"/>
        <v>47.55</v>
      </c>
      <c r="N678" t="str">
        <f t="shared" si="34"/>
        <v>Liberica</v>
      </c>
      <c r="O678" t="str">
        <f t="shared" si="35"/>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_xlfn.XLOOKUP(C679,Customers!A678:A1678,Customers!B678:B1678,,0)</f>
        <v>Charin Penwarden</v>
      </c>
      <c r="G679" s="2" t="str">
        <f>IF(_xlfn.XLOOKUP(C679,Customers!A678:A1678,Customers!C678:C1678,,0)=0,"",_xlfn.XLOOKUP(C679,Customers!A678:A1678,Customers!C678:C1678,,0))</f>
        <v>cpenwardenit@mlb.com</v>
      </c>
      <c r="H679" s="2" t="str">
        <f>_xlfn.XLOOKUP(C679,Customers!A678:A1678,Customers!G678:G1678,,0)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3"/>
        <v>43.650000000000006</v>
      </c>
      <c r="N679" t="str">
        <f t="shared" si="34"/>
        <v>Liberica</v>
      </c>
      <c r="O679" t="str">
        <f t="shared" si="35"/>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_xlfn.XLOOKUP(C680,Customers!A679:A1679,Customers!B679:B1679,,0)</f>
        <v>Milty Middis</v>
      </c>
      <c r="G680" s="2" t="str">
        <f>IF(_xlfn.XLOOKUP(C680,Customers!A679:A1679,Customers!C679:C1679,,0)=0,"",_xlfn.XLOOKUP(C680,Customers!A679:A1679,Customers!C679:C1679,,0))</f>
        <v>mmiddisiu@dmoz.org</v>
      </c>
      <c r="H680" s="2" t="str">
        <f>_xlfn.XLOOKUP(C680,Customers!A679:A1679,Customers!G679:G1679,,0)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3"/>
        <v>178.70999999999998</v>
      </c>
      <c r="N680" t="str">
        <f t="shared" si="34"/>
        <v>Arabica</v>
      </c>
      <c r="O680" t="str">
        <f t="shared" si="35"/>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_xlfn.XLOOKUP(C681,Customers!A680:A1680,Customers!B680:B1680,,0)</f>
        <v>Adrianne Vairow</v>
      </c>
      <c r="G681" s="2" t="str">
        <f>IF(_xlfn.XLOOKUP(C681,Customers!A680:A1680,Customers!C680:C1680,,0)=0,"",_xlfn.XLOOKUP(C681,Customers!A680:A1680,Customers!C680:C1680,,0))</f>
        <v>avairowiv@studiopress.com</v>
      </c>
      <c r="H681" s="2" t="str">
        <f>_xlfn.XLOOKUP(C681,Customers!A680:A1680,Customers!G680:G1680,,0)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3"/>
        <v>27.484999999999996</v>
      </c>
      <c r="N681" t="str">
        <f t="shared" si="34"/>
        <v>Robusta</v>
      </c>
      <c r="O681" t="str">
        <f t="shared" si="35"/>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_xlfn.XLOOKUP(C682,Customers!A681:A1681,Customers!B681:B1681,,0)</f>
        <v>Anjanette Goldie</v>
      </c>
      <c r="G682" s="2" t="str">
        <f>IF(_xlfn.XLOOKUP(C682,Customers!A681:A1681,Customers!C681:C1681,,0)=0,"",_xlfn.XLOOKUP(C682,Customers!A681:A1681,Customers!C681:C1681,,0))</f>
        <v>agoldieiw@goo.gl</v>
      </c>
      <c r="H682" s="2" t="str">
        <f>_xlfn.XLOOKUP(C682,Customers!A681:A1681,Customers!G681:G1681,,0)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3"/>
        <v>56.25</v>
      </c>
      <c r="N682" t="str">
        <f t="shared" si="34"/>
        <v>Arabica</v>
      </c>
      <c r="O682" t="str">
        <f t="shared" si="35"/>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_xlfn.XLOOKUP(C683,Customers!A682:A1682,Customers!B682:B1682,,0)</f>
        <v>Nicky Ayris</v>
      </c>
      <c r="G683" s="2" t="str">
        <f>IF(_xlfn.XLOOKUP(C683,Customers!A682:A1682,Customers!C682:C1682,,0)=0,"",_xlfn.XLOOKUP(C683,Customers!A682:A1682,Customers!C682:C1682,,0))</f>
        <v>nayrisix@t-online.de</v>
      </c>
      <c r="H683" s="2" t="str">
        <f>_xlfn.XLOOKUP(C683,Customers!A682:A1682,Customers!G682:G1682,,0)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3"/>
        <v>9.51</v>
      </c>
      <c r="N683" t="str">
        <f t="shared" si="34"/>
        <v>Liberica</v>
      </c>
      <c r="O683" t="str">
        <f t="shared" si="35"/>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_xlfn.XLOOKUP(C684,Customers!A683:A1683,Customers!B683:B1683,,0)</f>
        <v>Laryssa Benediktovich</v>
      </c>
      <c r="G684" s="2" t="str">
        <f>IF(_xlfn.XLOOKUP(C684,Customers!A683:A1683,Customers!C683:C1683,,0)=0,"",_xlfn.XLOOKUP(C684,Customers!A683:A1683,Customers!C683:C1683,,0))</f>
        <v>lbenediktovichiy@wunderground.com</v>
      </c>
      <c r="H684" s="2" t="str">
        <f>_xlfn.XLOOKUP(C684,Customers!A683:A1683,Customers!G683:G1683,,0)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3"/>
        <v>8.25</v>
      </c>
      <c r="N684" t="str">
        <f t="shared" si="34"/>
        <v>Excelsa</v>
      </c>
      <c r="O684" t="str">
        <f t="shared" si="35"/>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_xlfn.XLOOKUP(C685,Customers!A684:A1684,Customers!B684:B1684,,0)</f>
        <v>Theo Jacobovitz</v>
      </c>
      <c r="G685" s="2" t="str">
        <f>IF(_xlfn.XLOOKUP(C685,Customers!A684:A1684,Customers!C684:C1684,,0)=0,"",_xlfn.XLOOKUP(C685,Customers!A684:A1684,Customers!C684:C1684,,0))</f>
        <v>tjacobovitziz@cbc.ca</v>
      </c>
      <c r="H685" s="2" t="str">
        <f>_xlfn.XLOOKUP(C685,Customers!A684:A1684,Customers!G684:G1684,,0)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3"/>
        <v>46.62</v>
      </c>
      <c r="N685" t="str">
        <f t="shared" si="34"/>
        <v>Liberica</v>
      </c>
      <c r="O685" t="str">
        <f t="shared" si="35"/>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_xlfn.XLOOKUP(C686,Customers!A685:A1685,Customers!B685:B1685,,0)</f>
        <v>Becca Ableson</v>
      </c>
      <c r="G686" s="2" t="str">
        <f>IF(_xlfn.XLOOKUP(C686,Customers!A685:A1685,Customers!C685:C1685,,0)=0,"",_xlfn.XLOOKUP(C686,Customers!A685:A1685,Customers!C685:C1685,,0))</f>
        <v/>
      </c>
      <c r="H686" s="2" t="str">
        <f>_xlfn.XLOOKUP(C686,Customers!A685:A1685,Customers!G685:G1685,,0)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3"/>
        <v>71.699999999999989</v>
      </c>
      <c r="N686" t="str">
        <f t="shared" si="34"/>
        <v>Robusta</v>
      </c>
      <c r="O686" t="str">
        <f t="shared" si="35"/>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_xlfn.XLOOKUP(C687,Customers!A686:A1686,Customers!B686:B1686,,0)</f>
        <v>Jeno Druitt</v>
      </c>
      <c r="G687" s="2" t="str">
        <f>IF(_xlfn.XLOOKUP(C687,Customers!A686:A1686,Customers!C686:C1686,,0)=0,"",_xlfn.XLOOKUP(C687,Customers!A686:A1686,Customers!C686:C1686,,0))</f>
        <v>jdruittj1@feedburner.com</v>
      </c>
      <c r="H687" s="2" t="str">
        <f>_xlfn.XLOOKUP(C687,Customers!A686:A1686,Customers!G686:G1686,,0)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3"/>
        <v>72.91</v>
      </c>
      <c r="N687" t="str">
        <f t="shared" si="34"/>
        <v>Liberica</v>
      </c>
      <c r="O687" t="str">
        <f t="shared" si="35"/>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_xlfn.XLOOKUP(C688,Customers!A687:A1687,Customers!B687:B1687,,0)</f>
        <v>Deonne Shortall</v>
      </c>
      <c r="G688" s="2" t="str">
        <f>IF(_xlfn.XLOOKUP(C688,Customers!A687:A1687,Customers!C687:C1687,,0)=0,"",_xlfn.XLOOKUP(C688,Customers!A687:A1687,Customers!C687:C1687,,0))</f>
        <v>dshortallj2@wikipedia.org</v>
      </c>
      <c r="H688" s="2" t="str">
        <f>_xlfn.XLOOKUP(C688,Customers!A687:A1687,Customers!G687:G1687,,0)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3"/>
        <v>8.0549999999999997</v>
      </c>
      <c r="N688" t="str">
        <f t="shared" si="34"/>
        <v>Robusta</v>
      </c>
      <c r="O688" t="str">
        <f t="shared" si="35"/>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_xlfn.XLOOKUP(C689,Customers!A688:A1688,Customers!B688:B1688,,0)</f>
        <v>Wilton Cottier</v>
      </c>
      <c r="G689" s="2" t="str">
        <f>IF(_xlfn.XLOOKUP(C689,Customers!A688:A1688,Customers!C688:C1688,,0)=0,"",_xlfn.XLOOKUP(C689,Customers!A688:A1688,Customers!C688:C1688,,0))</f>
        <v>wcottierj3@cafepress.com</v>
      </c>
      <c r="H689" s="2" t="str">
        <f>_xlfn.XLOOKUP(C689,Customers!A688:A1688,Customers!G688:G1688,,0)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3"/>
        <v>16.5</v>
      </c>
      <c r="N689" t="str">
        <f t="shared" si="34"/>
        <v>Excelsa</v>
      </c>
      <c r="O689" t="str">
        <f t="shared" si="35"/>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_xlfn.XLOOKUP(C690,Customers!A689:A1689,Customers!B689:B1689,,0)</f>
        <v>Kevan Grinsted</v>
      </c>
      <c r="G690" s="2" t="str">
        <f>IF(_xlfn.XLOOKUP(C690,Customers!A689:A1689,Customers!C689:C1689,,0)=0,"",_xlfn.XLOOKUP(C690,Customers!A689:A1689,Customers!C689:C1689,,0))</f>
        <v>kgrinstedj4@google.com.br</v>
      </c>
      <c r="H690" s="2" t="str">
        <f>_xlfn.XLOOKUP(C690,Customers!A689:A1689,Customers!G689:G1689,,0)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3"/>
        <v>64.75</v>
      </c>
      <c r="N690" t="str">
        <f t="shared" si="34"/>
        <v>Arabica</v>
      </c>
      <c r="O690" t="str">
        <f t="shared" si="35"/>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_xlfn.XLOOKUP(C691,Customers!A690:A1690,Customers!B690:B1690,,0)</f>
        <v>Dionne Skyner</v>
      </c>
      <c r="G691" s="2" t="str">
        <f>IF(_xlfn.XLOOKUP(C691,Customers!A690:A1690,Customers!C690:C1690,,0)=0,"",_xlfn.XLOOKUP(C691,Customers!A690:A1690,Customers!C690:C1690,,0))</f>
        <v>dskynerj5@hubpages.com</v>
      </c>
      <c r="H691" s="2" t="str">
        <f>_xlfn.XLOOKUP(C691,Customers!A690:A1690,Customers!G690:G1690,,0)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3"/>
        <v>33.75</v>
      </c>
      <c r="N691" t="str">
        <f t="shared" si="34"/>
        <v>Arabica</v>
      </c>
      <c r="O691" t="str">
        <f t="shared" si="35"/>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_xlfn.XLOOKUP(C692,Customers!A691:A1691,Customers!B691:B1691,,0)</f>
        <v>Francesco Dressel</v>
      </c>
      <c r="G692" s="2" t="str">
        <f>IF(_xlfn.XLOOKUP(C692,Customers!A691:A1691,Customers!C691:C1691,,0)=0,"",_xlfn.XLOOKUP(C692,Customers!A691:A1691,Customers!C691:C1691,,0))</f>
        <v/>
      </c>
      <c r="H692" s="2" t="str">
        <f>_xlfn.XLOOKUP(C692,Customers!A691:A1691,Customers!G691:G1691,,0)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3"/>
        <v>178.70999999999998</v>
      </c>
      <c r="N692" t="str">
        <f t="shared" si="34"/>
        <v>Liberica</v>
      </c>
      <c r="O692" t="str">
        <f t="shared" si="35"/>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_xlfn.XLOOKUP(C693,Customers!A692:A1692,Customers!B692:B1692,,0)</f>
        <v>Jimmy Dymoke</v>
      </c>
      <c r="G693" s="2" t="str">
        <f>IF(_xlfn.XLOOKUP(C693,Customers!A692:A1692,Customers!C692:C1692,,0)=0,"",_xlfn.XLOOKUP(C693,Customers!A692:A1692,Customers!C692:C1692,,0))</f>
        <v>jdymokeje@prnewswire.com</v>
      </c>
      <c r="H693" s="2" t="str">
        <f>_xlfn.XLOOKUP(C693,Customers!A692:A1692,Customers!G692:G1692,,0)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3"/>
        <v>22.5</v>
      </c>
      <c r="N693" t="str">
        <f t="shared" si="34"/>
        <v>Arabica</v>
      </c>
      <c r="O693" t="str">
        <f t="shared" si="35"/>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_xlfn.XLOOKUP(C694,Customers!A693:A1693,Customers!B693:B1693,,0)</f>
        <v>Ambrosio Weinmann</v>
      </c>
      <c r="G694" s="2" t="str">
        <f>IF(_xlfn.XLOOKUP(C694,Customers!A693:A1693,Customers!C693:C1693,,0)=0,"",_xlfn.XLOOKUP(C694,Customers!A693:A1693,Customers!C693:C1693,,0))</f>
        <v>aweinmannj8@shinystat.com</v>
      </c>
      <c r="H694" s="2" t="str">
        <f>_xlfn.XLOOKUP(C694,Customers!A693:A1693,Customers!G693:G1693,,0)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3"/>
        <v>12.95</v>
      </c>
      <c r="N694" t="str">
        <f t="shared" si="34"/>
        <v>Liberica</v>
      </c>
      <c r="O694" t="str">
        <f t="shared" si="35"/>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_xlfn.XLOOKUP(C695,Customers!A694:A1694,Customers!B694:B1694,,0)</f>
        <v>Elden Andriessen</v>
      </c>
      <c r="G695" s="2" t="str">
        <f>IF(_xlfn.XLOOKUP(C695,Customers!A694:A1694,Customers!C694:C1694,,0)=0,"",_xlfn.XLOOKUP(C695,Customers!A694:A1694,Customers!C694:C1694,,0))</f>
        <v>eandriessenj9@europa.eu</v>
      </c>
      <c r="H695" s="2" t="str">
        <f>_xlfn.XLOOKUP(C695,Customers!A694:A1694,Customers!G694:G1694,,0)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3"/>
        <v>51.749999999999993</v>
      </c>
      <c r="N695" t="str">
        <f t="shared" si="34"/>
        <v>Arabica</v>
      </c>
      <c r="O695" t="str">
        <f t="shared" si="35"/>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_xlfn.XLOOKUP(C696,Customers!A695:A1695,Customers!B695:B1695,,0)</f>
        <v>Roxie Deaconson</v>
      </c>
      <c r="G696" s="2" t="str">
        <f>IF(_xlfn.XLOOKUP(C696,Customers!A695:A1695,Customers!C695:C1695,,0)=0,"",_xlfn.XLOOKUP(C696,Customers!A695:A1695,Customers!C695:C1695,,0))</f>
        <v>rdeaconsonja@archive.org</v>
      </c>
      <c r="H696" s="2" t="str">
        <f>_xlfn.XLOOKUP(C696,Customers!A695:A1695,Customers!G695:G1695,,0)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3"/>
        <v>36.450000000000003</v>
      </c>
      <c r="N696" t="str">
        <f t="shared" si="34"/>
        <v>Excelsa</v>
      </c>
      <c r="O696" t="str">
        <f t="shared" si="35"/>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_xlfn.XLOOKUP(C697,Customers!A696:A1696,Customers!B696:B1696,,0)</f>
        <v>Davida Caro</v>
      </c>
      <c r="G697" s="2" t="str">
        <f>IF(_xlfn.XLOOKUP(C697,Customers!A696:A1696,Customers!C696:C1696,,0)=0,"",_xlfn.XLOOKUP(C697,Customers!A696:A1696,Customers!C696:C1696,,0))</f>
        <v>dcarojb@twitter.com</v>
      </c>
      <c r="H697" s="2" t="str">
        <f>_xlfn.XLOOKUP(C697,Customers!A696:A1696,Customers!G696:G1696,,0)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3"/>
        <v>182.27499999999998</v>
      </c>
      <c r="N697" t="str">
        <f t="shared" si="34"/>
        <v>Liberica</v>
      </c>
      <c r="O697" t="str">
        <f t="shared" si="35"/>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_xlfn.XLOOKUP(C698,Customers!A697:A1697,Customers!B697:B1697,,0)</f>
        <v>Johna Bluck</v>
      </c>
      <c r="G698" s="2" t="str">
        <f>IF(_xlfn.XLOOKUP(C698,Customers!A697:A1697,Customers!C697:C1697,,0)=0,"",_xlfn.XLOOKUP(C698,Customers!A697:A1697,Customers!C697:C1697,,0))</f>
        <v>jbluckjc@imageshack.us</v>
      </c>
      <c r="H698" s="2" t="str">
        <f>_xlfn.XLOOKUP(C698,Customers!A697:A1697,Customers!G697:G1697,,0)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3"/>
        <v>31.08</v>
      </c>
      <c r="N698" t="str">
        <f t="shared" si="34"/>
        <v>Liberica</v>
      </c>
      <c r="O698" t="str">
        <f t="shared" si="35"/>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_xlfn.XLOOKUP(C699,Customers!A698:A1698,Customers!B698:B1698,,0)</f>
        <v>Myrle Dearden</v>
      </c>
      <c r="G699" s="2" t="str">
        <f>IF(_xlfn.XLOOKUP(C699,Customers!A698:A1698,Customers!C698:C1698,,0)=0,"",_xlfn.XLOOKUP(C699,Customers!A698:A1698,Customers!C698:C1698,,0))</f>
        <v/>
      </c>
      <c r="H699" s="2" t="str">
        <f>_xlfn.XLOOKUP(C699,Customers!A698:A1698,Customers!G698:G1698,,0)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3"/>
        <v>20.25</v>
      </c>
      <c r="N699" t="str">
        <f t="shared" si="34"/>
        <v>Arabica</v>
      </c>
      <c r="O699" t="str">
        <f t="shared" si="35"/>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_xlfn.XLOOKUP(C700,Customers!A699:A1699,Customers!B699:B1699,,0)</f>
        <v>Jimmy Dymoke</v>
      </c>
      <c r="G700" s="2" t="str">
        <f>IF(_xlfn.XLOOKUP(C700,Customers!A699:A1699,Customers!C699:C1699,,0)=0,"",_xlfn.XLOOKUP(C700,Customers!A699:A1699,Customers!C699:C1699,,0))</f>
        <v>jdymokeje@prnewswire.com</v>
      </c>
      <c r="H700" s="2" t="str">
        <f>_xlfn.XLOOKUP(C700,Customers!A699:A1699,Customers!G699:G1699,,0)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3"/>
        <v>25.9</v>
      </c>
      <c r="N700" t="str">
        <f t="shared" si="34"/>
        <v>Liberica</v>
      </c>
      <c r="O700" t="str">
        <f t="shared" si="35"/>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_xlfn.XLOOKUP(C701,Customers!A700:A1700,Customers!B700:B1700,,0)</f>
        <v>Orland Tadman</v>
      </c>
      <c r="G701" s="2" t="str">
        <f>IF(_xlfn.XLOOKUP(C701,Customers!A700:A1700,Customers!C700:C1700,,0)=0,"",_xlfn.XLOOKUP(C701,Customers!A700:A1700,Customers!C700:C1700,,0))</f>
        <v>otadmanjf@ft.com</v>
      </c>
      <c r="H701" s="2" t="str">
        <f>_xlfn.XLOOKUP(C701,Customers!A700:A1700,Customers!G700:G1700,,0)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3"/>
        <v>23.88</v>
      </c>
      <c r="N701" t="str">
        <f t="shared" si="34"/>
        <v>Arabica</v>
      </c>
      <c r="O701" t="str">
        <f t="shared" si="35"/>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_xlfn.XLOOKUP(C702,Customers!A701:A1701,Customers!B701:B1701,,0)</f>
        <v>Barrett Gudde</v>
      </c>
      <c r="G702" s="2" t="str">
        <f>IF(_xlfn.XLOOKUP(C702,Customers!A701:A1701,Customers!C701:C1701,,0)=0,"",_xlfn.XLOOKUP(C702,Customers!A701:A1701,Customers!C701:C1701,,0))</f>
        <v>bguddejg@dailymotion.com</v>
      </c>
      <c r="H702" s="2" t="str">
        <f>_xlfn.XLOOKUP(C702,Customers!A701:A1701,Customers!G701:G1701,,0)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3"/>
        <v>19.02</v>
      </c>
      <c r="N702" t="str">
        <f t="shared" si="34"/>
        <v>Liberica</v>
      </c>
      <c r="O702" t="str">
        <f t="shared" si="35"/>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_xlfn.XLOOKUP(C703,Customers!A702:A1702,Customers!B702:B1702,,0)</f>
        <v>Nathan Sictornes</v>
      </c>
      <c r="G703" s="2" t="str">
        <f>IF(_xlfn.XLOOKUP(C703,Customers!A702:A1702,Customers!C702:C1702,,0)=0,"",_xlfn.XLOOKUP(C703,Customers!A702:A1702,Customers!C702:C1702,,0))</f>
        <v>nsictornesjh@buzzfeed.com</v>
      </c>
      <c r="H703" s="2" t="str">
        <f>_xlfn.XLOOKUP(C703,Customers!A702:A1702,Customers!G702:G1702,,0)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3"/>
        <v>29.849999999999998</v>
      </c>
      <c r="N703" t="str">
        <f t="shared" si="34"/>
        <v>Arabica</v>
      </c>
      <c r="O703" t="str">
        <f t="shared" si="35"/>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_xlfn.XLOOKUP(C704,Customers!A703:A1703,Customers!B703:B1703,,0)</f>
        <v>Vivyan Dunning</v>
      </c>
      <c r="G704" s="2" t="str">
        <f>IF(_xlfn.XLOOKUP(C704,Customers!A703:A1703,Customers!C703:C1703,,0)=0,"",_xlfn.XLOOKUP(C704,Customers!A703:A1703,Customers!C703:C1703,,0))</f>
        <v>vdunningji@independent.co.uk</v>
      </c>
      <c r="H704" s="2" t="str">
        <f>_xlfn.XLOOKUP(C704,Customers!A703:A1703,Customers!G703:G1703,,0)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3"/>
        <v>7.77</v>
      </c>
      <c r="N704" t="str">
        <f t="shared" si="34"/>
        <v>Arabica</v>
      </c>
      <c r="O704" t="str">
        <f t="shared" si="35"/>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_xlfn.XLOOKUP(C705,Customers!A704:A1704,Customers!B704:B1704,,0)</f>
        <v>Doralin Baison</v>
      </c>
      <c r="G705" s="2" t="str">
        <f>IF(_xlfn.XLOOKUP(C705,Customers!A704:A1704,Customers!C704:C1704,,0)=0,"",_xlfn.XLOOKUP(C705,Customers!A704:A1704,Customers!C704:C1704,,0))</f>
        <v/>
      </c>
      <c r="H705" s="2" t="str">
        <f>_xlfn.XLOOKUP(C705,Customers!A704:A1704,Customers!G704:G1704,,0)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3"/>
        <v>119.13999999999999</v>
      </c>
      <c r="N705" t="str">
        <f t="shared" si="34"/>
        <v>Liberica</v>
      </c>
      <c r="O705" t="str">
        <f t="shared" si="35"/>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_xlfn.XLOOKUP(C706,Customers!A705:A1705,Customers!B705:B1705,,0)</f>
        <v>Josefina Ferens</v>
      </c>
      <c r="G706" s="2" t="str">
        <f>IF(_xlfn.XLOOKUP(C706,Customers!A705:A1705,Customers!C705:C1705,,0)=0,"",_xlfn.XLOOKUP(C706,Customers!A705:A1705,Customers!C705:C1705,,0))</f>
        <v/>
      </c>
      <c r="H706" s="2" t="str">
        <f>_xlfn.XLOOKUP(C706,Customers!A705:A1705,Customers!G705:G1705,,0)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3"/>
        <v>21.87</v>
      </c>
      <c r="N706" t="str">
        <f t="shared" si="34"/>
        <v>Excelsa</v>
      </c>
      <c r="O706" t="str">
        <f t="shared" si="35"/>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_xlfn.XLOOKUP(C707,Customers!A706:A1706,Customers!B706:B1706,,0)</f>
        <v>Shelley Gehring</v>
      </c>
      <c r="G707" s="2" t="str">
        <f>IF(_xlfn.XLOOKUP(C707,Customers!A706:A1706,Customers!C706:C1706,,0)=0,"",_xlfn.XLOOKUP(C707,Customers!A706:A1706,Customers!C706:C1706,,0))</f>
        <v>sgehringjl@gnu.org</v>
      </c>
      <c r="H707" s="2" t="str">
        <f>_xlfn.XLOOKUP(C707,Customers!A706:A1706,Customers!G706:G1706,,0)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6">L707*E707</f>
        <v>17.82</v>
      </c>
      <c r="N707" t="str">
        <f t="shared" ref="N707:N770" si="37">IF(I707="Rob","Robusta",IF(I707="Exc","Excelsa",IF(I707="Ara","Arabica",IF(I707="Lib","Liberica"))))</f>
        <v>Excelsa</v>
      </c>
      <c r="O707" t="str">
        <f t="shared" ref="O707:O770" si="38">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_xlfn.XLOOKUP(C708,Customers!A707:A1707,Customers!B707:B1707,,0)</f>
        <v>Barrie Fallowes</v>
      </c>
      <c r="G708" s="2" t="str">
        <f>IF(_xlfn.XLOOKUP(C708,Customers!A707:A1707,Customers!C707:C1707,,0)=0,"",_xlfn.XLOOKUP(C708,Customers!A707:A1707,Customers!C707:C1707,,0))</f>
        <v>bfallowesjm@purevolume.com</v>
      </c>
      <c r="H708" s="2" t="str">
        <f>_xlfn.XLOOKUP(C708,Customers!A707:A1707,Customers!G707:G1707,,0)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6"/>
        <v>12.375</v>
      </c>
      <c r="N708" t="str">
        <f t="shared" si="37"/>
        <v>Excelsa</v>
      </c>
      <c r="O708" t="str">
        <f t="shared" si="38"/>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_xlfn.XLOOKUP(C709,Customers!A708:A1708,Customers!B708:B1708,,0)</f>
        <v>Nicolas Aiton</v>
      </c>
      <c r="G709" s="2" t="str">
        <f>IF(_xlfn.XLOOKUP(C709,Customers!A708:A1708,Customers!C708:C1708,,0)=0,"",_xlfn.XLOOKUP(C709,Customers!A708:A1708,Customers!C708:C1708,,0))</f>
        <v/>
      </c>
      <c r="H709" s="2" t="str">
        <f>_xlfn.XLOOKUP(C709,Customers!A708:A1708,Customers!G708:G1708,,0)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6"/>
        <v>25.9</v>
      </c>
      <c r="N709" t="str">
        <f t="shared" si="37"/>
        <v>Liberica</v>
      </c>
      <c r="O709" t="str">
        <f t="shared" si="38"/>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_xlfn.XLOOKUP(C710,Customers!A709:A1709,Customers!B709:B1709,,0)</f>
        <v>Shelli De Banke</v>
      </c>
      <c r="G710" s="2" t="str">
        <f>IF(_xlfn.XLOOKUP(C710,Customers!A709:A1709,Customers!C709:C1709,,0)=0,"",_xlfn.XLOOKUP(C710,Customers!A709:A1709,Customers!C709:C1709,,0))</f>
        <v>sdejo@newsvine.com</v>
      </c>
      <c r="H710" s="2" t="str">
        <f>_xlfn.XLOOKUP(C710,Customers!A709:A1709,Customers!G709:G1709,,0)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6"/>
        <v>13.5</v>
      </c>
      <c r="N710" t="str">
        <f t="shared" si="37"/>
        <v>Arabica</v>
      </c>
      <c r="O710" t="str">
        <f t="shared" si="38"/>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_xlfn.XLOOKUP(C711,Customers!A710:A1710,Customers!B710:B1710,,0)</f>
        <v>Lyell Murch</v>
      </c>
      <c r="G711" s="2" t="str">
        <f>IF(_xlfn.XLOOKUP(C711,Customers!A710:A1710,Customers!C710:C1710,,0)=0,"",_xlfn.XLOOKUP(C711,Customers!A710:A1710,Customers!C710:C1710,,0))</f>
        <v/>
      </c>
      <c r="H711" s="2" t="str">
        <f>_xlfn.XLOOKUP(C711,Customers!A710:A1710,Customers!G710:G1710,,0)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6"/>
        <v>17.82</v>
      </c>
      <c r="N711" t="str">
        <f t="shared" si="37"/>
        <v>Excelsa</v>
      </c>
      <c r="O711" t="str">
        <f t="shared" si="38"/>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_xlfn.XLOOKUP(C712,Customers!A711:A1711,Customers!B711:B1711,,0)</f>
        <v>Stearne Count</v>
      </c>
      <c r="G712" s="2" t="str">
        <f>IF(_xlfn.XLOOKUP(C712,Customers!A711:A1711,Customers!C711:C1711,,0)=0,"",_xlfn.XLOOKUP(C712,Customers!A711:A1711,Customers!C711:C1711,,0))</f>
        <v>scountjq@nba.com</v>
      </c>
      <c r="H712" s="2" t="str">
        <f>_xlfn.XLOOKUP(C712,Customers!A711:A1711,Customers!G711:G1711,,0)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6"/>
        <v>24.75</v>
      </c>
      <c r="N712" t="str">
        <f t="shared" si="37"/>
        <v>Excelsa</v>
      </c>
      <c r="O712" t="str">
        <f t="shared" si="38"/>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_xlfn.XLOOKUP(C713,Customers!A712:A1712,Customers!B712:B1712,,0)</f>
        <v>Selia Ragles</v>
      </c>
      <c r="G713" s="2" t="str">
        <f>IF(_xlfn.XLOOKUP(C713,Customers!A712:A1712,Customers!C712:C1712,,0)=0,"",_xlfn.XLOOKUP(C713,Customers!A712:A1712,Customers!C712:C1712,,0))</f>
        <v>sraglesjr@blogtalkradio.com</v>
      </c>
      <c r="H713" s="2" t="str">
        <f>_xlfn.XLOOKUP(C713,Customers!A712:A1712,Customers!G712:G1712,,0)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6"/>
        <v>17.91</v>
      </c>
      <c r="N713" t="str">
        <f t="shared" si="37"/>
        <v>Robusta</v>
      </c>
      <c r="O713" t="str">
        <f t="shared" si="38"/>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_xlfn.XLOOKUP(C714,Customers!A713:A1713,Customers!B713:B1713,,0)</f>
        <v>Silas Deehan</v>
      </c>
      <c r="G714" s="2" t="str">
        <f>IF(_xlfn.XLOOKUP(C714,Customers!A713:A1713,Customers!C713:C1713,,0)=0,"",_xlfn.XLOOKUP(C714,Customers!A713:A1713,Customers!C713:C1713,,0))</f>
        <v/>
      </c>
      <c r="H714" s="2" t="str">
        <f>_xlfn.XLOOKUP(C714,Customers!A713:A1713,Customers!G713:G1713,,0)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6"/>
        <v>16.5</v>
      </c>
      <c r="N714" t="str">
        <f t="shared" si="37"/>
        <v>Excelsa</v>
      </c>
      <c r="O714" t="str">
        <f t="shared" si="38"/>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_xlfn.XLOOKUP(C715,Customers!A714:A1714,Customers!B714:B1714,,0)</f>
        <v>Sacha Bruun</v>
      </c>
      <c r="G715" s="2" t="str">
        <f>IF(_xlfn.XLOOKUP(C715,Customers!A714:A1714,Customers!C714:C1714,,0)=0,"",_xlfn.XLOOKUP(C715,Customers!A714:A1714,Customers!C714:C1714,,0))</f>
        <v>sbruunjt@blogtalkradio.com</v>
      </c>
      <c r="H715" s="2" t="str">
        <f>_xlfn.XLOOKUP(C715,Customers!A714:A1714,Customers!G714:G1714,,0)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6"/>
        <v>2.9849999999999999</v>
      </c>
      <c r="N715" t="str">
        <f t="shared" si="37"/>
        <v>Robusta</v>
      </c>
      <c r="O715" t="str">
        <f t="shared" si="38"/>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_xlfn.XLOOKUP(C716,Customers!A715:A1715,Customers!B715:B1715,,0)</f>
        <v>Alon Pllu</v>
      </c>
      <c r="G716" s="2" t="str">
        <f>IF(_xlfn.XLOOKUP(C716,Customers!A715:A1715,Customers!C715:C1715,,0)=0,"",_xlfn.XLOOKUP(C716,Customers!A715:A1715,Customers!C715:C1715,,0))</f>
        <v>aplluju@dagondesign.com</v>
      </c>
      <c r="H716" s="2" t="str">
        <f>_xlfn.XLOOKUP(C716,Customers!A715:A1715,Customers!G715:G1715,,0)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6"/>
        <v>14.58</v>
      </c>
      <c r="N716" t="str">
        <f t="shared" si="37"/>
        <v>Excelsa</v>
      </c>
      <c r="O716" t="str">
        <f t="shared" si="38"/>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_xlfn.XLOOKUP(C717,Customers!A716:A1716,Customers!B716:B1716,,0)</f>
        <v>Gilberto Cornier</v>
      </c>
      <c r="G717" s="2" t="str">
        <f>IF(_xlfn.XLOOKUP(C717,Customers!A716:A1716,Customers!C716:C1716,,0)=0,"",_xlfn.XLOOKUP(C717,Customers!A716:A1716,Customers!C716:C1716,,0))</f>
        <v>gcornierjv@techcrunch.com</v>
      </c>
      <c r="H717" s="2" t="str">
        <f>_xlfn.XLOOKUP(C717,Customers!A716:A1716,Customers!G716:G1716,,0)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6"/>
        <v>89.1</v>
      </c>
      <c r="N717" t="str">
        <f t="shared" si="37"/>
        <v>Excelsa</v>
      </c>
      <c r="O717" t="str">
        <f t="shared" si="38"/>
        <v>Light</v>
      </c>
      <c r="P717" t="str">
        <f>_xlfn.XLOOKUP(Orders[[#This Row],[Customer ID]],Customers!$A$1:$A$1001,Customers!$I$1:$I$1001,,0)</f>
        <v>No</v>
      </c>
    </row>
    <row r="718" spans="1:16" x14ac:dyDescent="0.2">
      <c r="A718" s="2" t="s">
        <v>4533</v>
      </c>
      <c r="B718" s="3">
        <v>44612</v>
      </c>
      <c r="C718" s="2" t="s">
        <v>4434</v>
      </c>
      <c r="D718" t="s">
        <v>6179</v>
      </c>
      <c r="E718" s="2">
        <v>3</v>
      </c>
      <c r="F718" s="2" t="e">
        <f>_xlfn.XLOOKUP(C718,Customers!A717:A1717,Customers!B717:B1717,,0)</f>
        <v>#N/A</v>
      </c>
      <c r="G718" s="2" t="e">
        <f>IF(_xlfn.XLOOKUP(C718,Customers!A717:A1717,Customers!C717:C1717,,0)=0,"",_xlfn.XLOOKUP(C718,Customers!A717:A1717,Customers!C717:C1717,,0))</f>
        <v>#N/A</v>
      </c>
      <c r="H718" s="2" t="e">
        <f>_xlfn.XLOOKUP(C718,Customers!A717:A1717,Customers!G717:G1717,,0)</f>
        <v>#N/A</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6"/>
        <v>35.849999999999994</v>
      </c>
      <c r="N718" t="str">
        <f t="shared" si="37"/>
        <v>Robusta</v>
      </c>
      <c r="O718" t="str">
        <f t="shared" si="38"/>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_xlfn.XLOOKUP(C719,Customers!A718:A1718,Customers!B718:B1718,,0)</f>
        <v>Willabella Harvison</v>
      </c>
      <c r="G719" s="2" t="str">
        <f>IF(_xlfn.XLOOKUP(C719,Customers!A718:A1718,Customers!C718:C1718,,0)=0,"",_xlfn.XLOOKUP(C719,Customers!A718:A1718,Customers!C718:C1718,,0))</f>
        <v>wharvisonjx@gizmodo.com</v>
      </c>
      <c r="H719" s="2" t="str">
        <f>_xlfn.XLOOKUP(C719,Customers!A718:A1718,Customers!G718:G1718,,0)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6"/>
        <v>68.655000000000001</v>
      </c>
      <c r="N719" t="str">
        <f t="shared" si="37"/>
        <v>Arabica</v>
      </c>
      <c r="O719" t="str">
        <f t="shared" si="38"/>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_xlfn.XLOOKUP(C720,Customers!A719:A1719,Customers!B719:B1719,,0)</f>
        <v>Darice Heaford</v>
      </c>
      <c r="G720" s="2" t="str">
        <f>IF(_xlfn.XLOOKUP(C720,Customers!A719:A1719,Customers!C719:C1719,,0)=0,"",_xlfn.XLOOKUP(C720,Customers!A719:A1719,Customers!C719:C1719,,0))</f>
        <v>dheafordjy@twitpic.com</v>
      </c>
      <c r="H720" s="2" t="str">
        <f>_xlfn.XLOOKUP(C720,Customers!A719:A1719,Customers!G719:G1719,,0)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6"/>
        <v>38.849999999999994</v>
      </c>
      <c r="N720" t="str">
        <f t="shared" si="37"/>
        <v>Liberica</v>
      </c>
      <c r="O720" t="str">
        <f t="shared" si="38"/>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_xlfn.XLOOKUP(C721,Customers!A720:A1720,Customers!B720:B1720,,0)</f>
        <v>Granger Fantham</v>
      </c>
      <c r="G721" s="2" t="str">
        <f>IF(_xlfn.XLOOKUP(C721,Customers!A720:A1720,Customers!C720:C1720,,0)=0,"",_xlfn.XLOOKUP(C721,Customers!A720:A1720,Customers!C720:C1720,,0))</f>
        <v>gfanthamjz@hexun.com</v>
      </c>
      <c r="H721" s="2" t="str">
        <f>_xlfn.XLOOKUP(C721,Customers!A720:A1720,Customers!G720:G1720,,0)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6"/>
        <v>79.25</v>
      </c>
      <c r="N721" t="str">
        <f t="shared" si="37"/>
        <v>Liberica</v>
      </c>
      <c r="O721" t="str">
        <f t="shared" si="38"/>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_xlfn.XLOOKUP(C722,Customers!A721:A1721,Customers!B721:B1721,,0)</f>
        <v>Reynolds Crookshanks</v>
      </c>
      <c r="G722" s="2" t="str">
        <f>IF(_xlfn.XLOOKUP(C722,Customers!A721:A1721,Customers!C721:C1721,,0)=0,"",_xlfn.XLOOKUP(C722,Customers!A721:A1721,Customers!C721:C1721,,0))</f>
        <v>rcrookshanksk0@unc.edu</v>
      </c>
      <c r="H722" s="2" t="str">
        <f>_xlfn.XLOOKUP(C722,Customers!A721:A1721,Customers!G721:G1721,,0)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6"/>
        <v>36.450000000000003</v>
      </c>
      <c r="N722" t="str">
        <f t="shared" si="37"/>
        <v>Excelsa</v>
      </c>
      <c r="O722" t="str">
        <f t="shared" si="38"/>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_xlfn.XLOOKUP(C723,Customers!A722:A1722,Customers!B722:B1722,,0)</f>
        <v>Niels Leake</v>
      </c>
      <c r="G723" s="2" t="str">
        <f>IF(_xlfn.XLOOKUP(C723,Customers!A722:A1722,Customers!C722:C1722,,0)=0,"",_xlfn.XLOOKUP(C723,Customers!A722:A1722,Customers!C722:C1722,,0))</f>
        <v>nleakek1@cmu.edu</v>
      </c>
      <c r="H723" s="2" t="str">
        <f>_xlfn.XLOOKUP(C723,Customers!A722:A1722,Customers!G722:G1722,,0)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6"/>
        <v>8.9550000000000001</v>
      </c>
      <c r="N723" t="str">
        <f t="shared" si="37"/>
        <v>Robusta</v>
      </c>
      <c r="O723" t="str">
        <f t="shared" si="38"/>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_xlfn.XLOOKUP(C724,Customers!A723:A1723,Customers!B723:B1723,,0)</f>
        <v>Hetti Measures</v>
      </c>
      <c r="G724" s="2" t="str">
        <f>IF(_xlfn.XLOOKUP(C724,Customers!A723:A1723,Customers!C723:C1723,,0)=0,"",_xlfn.XLOOKUP(C724,Customers!A723:A1723,Customers!C723:C1723,,0))</f>
        <v/>
      </c>
      <c r="H724" s="2" t="str">
        <f>_xlfn.XLOOKUP(C724,Customers!A723:A1723,Customers!G723:G1723,,0)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6"/>
        <v>24.3</v>
      </c>
      <c r="N724" t="str">
        <f t="shared" si="37"/>
        <v>Excelsa</v>
      </c>
      <c r="O724" t="str">
        <f t="shared" si="38"/>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_xlfn.XLOOKUP(C725,Customers!A724:A1724,Customers!B724:B1724,,0)</f>
        <v>Gay Eilhersen</v>
      </c>
      <c r="G725" s="2" t="str">
        <f>IF(_xlfn.XLOOKUP(C725,Customers!A724:A1724,Customers!C724:C1724,,0)=0,"",_xlfn.XLOOKUP(C725,Customers!A724:A1724,Customers!C724:C1724,,0))</f>
        <v>geilhersenk3@networksolutions.com</v>
      </c>
      <c r="H725" s="2" t="str">
        <f>_xlfn.XLOOKUP(C725,Customers!A724:A1724,Customers!G724:G1724,,0)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6"/>
        <v>63.249999999999993</v>
      </c>
      <c r="N725" t="str">
        <f t="shared" si="37"/>
        <v>Excelsa</v>
      </c>
      <c r="O725" t="str">
        <f t="shared" si="38"/>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_xlfn.XLOOKUP(C726,Customers!A725:A1725,Customers!B725:B1725,,0)</f>
        <v>Nico Hubert</v>
      </c>
      <c r="G726" s="2" t="str">
        <f>IF(_xlfn.XLOOKUP(C726,Customers!A725:A1725,Customers!C725:C1725,,0)=0,"",_xlfn.XLOOKUP(C726,Customers!A725:A1725,Customers!C725:C1725,,0))</f>
        <v/>
      </c>
      <c r="H726" s="2" t="str">
        <f>_xlfn.XLOOKUP(C726,Customers!A725:A1725,Customers!G725:G1725,,0)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6"/>
        <v>6.75</v>
      </c>
      <c r="N726" t="str">
        <f t="shared" si="37"/>
        <v>Arabica</v>
      </c>
      <c r="O726" t="str">
        <f t="shared" si="38"/>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_xlfn.XLOOKUP(C727,Customers!A726:A1726,Customers!B726:B1726,,0)</f>
        <v>Cristina Aleixo</v>
      </c>
      <c r="G727" s="2" t="str">
        <f>IF(_xlfn.XLOOKUP(C727,Customers!A726:A1726,Customers!C726:C1726,,0)=0,"",_xlfn.XLOOKUP(C727,Customers!A726:A1726,Customers!C726:C1726,,0))</f>
        <v>caleixok5@globo.com</v>
      </c>
      <c r="H727" s="2" t="str">
        <f>_xlfn.XLOOKUP(C727,Customers!A726:A1726,Customers!G726:G1726,,0)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6"/>
        <v>23.31</v>
      </c>
      <c r="N727" t="str">
        <f t="shared" si="37"/>
        <v>Arabica</v>
      </c>
      <c r="O727" t="str">
        <f t="shared" si="38"/>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_xlfn.XLOOKUP(C728,Customers!A727:A1727,Customers!B727:B1727,,0)</f>
        <v>Derrek Allpress</v>
      </c>
      <c r="G728" s="2" t="str">
        <f>IF(_xlfn.XLOOKUP(C728,Customers!A727:A1727,Customers!C727:C1727,,0)=0,"",_xlfn.XLOOKUP(C728,Customers!A727:A1727,Customers!C727:C1727,,0))</f>
        <v/>
      </c>
      <c r="H728" s="2" t="str">
        <f>_xlfn.XLOOKUP(C728,Customers!A727:A1727,Customers!G727:G1727,,0)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6"/>
        <v>145.82</v>
      </c>
      <c r="N728" t="str">
        <f t="shared" si="37"/>
        <v>Liberica</v>
      </c>
      <c r="O728" t="str">
        <f t="shared" si="38"/>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_xlfn.XLOOKUP(C729,Customers!A728:A1728,Customers!B728:B1728,,0)</f>
        <v>Rikki Tomkowicz</v>
      </c>
      <c r="G729" s="2" t="str">
        <f>IF(_xlfn.XLOOKUP(C729,Customers!A728:A1728,Customers!C728:C1728,,0)=0,"",_xlfn.XLOOKUP(C729,Customers!A728:A1728,Customers!C728:C1728,,0))</f>
        <v>rtomkowiczk7@bravesites.com</v>
      </c>
      <c r="H729" s="2" t="str">
        <f>_xlfn.XLOOKUP(C729,Customers!A728:A1728,Customers!G728:G1728,,0)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6"/>
        <v>29.849999999999998</v>
      </c>
      <c r="N729" t="str">
        <f t="shared" si="37"/>
        <v>Robusta</v>
      </c>
      <c r="O729" t="str">
        <f t="shared" si="38"/>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_xlfn.XLOOKUP(C730,Customers!A729:A1729,Customers!B729:B1729,,0)</f>
        <v>Rochette Huscroft</v>
      </c>
      <c r="G730" s="2" t="str">
        <f>IF(_xlfn.XLOOKUP(C730,Customers!A729:A1729,Customers!C729:C1729,,0)=0,"",_xlfn.XLOOKUP(C730,Customers!A729:A1729,Customers!C729:C1729,,0))</f>
        <v>rhuscroftk8@jimdo.com</v>
      </c>
      <c r="H730" s="2" t="str">
        <f>_xlfn.XLOOKUP(C730,Customers!A729:A1729,Customers!G729:G1729,,0)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6"/>
        <v>21.87</v>
      </c>
      <c r="N730" t="str">
        <f t="shared" si="37"/>
        <v>Excelsa</v>
      </c>
      <c r="O730" t="str">
        <f t="shared" si="38"/>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_xlfn.XLOOKUP(C731,Customers!A730:A1730,Customers!B730:B1730,,0)</f>
        <v>Selle Scurrer</v>
      </c>
      <c r="G731" s="2" t="str">
        <f>IF(_xlfn.XLOOKUP(C731,Customers!A730:A1730,Customers!C730:C1730,,0)=0,"",_xlfn.XLOOKUP(C731,Customers!A730:A1730,Customers!C730:C1730,,0))</f>
        <v>sscurrerk9@flavors.me</v>
      </c>
      <c r="H731" s="2" t="str">
        <f>_xlfn.XLOOKUP(C731,Customers!A730:A1730,Customers!G730:G1730,,0)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6"/>
        <v>4.3650000000000002</v>
      </c>
      <c r="N731" t="str">
        <f t="shared" si="37"/>
        <v>Liberica</v>
      </c>
      <c r="O731" t="str">
        <f t="shared" si="38"/>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_xlfn.XLOOKUP(C732,Customers!A731:A1731,Customers!B731:B1731,,0)</f>
        <v>Andie Rudram</v>
      </c>
      <c r="G732" s="2" t="str">
        <f>IF(_xlfn.XLOOKUP(C732,Customers!A731:A1731,Customers!C731:C1731,,0)=0,"",_xlfn.XLOOKUP(C732,Customers!A731:A1731,Customers!C731:C1731,,0))</f>
        <v>arudramka@prnewswire.com</v>
      </c>
      <c r="H732" s="2" t="str">
        <f>_xlfn.XLOOKUP(C732,Customers!A731:A1731,Customers!G731:G1731,,0)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6"/>
        <v>36.454999999999998</v>
      </c>
      <c r="N732" t="str">
        <f t="shared" si="37"/>
        <v>Liberica</v>
      </c>
      <c r="O732" t="str">
        <f t="shared" si="38"/>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_xlfn.XLOOKUP(C733,Customers!A732:A1732,Customers!B732:B1732,,0)</f>
        <v>Leta Clarricoates</v>
      </c>
      <c r="G733" s="2" t="str">
        <f>IF(_xlfn.XLOOKUP(C733,Customers!A732:A1732,Customers!C732:C1732,,0)=0,"",_xlfn.XLOOKUP(C733,Customers!A732:A1732,Customers!C732:C1732,,0))</f>
        <v/>
      </c>
      <c r="H733" s="2" t="str">
        <f>_xlfn.XLOOKUP(C733,Customers!A732:A1732,Customers!G732:G1732,,0)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6"/>
        <v>15.54</v>
      </c>
      <c r="N733" t="str">
        <f t="shared" si="37"/>
        <v>Liberica</v>
      </c>
      <c r="O733" t="str">
        <f t="shared" si="38"/>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_xlfn.XLOOKUP(C734,Customers!A733:A1733,Customers!B733:B1733,,0)</f>
        <v>Jacquelyn Maha</v>
      </c>
      <c r="G734" s="2" t="str">
        <f>IF(_xlfn.XLOOKUP(C734,Customers!A733:A1733,Customers!C733:C1733,,0)=0,"",_xlfn.XLOOKUP(C734,Customers!A733:A1733,Customers!C733:C1733,,0))</f>
        <v>jmahakc@cyberchimps.com</v>
      </c>
      <c r="H734" s="2" t="str">
        <f>_xlfn.XLOOKUP(C734,Customers!A733:A1733,Customers!G733:G1733,,0)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6"/>
        <v>8.91</v>
      </c>
      <c r="N734" t="str">
        <f t="shared" si="37"/>
        <v>Excelsa</v>
      </c>
      <c r="O734" t="str">
        <f t="shared" si="38"/>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_xlfn.XLOOKUP(C735,Customers!A734:A1734,Customers!B734:B1734,,0)</f>
        <v>Glory Clemon</v>
      </c>
      <c r="G735" s="2" t="str">
        <f>IF(_xlfn.XLOOKUP(C735,Customers!A734:A1734,Customers!C734:C1734,,0)=0,"",_xlfn.XLOOKUP(C735,Customers!A734:A1734,Customers!C734:C1734,,0))</f>
        <v>gclemonkd@networksolutions.com</v>
      </c>
      <c r="H735" s="2" t="str">
        <f>_xlfn.XLOOKUP(C735,Customers!A734:A1734,Customers!G734:G1734,,0)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6"/>
        <v>100.39499999999998</v>
      </c>
      <c r="N735" t="str">
        <f t="shared" si="37"/>
        <v>Liberica</v>
      </c>
      <c r="O735" t="str">
        <f t="shared" si="38"/>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_xlfn.XLOOKUP(C736,Customers!A735:A1735,Customers!B735:B1735,,0)</f>
        <v>Alica Kift</v>
      </c>
      <c r="G736" s="2" t="str">
        <f>IF(_xlfn.XLOOKUP(C736,Customers!A735:A1735,Customers!C735:C1735,,0)=0,"",_xlfn.XLOOKUP(C736,Customers!A735:A1735,Customers!C735:C1735,,0))</f>
        <v/>
      </c>
      <c r="H736" s="2" t="str">
        <f>_xlfn.XLOOKUP(C736,Customers!A735:A1735,Customers!G735:G1735,,0)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6"/>
        <v>13.424999999999997</v>
      </c>
      <c r="N736" t="str">
        <f t="shared" si="37"/>
        <v>Robusta</v>
      </c>
      <c r="O736" t="str">
        <f t="shared" si="38"/>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_xlfn.XLOOKUP(C737,Customers!A736:A1736,Customers!B736:B1736,,0)</f>
        <v>Babb Pollins</v>
      </c>
      <c r="G737" s="2" t="str">
        <f>IF(_xlfn.XLOOKUP(C737,Customers!A736:A1736,Customers!C736:C1736,,0)=0,"",_xlfn.XLOOKUP(C737,Customers!A736:A1736,Customers!C736:C1736,,0))</f>
        <v>bpollinskf@shinystat.com</v>
      </c>
      <c r="H737" s="2" t="str">
        <f>_xlfn.XLOOKUP(C737,Customers!A736:A1736,Customers!G736:G1736,,0)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6"/>
        <v>21.87</v>
      </c>
      <c r="N737" t="str">
        <f t="shared" si="37"/>
        <v>Excelsa</v>
      </c>
      <c r="O737" t="str">
        <f t="shared" si="38"/>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_xlfn.XLOOKUP(C738,Customers!A737:A1737,Customers!B737:B1737,,0)</f>
        <v>Jarret Toye</v>
      </c>
      <c r="G738" s="2" t="str">
        <f>IF(_xlfn.XLOOKUP(C738,Customers!A737:A1737,Customers!C737:C1737,,0)=0,"",_xlfn.XLOOKUP(C738,Customers!A737:A1737,Customers!C737:C1737,,0))</f>
        <v>jtoyekg@pinterest.com</v>
      </c>
      <c r="H738" s="2" t="str">
        <f>_xlfn.XLOOKUP(C738,Customers!A737:A1737,Customers!G737:G1737,,0)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6"/>
        <v>25.9</v>
      </c>
      <c r="N738" t="str">
        <f t="shared" si="37"/>
        <v>Liberica</v>
      </c>
      <c r="O738" t="str">
        <f t="shared" si="38"/>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_xlfn.XLOOKUP(C739,Customers!A738:A1738,Customers!B738:B1738,,0)</f>
        <v>Carlie Linskill</v>
      </c>
      <c r="G739" s="2" t="str">
        <f>IF(_xlfn.XLOOKUP(C739,Customers!A738:A1738,Customers!C738:C1738,,0)=0,"",_xlfn.XLOOKUP(C739,Customers!A738:A1738,Customers!C738:C1738,,0))</f>
        <v>clinskillkh@sphinn.com</v>
      </c>
      <c r="H739" s="2" t="str">
        <f>_xlfn.XLOOKUP(C739,Customers!A738:A1738,Customers!G738:G1738,,0)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6"/>
        <v>56.25</v>
      </c>
      <c r="N739" t="str">
        <f t="shared" si="37"/>
        <v>Arabica</v>
      </c>
      <c r="O739" t="str">
        <f t="shared" si="38"/>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_xlfn.XLOOKUP(C740,Customers!A739:A1739,Customers!B739:B1739,,0)</f>
        <v>Natal Vigrass</v>
      </c>
      <c r="G740" s="2" t="str">
        <f>IF(_xlfn.XLOOKUP(C740,Customers!A739:A1739,Customers!C739:C1739,,0)=0,"",_xlfn.XLOOKUP(C740,Customers!A739:A1739,Customers!C739:C1739,,0))</f>
        <v>nvigrasski@ezinearticles.com</v>
      </c>
      <c r="H740" s="2" t="str">
        <f>_xlfn.XLOOKUP(C740,Customers!A739:A1739,Customers!G739:G1739,,0)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6"/>
        <v>10.754999999999999</v>
      </c>
      <c r="N740" t="str">
        <f t="shared" si="37"/>
        <v>Robusta</v>
      </c>
      <c r="O740" t="str">
        <f t="shared" si="38"/>
        <v>Light</v>
      </c>
      <c r="P740" t="str">
        <f>_xlfn.XLOOKUP(Orders[[#This Row],[Customer ID]],Customers!$A$1:$A$1001,Customers!$I$1:$I$1001,,0)</f>
        <v>No</v>
      </c>
    </row>
    <row r="741" spans="1:16" x14ac:dyDescent="0.2">
      <c r="A741" s="2" t="s">
        <v>4665</v>
      </c>
      <c r="B741" s="3">
        <v>44433</v>
      </c>
      <c r="C741" s="2" t="s">
        <v>4434</v>
      </c>
      <c r="D741" t="s">
        <v>6153</v>
      </c>
      <c r="E741" s="2">
        <v>5</v>
      </c>
      <c r="F741" s="2" t="e">
        <f>_xlfn.XLOOKUP(C741,Customers!A740:A1740,Customers!B740:B1740,,0)</f>
        <v>#N/A</v>
      </c>
      <c r="G741" s="2" t="e">
        <f>IF(_xlfn.XLOOKUP(C741,Customers!A740:A1740,Customers!C740:C1740,,0)=0,"",_xlfn.XLOOKUP(C741,Customers!A740:A1740,Customers!C740:C1740,,0))</f>
        <v>#N/A</v>
      </c>
      <c r="H741" s="2" t="e">
        <f>_xlfn.XLOOKUP(C741,Customers!A740:A1740,Customers!G740:G1740,,0)</f>
        <v>#N/A</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6"/>
        <v>18.225000000000001</v>
      </c>
      <c r="N741" t="str">
        <f t="shared" si="37"/>
        <v>Excelsa</v>
      </c>
      <c r="O741" t="str">
        <f t="shared" si="38"/>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_xlfn.XLOOKUP(C742,Customers!A741:A1741,Customers!B741:B1741,,0)</f>
        <v>Kandace Cragell</v>
      </c>
      <c r="G742" s="2" t="str">
        <f>IF(_xlfn.XLOOKUP(C742,Customers!A741:A1741,Customers!C741:C1741,,0)=0,"",_xlfn.XLOOKUP(C742,Customers!A741:A1741,Customers!C741:C1741,,0))</f>
        <v>kcragellkk@google.com</v>
      </c>
      <c r="H742" s="2" t="str">
        <f>_xlfn.XLOOKUP(C742,Customers!A741:A1741,Customers!G741:G1741,,0)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6"/>
        <v>28.679999999999996</v>
      </c>
      <c r="N742" t="str">
        <f t="shared" si="37"/>
        <v>Robusta</v>
      </c>
      <c r="O742" t="str">
        <f t="shared" si="38"/>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_xlfn.XLOOKUP(C743,Customers!A742:A1742,Customers!B742:B1742,,0)</f>
        <v>Lyon Ibert</v>
      </c>
      <c r="G743" s="2" t="str">
        <f>IF(_xlfn.XLOOKUP(C743,Customers!A742:A1742,Customers!C742:C1742,,0)=0,"",_xlfn.XLOOKUP(C743,Customers!A742:A1742,Customers!C742:C1742,,0))</f>
        <v>libertkl@huffingtonpost.com</v>
      </c>
      <c r="H743" s="2" t="str">
        <f>_xlfn.XLOOKUP(C743,Customers!A742:A1742,Customers!G742:G1742,,0)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6"/>
        <v>8.73</v>
      </c>
      <c r="N743" t="str">
        <f t="shared" si="37"/>
        <v>Liberica</v>
      </c>
      <c r="O743" t="str">
        <f t="shared" si="38"/>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_xlfn.XLOOKUP(C744,Customers!A743:A1743,Customers!B743:B1743,,0)</f>
        <v>Reese Lidgey</v>
      </c>
      <c r="G744" s="2" t="str">
        <f>IF(_xlfn.XLOOKUP(C744,Customers!A743:A1743,Customers!C743:C1743,,0)=0,"",_xlfn.XLOOKUP(C744,Customers!A743:A1743,Customers!C743:C1743,,0))</f>
        <v>rlidgeykm@vimeo.com</v>
      </c>
      <c r="H744" s="2" t="str">
        <f>_xlfn.XLOOKUP(C744,Customers!A743:A1743,Customers!G743:G1743,,0)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6"/>
        <v>58.2</v>
      </c>
      <c r="N744" t="str">
        <f t="shared" si="37"/>
        <v>Liberica</v>
      </c>
      <c r="O744" t="str">
        <f t="shared" si="38"/>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_xlfn.XLOOKUP(C745,Customers!A744:A1744,Customers!B744:B1744,,0)</f>
        <v>Tersina Castagne</v>
      </c>
      <c r="G745" s="2" t="str">
        <f>IF(_xlfn.XLOOKUP(C745,Customers!A744:A1744,Customers!C744:C1744,,0)=0,"",_xlfn.XLOOKUP(C745,Customers!A744:A1744,Customers!C744:C1744,,0))</f>
        <v>tcastagnekn@wikia.com</v>
      </c>
      <c r="H745" s="2" t="str">
        <f>_xlfn.XLOOKUP(C745,Customers!A744:A1744,Customers!G744:G1744,,0)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6"/>
        <v>17.91</v>
      </c>
      <c r="N745" t="str">
        <f t="shared" si="37"/>
        <v>Arabica</v>
      </c>
      <c r="O745" t="str">
        <f t="shared" si="38"/>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_xlfn.XLOOKUP(C746,Customers!A745:A1745,Customers!B745:B1745,,0)</f>
        <v>Samuele Klaaassen</v>
      </c>
      <c r="G746" s="2" t="str">
        <f>IF(_xlfn.XLOOKUP(C746,Customers!A745:A1745,Customers!C745:C1745,,0)=0,"",_xlfn.XLOOKUP(C746,Customers!A745:A1745,Customers!C745:C1745,,0))</f>
        <v/>
      </c>
      <c r="H746" s="2" t="str">
        <f>_xlfn.XLOOKUP(C746,Customers!A745:A1745,Customers!G745:G1745,,0)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6"/>
        <v>17.91</v>
      </c>
      <c r="N746" t="str">
        <f t="shared" si="37"/>
        <v>Robusta</v>
      </c>
      <c r="O746" t="str">
        <f t="shared" si="38"/>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_xlfn.XLOOKUP(C747,Customers!A746:A1746,Customers!B746:B1746,,0)</f>
        <v>Jordana Halden</v>
      </c>
      <c r="G747" s="2" t="str">
        <f>IF(_xlfn.XLOOKUP(C747,Customers!A746:A1746,Customers!C746:C1746,,0)=0,"",_xlfn.XLOOKUP(C747,Customers!A746:A1746,Customers!C746:C1746,,0))</f>
        <v>jhaldenkp@comcast.net</v>
      </c>
      <c r="H747" s="2" t="str">
        <f>_xlfn.XLOOKUP(C747,Customers!A746:A1746,Customers!G746:G1746,,0)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6"/>
        <v>14.58</v>
      </c>
      <c r="N747" t="str">
        <f t="shared" si="37"/>
        <v>Excelsa</v>
      </c>
      <c r="O747" t="str">
        <f t="shared" si="38"/>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_xlfn.XLOOKUP(C748,Customers!A747:A1747,Customers!B747:B1747,,0)</f>
        <v>Hussein Olliff</v>
      </c>
      <c r="G748" s="2" t="str">
        <f>IF(_xlfn.XLOOKUP(C748,Customers!A747:A1747,Customers!C747:C1747,,0)=0,"",_xlfn.XLOOKUP(C748,Customers!A747:A1747,Customers!C747:C1747,,0))</f>
        <v>holliffkq@sciencedirect.com</v>
      </c>
      <c r="H748" s="2" t="str">
        <f>_xlfn.XLOOKUP(C748,Customers!A747:A1747,Customers!G747:G1747,,0)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6"/>
        <v>33.75</v>
      </c>
      <c r="N748" t="str">
        <f t="shared" si="37"/>
        <v>Arabica</v>
      </c>
      <c r="O748" t="str">
        <f t="shared" si="38"/>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_xlfn.XLOOKUP(C749,Customers!A748:A1748,Customers!B748:B1748,,0)</f>
        <v>Teddi Quadri</v>
      </c>
      <c r="G749" s="2" t="str">
        <f>IF(_xlfn.XLOOKUP(C749,Customers!A748:A1748,Customers!C748:C1748,,0)=0,"",_xlfn.XLOOKUP(C749,Customers!A748:A1748,Customers!C748:C1748,,0))</f>
        <v>tquadrikr@opensource.org</v>
      </c>
      <c r="H749" s="2" t="str">
        <f>_xlfn.XLOOKUP(C749,Customers!A748:A1748,Customers!G748:G1748,,0)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6"/>
        <v>34.92</v>
      </c>
      <c r="N749" t="str">
        <f t="shared" si="37"/>
        <v>Liberica</v>
      </c>
      <c r="O749" t="str">
        <f t="shared" si="38"/>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_xlfn.XLOOKUP(C750,Customers!A749:A1749,Customers!B749:B1749,,0)</f>
        <v>Felita Eshmade</v>
      </c>
      <c r="G750" s="2" t="str">
        <f>IF(_xlfn.XLOOKUP(C750,Customers!A749:A1749,Customers!C749:C1749,,0)=0,"",_xlfn.XLOOKUP(C750,Customers!A749:A1749,Customers!C749:C1749,,0))</f>
        <v>feshmadeks@umn.edu</v>
      </c>
      <c r="H750" s="2" t="str">
        <f>_xlfn.XLOOKUP(C750,Customers!A749:A1749,Customers!G749:G1749,,0)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6"/>
        <v>14.58</v>
      </c>
      <c r="N750" t="str">
        <f t="shared" si="37"/>
        <v>Excelsa</v>
      </c>
      <c r="O750" t="str">
        <f t="shared" si="38"/>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_xlfn.XLOOKUP(C751,Customers!A750:A1750,Customers!B750:B1750,,0)</f>
        <v>Melodie OIlier</v>
      </c>
      <c r="G751" s="2" t="str">
        <f>IF(_xlfn.XLOOKUP(C751,Customers!A750:A1750,Customers!C750:C1750,,0)=0,"",_xlfn.XLOOKUP(C751,Customers!A750:A1750,Customers!C750:C1750,,0))</f>
        <v>moilierkt@paginegialle.it</v>
      </c>
      <c r="H751" s="2" t="str">
        <f>_xlfn.XLOOKUP(C751,Customers!A750:A1750,Customers!G750:G1750,,0)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6"/>
        <v>5.3699999999999992</v>
      </c>
      <c r="N751" t="str">
        <f t="shared" si="37"/>
        <v>Robusta</v>
      </c>
      <c r="O751" t="str">
        <f t="shared" si="38"/>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_xlfn.XLOOKUP(C752,Customers!A751:A1751,Customers!B751:B1751,,0)</f>
        <v>Hazel Iacopini</v>
      </c>
      <c r="G752" s="2" t="str">
        <f>IF(_xlfn.XLOOKUP(C752,Customers!A751:A1751,Customers!C751:C1751,,0)=0,"",_xlfn.XLOOKUP(C752,Customers!A751:A1751,Customers!C751:C1751,,0))</f>
        <v/>
      </c>
      <c r="H752" s="2" t="str">
        <f>_xlfn.XLOOKUP(C752,Customers!A751:A1751,Customers!G751:G1751,,0)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6"/>
        <v>5.97</v>
      </c>
      <c r="N752" t="str">
        <f t="shared" si="37"/>
        <v>Robusta</v>
      </c>
      <c r="O752" t="str">
        <f t="shared" si="38"/>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_xlfn.XLOOKUP(C753,Customers!A752:A1752,Customers!B752:B1752,,0)</f>
        <v>Vinny Shoebotham</v>
      </c>
      <c r="G753" s="2" t="str">
        <f>IF(_xlfn.XLOOKUP(C753,Customers!A752:A1752,Customers!C752:C1752,,0)=0,"",_xlfn.XLOOKUP(C753,Customers!A752:A1752,Customers!C752:C1752,,0))</f>
        <v>vshoebothamkv@redcross.org</v>
      </c>
      <c r="H753" s="2" t="str">
        <f>_xlfn.XLOOKUP(C753,Customers!A752:A1752,Customers!G752:G1752,,0)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6"/>
        <v>19.02</v>
      </c>
      <c r="N753" t="str">
        <f t="shared" si="37"/>
        <v>Liberica</v>
      </c>
      <c r="O753" t="str">
        <f t="shared" si="38"/>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_xlfn.XLOOKUP(C754,Customers!A753:A1753,Customers!B753:B1753,,0)</f>
        <v>Bran Sterke</v>
      </c>
      <c r="G754" s="2" t="str">
        <f>IF(_xlfn.XLOOKUP(C754,Customers!A753:A1753,Customers!C753:C1753,,0)=0,"",_xlfn.XLOOKUP(C754,Customers!A753:A1753,Customers!C753:C1753,,0))</f>
        <v>bsterkekw@biblegateway.com</v>
      </c>
      <c r="H754" s="2" t="str">
        <f>_xlfn.XLOOKUP(C754,Customers!A753:A1753,Customers!G753:G1753,,0)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6"/>
        <v>27.5</v>
      </c>
      <c r="N754" t="str">
        <f t="shared" si="37"/>
        <v>Excelsa</v>
      </c>
      <c r="O754" t="str">
        <f t="shared" si="38"/>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_xlfn.XLOOKUP(C755,Customers!A754:A1754,Customers!B754:B1754,,0)</f>
        <v>Simone Capon</v>
      </c>
      <c r="G755" s="2" t="str">
        <f>IF(_xlfn.XLOOKUP(C755,Customers!A754:A1754,Customers!C754:C1754,,0)=0,"",_xlfn.XLOOKUP(C755,Customers!A754:A1754,Customers!C754:C1754,,0))</f>
        <v>scaponkx@craigslist.org</v>
      </c>
      <c r="H755" s="2" t="str">
        <f>_xlfn.XLOOKUP(C755,Customers!A754:A1754,Customers!G754:G1754,,0)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6"/>
        <v>29.849999999999998</v>
      </c>
      <c r="N755" t="str">
        <f t="shared" si="37"/>
        <v>Arabica</v>
      </c>
      <c r="O755" t="str">
        <f t="shared" si="38"/>
        <v>Dark</v>
      </c>
      <c r="P755" t="str">
        <f>_xlfn.XLOOKUP(Orders[[#This Row],[Customer ID]],Customers!$A$1:$A$1001,Customers!$I$1:$I$1001,,0)</f>
        <v>No</v>
      </c>
    </row>
    <row r="756" spans="1:16" x14ac:dyDescent="0.2">
      <c r="A756" s="2" t="s">
        <v>4753</v>
      </c>
      <c r="B756" s="3">
        <v>44726</v>
      </c>
      <c r="C756" s="2" t="s">
        <v>4434</v>
      </c>
      <c r="D756" t="s">
        <v>6154</v>
      </c>
      <c r="E756" s="2">
        <v>6</v>
      </c>
      <c r="F756" s="2" t="e">
        <f>_xlfn.XLOOKUP(C756,Customers!A755:A1755,Customers!B755:B1755,,0)</f>
        <v>#N/A</v>
      </c>
      <c r="G756" s="2" t="e">
        <f>IF(_xlfn.XLOOKUP(C756,Customers!A755:A1755,Customers!C755:C1755,,0)=0,"",_xlfn.XLOOKUP(C756,Customers!A755:A1755,Customers!C755:C1755,,0))</f>
        <v>#N/A</v>
      </c>
      <c r="H756" s="2" t="e">
        <f>_xlfn.XLOOKUP(C756,Customers!A755:A1755,Customers!G755:G1755,,0)</f>
        <v>#N/A</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6"/>
        <v>17.91</v>
      </c>
      <c r="N756" t="str">
        <f t="shared" si="37"/>
        <v>Arabica</v>
      </c>
      <c r="O756" t="str">
        <f t="shared" si="38"/>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_xlfn.XLOOKUP(C757,Customers!A756:A1756,Customers!B756:B1756,,0)</f>
        <v>Foster Constance</v>
      </c>
      <c r="G757" s="2" t="str">
        <f>IF(_xlfn.XLOOKUP(C757,Customers!A756:A1756,Customers!C756:C1756,,0)=0,"",_xlfn.XLOOKUP(C757,Customers!A756:A1756,Customers!C756:C1756,,0))</f>
        <v>fconstancekz@ifeng.com</v>
      </c>
      <c r="H757" s="2" t="str">
        <f>_xlfn.XLOOKUP(C757,Customers!A756:A1756,Customers!G756:G1756,,0)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6"/>
        <v>28.53</v>
      </c>
      <c r="N757" t="str">
        <f t="shared" si="37"/>
        <v>Liberica</v>
      </c>
      <c r="O757" t="str">
        <f t="shared" si="38"/>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_xlfn.XLOOKUP(C758,Customers!A757:A1757,Customers!B757:B1757,,0)</f>
        <v>Fernando Sulman</v>
      </c>
      <c r="G758" s="2" t="str">
        <f>IF(_xlfn.XLOOKUP(C758,Customers!A757:A1757,Customers!C757:C1757,,0)=0,"",_xlfn.XLOOKUP(C758,Customers!A757:A1757,Customers!C757:C1757,,0))</f>
        <v>fsulmanl0@washington.edu</v>
      </c>
      <c r="H758" s="2" t="str">
        <f>_xlfn.XLOOKUP(C758,Customers!A757:A1757,Customers!G757:G1757,,0)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6"/>
        <v>35.799999999999997</v>
      </c>
      <c r="N758" t="str">
        <f t="shared" si="37"/>
        <v>Robusta</v>
      </c>
      <c r="O758" t="str">
        <f t="shared" si="38"/>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_xlfn.XLOOKUP(C759,Customers!A758:A1758,Customers!B758:B1758,,0)</f>
        <v>Dorotea Hollyman</v>
      </c>
      <c r="G759" s="2" t="str">
        <f>IF(_xlfn.XLOOKUP(C759,Customers!A758:A1758,Customers!C758:C1758,,0)=0,"",_xlfn.XLOOKUP(C759,Customers!A758:A1758,Customers!C758:C1758,,0))</f>
        <v>dhollymanl1@ibm.com</v>
      </c>
      <c r="H759" s="2" t="str">
        <f>_xlfn.XLOOKUP(C759,Customers!A758:A1758,Customers!G758:G1758,,0)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6"/>
        <v>17.91</v>
      </c>
      <c r="N759" t="str">
        <f t="shared" si="37"/>
        <v>Arabica</v>
      </c>
      <c r="O759" t="str">
        <f t="shared" si="38"/>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_xlfn.XLOOKUP(C760,Customers!A759:A1759,Customers!B759:B1759,,0)</f>
        <v>Lorelei Nardoni</v>
      </c>
      <c r="G760" s="2" t="str">
        <f>IF(_xlfn.XLOOKUP(C760,Customers!A759:A1759,Customers!C759:C1759,,0)=0,"",_xlfn.XLOOKUP(C760,Customers!A759:A1759,Customers!C759:C1759,,0))</f>
        <v>lnardonil2@hao123.com</v>
      </c>
      <c r="H760" s="2" t="str">
        <f>_xlfn.XLOOKUP(C760,Customers!A759:A1759,Customers!G759:G1759,,0)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6"/>
        <v>8.9499999999999993</v>
      </c>
      <c r="N760" t="str">
        <f t="shared" si="37"/>
        <v>Robusta</v>
      </c>
      <c r="O760" t="str">
        <f t="shared" si="38"/>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_xlfn.XLOOKUP(C761,Customers!A760:A1760,Customers!B760:B1760,,0)</f>
        <v>Dallas Yarham</v>
      </c>
      <c r="G761" s="2" t="str">
        <f>IF(_xlfn.XLOOKUP(C761,Customers!A760:A1760,Customers!C760:C1760,,0)=0,"",_xlfn.XLOOKUP(C761,Customers!A760:A1760,Customers!C760:C1760,,0))</f>
        <v>dyarhaml3@moonfruit.com</v>
      </c>
      <c r="H761" s="2" t="str">
        <f>_xlfn.XLOOKUP(C761,Customers!A760:A1760,Customers!G760:G1760,,0)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6"/>
        <v>29.784999999999997</v>
      </c>
      <c r="N761" t="str">
        <f t="shared" si="37"/>
        <v>Liberica</v>
      </c>
      <c r="O761" t="str">
        <f t="shared" si="38"/>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_xlfn.XLOOKUP(C762,Customers!A761:A1761,Customers!B761:B1761,,0)</f>
        <v>Arlana Ferrea</v>
      </c>
      <c r="G762" s="2" t="str">
        <f>IF(_xlfn.XLOOKUP(C762,Customers!A761:A1761,Customers!C761:C1761,,0)=0,"",_xlfn.XLOOKUP(C762,Customers!A761:A1761,Customers!C761:C1761,,0))</f>
        <v>aferreal4@wikia.com</v>
      </c>
      <c r="H762" s="2" t="str">
        <f>_xlfn.XLOOKUP(C762,Customers!A761:A1761,Customers!G761:G1761,,0)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6"/>
        <v>44.55</v>
      </c>
      <c r="N762" t="str">
        <f t="shared" si="37"/>
        <v>Excelsa</v>
      </c>
      <c r="O762" t="str">
        <f t="shared" si="38"/>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_xlfn.XLOOKUP(C763,Customers!A762:A1762,Customers!B762:B1762,,0)</f>
        <v>Chuck Kendrick</v>
      </c>
      <c r="G763" s="2" t="str">
        <f>IF(_xlfn.XLOOKUP(C763,Customers!A762:A1762,Customers!C762:C1762,,0)=0,"",_xlfn.XLOOKUP(C763,Customers!A762:A1762,Customers!C762:C1762,,0))</f>
        <v>ckendrickl5@webnode.com</v>
      </c>
      <c r="H763" s="2" t="str">
        <f>_xlfn.XLOOKUP(C763,Customers!A762:A1762,Customers!G762:G1762,,0)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6"/>
        <v>89.1</v>
      </c>
      <c r="N763" t="str">
        <f t="shared" si="37"/>
        <v>Excelsa</v>
      </c>
      <c r="O763" t="str">
        <f t="shared" si="38"/>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_xlfn.XLOOKUP(C764,Customers!A763:A1763,Customers!B763:B1763,,0)</f>
        <v>Sharona Danilchik</v>
      </c>
      <c r="G764" s="2" t="str">
        <f>IF(_xlfn.XLOOKUP(C764,Customers!A763:A1763,Customers!C763:C1763,,0)=0,"",_xlfn.XLOOKUP(C764,Customers!A763:A1763,Customers!C763:C1763,,0))</f>
        <v>sdanilchikl6@mit.edu</v>
      </c>
      <c r="H764" s="2" t="str">
        <f>_xlfn.XLOOKUP(C764,Customers!A763:A1763,Customers!G763:G1763,,0)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6"/>
        <v>43.650000000000006</v>
      </c>
      <c r="N764" t="str">
        <f t="shared" si="37"/>
        <v>Liberica</v>
      </c>
      <c r="O764" t="str">
        <f t="shared" si="38"/>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_xlfn.XLOOKUP(C765,Customers!A764:A1764,Customers!B764:B1764,,0)</f>
        <v>Sarajane Potter</v>
      </c>
      <c r="G765" s="2" t="str">
        <f>IF(_xlfn.XLOOKUP(C765,Customers!A764:A1764,Customers!C764:C1764,,0)=0,"",_xlfn.XLOOKUP(C765,Customers!A764:A1764,Customers!C764:C1764,,0))</f>
        <v/>
      </c>
      <c r="H765" s="2" t="str">
        <f>_xlfn.XLOOKUP(C765,Customers!A764:A1764,Customers!G764:G1764,,0)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6"/>
        <v>23.31</v>
      </c>
      <c r="N765" t="str">
        <f t="shared" si="37"/>
        <v>Arabica</v>
      </c>
      <c r="O765" t="str">
        <f t="shared" si="38"/>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_xlfn.XLOOKUP(C766,Customers!A765:A1765,Customers!B765:B1765,,0)</f>
        <v>Bobby Folomkin</v>
      </c>
      <c r="G766" s="2" t="str">
        <f>IF(_xlfn.XLOOKUP(C766,Customers!A765:A1765,Customers!C765:C1765,,0)=0,"",_xlfn.XLOOKUP(C766,Customers!A765:A1765,Customers!C765:C1765,,0))</f>
        <v>bfolomkinl8@yolasite.com</v>
      </c>
      <c r="H766" s="2" t="str">
        <f>_xlfn.XLOOKUP(C766,Customers!A765:A1765,Customers!G765:G1765,,0)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6"/>
        <v>178.70999999999998</v>
      </c>
      <c r="N766" t="str">
        <f t="shared" si="37"/>
        <v>Arabica</v>
      </c>
      <c r="O766" t="str">
        <f t="shared" si="38"/>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_xlfn.XLOOKUP(C767,Customers!A766:A1766,Customers!B766:B1766,,0)</f>
        <v>Rafferty Pursglove</v>
      </c>
      <c r="G767" s="2" t="str">
        <f>IF(_xlfn.XLOOKUP(C767,Customers!A766:A1766,Customers!C766:C1766,,0)=0,"",_xlfn.XLOOKUP(C767,Customers!A766:A1766,Customers!C766:C1766,,0))</f>
        <v>rpursglovel9@biblegateway.com</v>
      </c>
      <c r="H767" s="2" t="str">
        <f>_xlfn.XLOOKUP(C767,Customers!A766:A1766,Customers!G766:G1766,,0)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6"/>
        <v>59.699999999999996</v>
      </c>
      <c r="N767" t="str">
        <f t="shared" si="37"/>
        <v>Robusta</v>
      </c>
      <c r="O767" t="str">
        <f t="shared" si="38"/>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_xlfn.XLOOKUP(C768,Customers!A767:A1767,Customers!B767:B1767,,0)</f>
        <v>Rafferty Pursglove</v>
      </c>
      <c r="G768" s="2" t="str">
        <f>IF(_xlfn.XLOOKUP(C768,Customers!A767:A1767,Customers!C767:C1767,,0)=0,"",_xlfn.XLOOKUP(C768,Customers!A767:A1767,Customers!C767:C1767,,0))</f>
        <v>rpursglovel9@biblegateway.com</v>
      </c>
      <c r="H768" s="2" t="str">
        <f>_xlfn.XLOOKUP(C768,Customers!A767:A1767,Customers!G767:G1767,,0)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6"/>
        <v>15.54</v>
      </c>
      <c r="N768" t="str">
        <f t="shared" si="37"/>
        <v>Arabica</v>
      </c>
      <c r="O768" t="str">
        <f t="shared" si="38"/>
        <v>Light</v>
      </c>
      <c r="P768" t="str">
        <f>_xlfn.XLOOKUP(Orders[[#This Row],[Customer ID]],Customers!$A$1:$A$1001,Customers!$I$1:$I$1001,,0)</f>
        <v>Yes</v>
      </c>
    </row>
    <row r="769" spans="1:16" x14ac:dyDescent="0.2">
      <c r="A769" s="2" t="s">
        <v>4825</v>
      </c>
      <c r="B769" s="3">
        <v>44267</v>
      </c>
      <c r="C769" s="2" t="s">
        <v>4759</v>
      </c>
      <c r="D769" t="s">
        <v>6182</v>
      </c>
      <c r="E769" s="2">
        <v>3</v>
      </c>
      <c r="F769" s="2" t="e">
        <f>_xlfn.XLOOKUP(C769,Customers!A768:A1768,Customers!B768:B1768,,0)</f>
        <v>#N/A</v>
      </c>
      <c r="G769" s="2" t="e">
        <f>IF(_xlfn.XLOOKUP(C769,Customers!A768:A1768,Customers!C768:C1768,,0)=0,"",_xlfn.XLOOKUP(C769,Customers!A768:A1768,Customers!C768:C1768,,0))</f>
        <v>#N/A</v>
      </c>
      <c r="H769" s="2" t="e">
        <f>_xlfn.XLOOKUP(C769,Customers!A768:A1768,Customers!G768:G1768,,0)</f>
        <v>#N/A</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6"/>
        <v>89.35499999999999</v>
      </c>
      <c r="N769" t="str">
        <f t="shared" si="37"/>
        <v>Arabica</v>
      </c>
      <c r="O769" t="str">
        <f t="shared" si="38"/>
        <v>Light</v>
      </c>
      <c r="P769" t="str">
        <f>_xlfn.XLOOKUP(Orders[[#This Row],[Customer ID]],Customers!$A$1:$A$1001,Customers!$I$1:$I$1001,,0)</f>
        <v>No</v>
      </c>
    </row>
    <row r="770" spans="1:16" x14ac:dyDescent="0.2">
      <c r="A770" s="2" t="s">
        <v>4831</v>
      </c>
      <c r="B770" s="3">
        <v>44562</v>
      </c>
      <c r="C770" s="2" t="s">
        <v>4759</v>
      </c>
      <c r="D770" t="s">
        <v>6179</v>
      </c>
      <c r="E770" s="2">
        <v>2</v>
      </c>
      <c r="F770" s="2" t="e">
        <f>_xlfn.XLOOKUP(C770,Customers!A769:A1769,Customers!B769:B1769,,0)</f>
        <v>#N/A</v>
      </c>
      <c r="G770" s="2" t="e">
        <f>IF(_xlfn.XLOOKUP(C770,Customers!A769:A1769,Customers!C769:C1769,,0)=0,"",_xlfn.XLOOKUP(C770,Customers!A769:A1769,Customers!C769:C1769,,0))</f>
        <v>#N/A</v>
      </c>
      <c r="H770" s="2" t="e">
        <f>_xlfn.XLOOKUP(C770,Customers!A769:A1769,Customers!G769:G1769,,0)</f>
        <v>#N/A</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6"/>
        <v>23.9</v>
      </c>
      <c r="N770" t="str">
        <f t="shared" si="37"/>
        <v>Robusta</v>
      </c>
      <c r="O770" t="str">
        <f t="shared" si="38"/>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_xlfn.XLOOKUP(C771,Customers!A770:A1770,Customers!B770:B1770,,0)</f>
        <v>Dalia Eburah</v>
      </c>
      <c r="G771" s="2" t="str">
        <f>IF(_xlfn.XLOOKUP(C771,Customers!A770:A1770,Customers!C770:C1770,,0)=0,"",_xlfn.XLOOKUP(C771,Customers!A770:A1770,Customers!C770:C1770,,0))</f>
        <v>deburahld@google.co.jp</v>
      </c>
      <c r="H771" s="2" t="str">
        <f>_xlfn.XLOOKUP(C771,Customers!A770:A1770,Customers!G770:G1770,,0)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9">L771*E771</f>
        <v>137.31</v>
      </c>
      <c r="N771" t="str">
        <f t="shared" ref="N771:N834" si="40">IF(I771="Rob","Robusta",IF(I771="Exc","Excelsa",IF(I771="Ara","Arabica",IF(I771="Lib","Liberica"))))</f>
        <v>Robusta</v>
      </c>
      <c r="O771" t="str">
        <f t="shared" ref="O771:O834" si="41">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_xlfn.XLOOKUP(C772,Customers!A771:A1771,Customers!B771:B1771,,0)</f>
        <v>Martie Brimilcombe</v>
      </c>
      <c r="G772" s="2" t="str">
        <f>IF(_xlfn.XLOOKUP(C772,Customers!A771:A1771,Customers!C771:C1771,,0)=0,"",_xlfn.XLOOKUP(C772,Customers!A771:A1771,Customers!C771:C1771,,0))</f>
        <v>mbrimilcombele@cnn.com</v>
      </c>
      <c r="H772" s="2" t="str">
        <f>_xlfn.XLOOKUP(C772,Customers!A771:A1771,Customers!G771:G1771,,0)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9"/>
        <v>9.9499999999999993</v>
      </c>
      <c r="N772" t="str">
        <f t="shared" si="40"/>
        <v>Arabica</v>
      </c>
      <c r="O772" t="str">
        <f t="shared" si="41"/>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_xlfn.XLOOKUP(C773,Customers!A772:A1772,Customers!B772:B1772,,0)</f>
        <v>Suzanna Bollam</v>
      </c>
      <c r="G773" s="2" t="str">
        <f>IF(_xlfn.XLOOKUP(C773,Customers!A772:A1772,Customers!C772:C1772,,0)=0,"",_xlfn.XLOOKUP(C773,Customers!A772:A1772,Customers!C772:C1772,,0))</f>
        <v>sbollamlf@list-manage.com</v>
      </c>
      <c r="H773" s="2" t="str">
        <f>_xlfn.XLOOKUP(C773,Customers!A772:A1772,Customers!G772:G1772,,0)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9"/>
        <v>21.509999999999998</v>
      </c>
      <c r="N773" t="str">
        <f t="shared" si="40"/>
        <v>Robusta</v>
      </c>
      <c r="O773" t="str">
        <f t="shared" si="41"/>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_xlfn.XLOOKUP(C774,Customers!A773:A1773,Customers!B773:B1773,,0)</f>
        <v>Mellisa Mebes</v>
      </c>
      <c r="G774" s="2" t="str">
        <f>IF(_xlfn.XLOOKUP(C774,Customers!A773:A1773,Customers!C773:C1773,,0)=0,"",_xlfn.XLOOKUP(C774,Customers!A773:A1773,Customers!C773:C1773,,0))</f>
        <v/>
      </c>
      <c r="H774" s="2" t="str">
        <f>_xlfn.XLOOKUP(C774,Customers!A773:A1773,Customers!G773:G1773,,0)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9"/>
        <v>82.5</v>
      </c>
      <c r="N774" t="str">
        <f t="shared" si="40"/>
        <v>Excelsa</v>
      </c>
      <c r="O774" t="str">
        <f t="shared" si="41"/>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_xlfn.XLOOKUP(C775,Customers!A774:A1774,Customers!B774:B1774,,0)</f>
        <v>Alva Filipczak</v>
      </c>
      <c r="G775" s="2" t="str">
        <f>IF(_xlfn.XLOOKUP(C775,Customers!A774:A1774,Customers!C774:C1774,,0)=0,"",_xlfn.XLOOKUP(C775,Customers!A774:A1774,Customers!C774:C1774,,0))</f>
        <v>afilipczaklh@ning.com</v>
      </c>
      <c r="H775" s="2" t="str">
        <f>_xlfn.XLOOKUP(C775,Customers!A774:A1774,Customers!G774:G1774,,0)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9"/>
        <v>8.73</v>
      </c>
      <c r="N775" t="str">
        <f t="shared" si="40"/>
        <v>Liberica</v>
      </c>
      <c r="O775" t="str">
        <f t="shared" si="41"/>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_xlfn.XLOOKUP(C776,Customers!A775:A1775,Customers!B775:B1775,,0)</f>
        <v>Dorette Hinemoor</v>
      </c>
      <c r="G776" s="2" t="str">
        <f>IF(_xlfn.XLOOKUP(C776,Customers!A775:A1775,Customers!C775:C1775,,0)=0,"",_xlfn.XLOOKUP(C776,Customers!A775:A1775,Customers!C775:C1775,,0))</f>
        <v/>
      </c>
      <c r="H776" s="2" t="str">
        <f>_xlfn.XLOOKUP(C776,Customers!A775:A1775,Customers!G775:G1775,,0)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9"/>
        <v>19.899999999999999</v>
      </c>
      <c r="N776" t="str">
        <f t="shared" si="40"/>
        <v>Robusta</v>
      </c>
      <c r="O776" t="str">
        <f t="shared" si="41"/>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_xlfn.XLOOKUP(C777,Customers!A776:A1776,Customers!B776:B1776,,0)</f>
        <v>Rhetta Elnaugh</v>
      </c>
      <c r="G777" s="2" t="str">
        <f>IF(_xlfn.XLOOKUP(C777,Customers!A776:A1776,Customers!C776:C1776,,0)=0,"",_xlfn.XLOOKUP(C777,Customers!A776:A1776,Customers!C776:C1776,,0))</f>
        <v>relnaughlj@comsenz.com</v>
      </c>
      <c r="H777" s="2" t="str">
        <f>_xlfn.XLOOKUP(C777,Customers!A776:A1776,Customers!G776:G1776,,0)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9"/>
        <v>17.82</v>
      </c>
      <c r="N777" t="str">
        <f t="shared" si="40"/>
        <v>Excelsa</v>
      </c>
      <c r="O777" t="str">
        <f t="shared" si="41"/>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_xlfn.XLOOKUP(C778,Customers!A777:A1777,Customers!B777:B1777,,0)</f>
        <v>Jule Deehan</v>
      </c>
      <c r="G778" s="2" t="str">
        <f>IF(_xlfn.XLOOKUP(C778,Customers!A777:A1777,Customers!C777:C1777,,0)=0,"",_xlfn.XLOOKUP(C778,Customers!A777:A1777,Customers!C777:C1777,,0))</f>
        <v>jdeehanlk@about.me</v>
      </c>
      <c r="H778" s="2" t="str">
        <f>_xlfn.XLOOKUP(C778,Customers!A777:A1777,Customers!G777:G1777,,0)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9"/>
        <v>20.25</v>
      </c>
      <c r="N778" t="str">
        <f t="shared" si="40"/>
        <v>Arabica</v>
      </c>
      <c r="O778" t="str">
        <f t="shared" si="41"/>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_xlfn.XLOOKUP(C779,Customers!A778:A1778,Customers!B778:B1778,,0)</f>
        <v>Janella Eden</v>
      </c>
      <c r="G779" s="2" t="str">
        <f>IF(_xlfn.XLOOKUP(C779,Customers!A778:A1778,Customers!C778:C1778,,0)=0,"",_xlfn.XLOOKUP(C779,Customers!A778:A1778,Customers!C778:C1778,,0))</f>
        <v>jedenll@e-recht24.de</v>
      </c>
      <c r="H779" s="2" t="str">
        <f>_xlfn.XLOOKUP(C779,Customers!A778:A1778,Customers!G778:G1778,,0)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9"/>
        <v>59.569999999999993</v>
      </c>
      <c r="N779" t="str">
        <f t="shared" si="40"/>
        <v>Arabica</v>
      </c>
      <c r="O779" t="str">
        <f t="shared" si="41"/>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_xlfn.XLOOKUP(C780,Customers!A779:A1779,Customers!B779:B1779,,0)</f>
        <v>Cam Jewster</v>
      </c>
      <c r="G780" s="2" t="str">
        <f>IF(_xlfn.XLOOKUP(C780,Customers!A779:A1779,Customers!C779:C1779,,0)=0,"",_xlfn.XLOOKUP(C780,Customers!A779:A1779,Customers!C779:C1779,,0))</f>
        <v>cjewsterlu@moonfruit.com</v>
      </c>
      <c r="H780" s="2" t="str">
        <f>_xlfn.XLOOKUP(C780,Customers!A779:A1779,Customers!G779:G1779,,0)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9"/>
        <v>19.02</v>
      </c>
      <c r="N780" t="str">
        <f t="shared" si="40"/>
        <v>Liberica</v>
      </c>
      <c r="O780" t="str">
        <f t="shared" si="41"/>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_xlfn.XLOOKUP(C781,Customers!A780:A1780,Customers!B780:B1780,,0)</f>
        <v>Ugo Southerden</v>
      </c>
      <c r="G781" s="2" t="str">
        <f>IF(_xlfn.XLOOKUP(C781,Customers!A780:A1780,Customers!C780:C1780,,0)=0,"",_xlfn.XLOOKUP(C781,Customers!A780:A1780,Customers!C780:C1780,,0))</f>
        <v>usoutherdenln@hao123.com</v>
      </c>
      <c r="H781" s="2" t="str">
        <f>_xlfn.XLOOKUP(C781,Customers!A780:A1780,Customers!G780:G1780,,0)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9"/>
        <v>77.699999999999989</v>
      </c>
      <c r="N781" t="str">
        <f t="shared" si="40"/>
        <v>Liberica</v>
      </c>
      <c r="O781" t="str">
        <f t="shared" si="41"/>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_xlfn.XLOOKUP(C782,Customers!A781:A1781,Customers!B781:B1781,,0)</f>
        <v>Verne Dunkerley</v>
      </c>
      <c r="G782" s="2" t="str">
        <f>IF(_xlfn.XLOOKUP(C782,Customers!A781:A1781,Customers!C781:C1781,,0)=0,"",_xlfn.XLOOKUP(C782,Customers!A781:A1781,Customers!C781:C1781,,0))</f>
        <v/>
      </c>
      <c r="H782" s="2" t="str">
        <f>_xlfn.XLOOKUP(C782,Customers!A781:A1781,Customers!G781:G1781,,0)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9"/>
        <v>41.25</v>
      </c>
      <c r="N782" t="str">
        <f t="shared" si="40"/>
        <v>Excelsa</v>
      </c>
      <c r="O782" t="str">
        <f t="shared" si="41"/>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_xlfn.XLOOKUP(C783,Customers!A782:A1782,Customers!B782:B1782,,0)</f>
        <v>Lacee Burtenshaw</v>
      </c>
      <c r="G783" s="2" t="str">
        <f>IF(_xlfn.XLOOKUP(C783,Customers!A782:A1782,Customers!C782:C1782,,0)=0,"",_xlfn.XLOOKUP(C783,Customers!A782:A1782,Customers!C782:C1782,,0))</f>
        <v>lburtenshawlp@shinystat.com</v>
      </c>
      <c r="H783" s="2" t="str">
        <f>_xlfn.XLOOKUP(C783,Customers!A782:A1782,Customers!G782:G1782,,0)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9"/>
        <v>145.82</v>
      </c>
      <c r="N783" t="str">
        <f t="shared" si="40"/>
        <v>Liberica</v>
      </c>
      <c r="O783" t="str">
        <f t="shared" si="41"/>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_xlfn.XLOOKUP(C784,Customers!A783:A1783,Customers!B783:B1783,,0)</f>
        <v>Adorne Gregoratti</v>
      </c>
      <c r="G784" s="2" t="str">
        <f>IF(_xlfn.XLOOKUP(C784,Customers!A783:A1783,Customers!C783:C1783,,0)=0,"",_xlfn.XLOOKUP(C784,Customers!A783:A1783,Customers!C783:C1783,,0))</f>
        <v>agregorattilq@vistaprint.com</v>
      </c>
      <c r="H784" s="2" t="str">
        <f>_xlfn.XLOOKUP(C784,Customers!A783:A1783,Customers!G783:G1783,,0)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9"/>
        <v>26.73</v>
      </c>
      <c r="N784" t="str">
        <f t="shared" si="40"/>
        <v>Excelsa</v>
      </c>
      <c r="O784" t="str">
        <f t="shared" si="41"/>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_xlfn.XLOOKUP(C785,Customers!A784:A1784,Customers!B784:B1784,,0)</f>
        <v>Chris Croster</v>
      </c>
      <c r="G785" s="2" t="str">
        <f>IF(_xlfn.XLOOKUP(C785,Customers!A784:A1784,Customers!C784:C1784,,0)=0,"",_xlfn.XLOOKUP(C785,Customers!A784:A1784,Customers!C784:C1784,,0))</f>
        <v>ccrosterlr@gov.uk</v>
      </c>
      <c r="H785" s="2" t="str">
        <f>_xlfn.XLOOKUP(C785,Customers!A784:A1784,Customers!G784:G1784,,0)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9"/>
        <v>43.650000000000006</v>
      </c>
      <c r="N785" t="str">
        <f t="shared" si="40"/>
        <v>Liberica</v>
      </c>
      <c r="O785" t="str">
        <f t="shared" si="41"/>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_xlfn.XLOOKUP(C786,Customers!A785:A1785,Customers!B785:B1785,,0)</f>
        <v>Graeme Whitehead</v>
      </c>
      <c r="G786" s="2" t="str">
        <f>IF(_xlfn.XLOOKUP(C786,Customers!A785:A1785,Customers!C785:C1785,,0)=0,"",_xlfn.XLOOKUP(C786,Customers!A785:A1785,Customers!C785:C1785,,0))</f>
        <v>gwhiteheadls@hp.com</v>
      </c>
      <c r="H786" s="2" t="str">
        <f>_xlfn.XLOOKUP(C786,Customers!A785:A1785,Customers!G785:G1785,,0)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9"/>
        <v>31.7</v>
      </c>
      <c r="N786" t="str">
        <f t="shared" si="40"/>
        <v>Liberica</v>
      </c>
      <c r="O786" t="str">
        <f t="shared" si="41"/>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_xlfn.XLOOKUP(C787,Customers!A786:A1786,Customers!B786:B1786,,0)</f>
        <v>Haslett Jodrelle</v>
      </c>
      <c r="G787" s="2" t="str">
        <f>IF(_xlfn.XLOOKUP(C787,Customers!A786:A1786,Customers!C786:C1786,,0)=0,"",_xlfn.XLOOKUP(C787,Customers!A786:A1786,Customers!C786:C1786,,0))</f>
        <v>hjodrellelt@samsung.com</v>
      </c>
      <c r="H787" s="2" t="str">
        <f>_xlfn.XLOOKUP(C787,Customers!A786:A1786,Customers!G786:G1786,,0)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9"/>
        <v>22.884999999999998</v>
      </c>
      <c r="N787" t="str">
        <f t="shared" si="40"/>
        <v>Arabica</v>
      </c>
      <c r="O787" t="str">
        <f t="shared" si="41"/>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_xlfn.XLOOKUP(C788,Customers!A787:A1787,Customers!B787:B1787,,0)</f>
        <v>Cam Jewster</v>
      </c>
      <c r="G788" s="2" t="str">
        <f>IF(_xlfn.XLOOKUP(C788,Customers!A787:A1787,Customers!C787:C1787,,0)=0,"",_xlfn.XLOOKUP(C788,Customers!A787:A1787,Customers!C787:C1787,,0))</f>
        <v>cjewsterlu@moonfruit.com</v>
      </c>
      <c r="H788" s="2" t="str">
        <f>_xlfn.XLOOKUP(C788,Customers!A787:A1787,Customers!G787:G1787,,0)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9"/>
        <v>27.945</v>
      </c>
      <c r="N788" t="str">
        <f t="shared" si="40"/>
        <v>Excelsa</v>
      </c>
      <c r="O788" t="str">
        <f t="shared" si="41"/>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_xlfn.XLOOKUP(C789,Customers!A788:A1788,Customers!B788:B1788,,0)</f>
        <v>Beryl Osborn</v>
      </c>
      <c r="G789" s="2" t="str">
        <f>IF(_xlfn.XLOOKUP(C789,Customers!A788:A1788,Customers!C788:C1788,,0)=0,"",_xlfn.XLOOKUP(C789,Customers!A788:A1788,Customers!C788:C1788,,0))</f>
        <v/>
      </c>
      <c r="H789" s="2" t="str">
        <f>_xlfn.XLOOKUP(C789,Customers!A788:A1788,Customers!G788:G1788,,0)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9"/>
        <v>82.5</v>
      </c>
      <c r="N789" t="str">
        <f t="shared" si="40"/>
        <v>Excelsa</v>
      </c>
      <c r="O789" t="str">
        <f t="shared" si="41"/>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_xlfn.XLOOKUP(C790,Customers!A789:A1789,Customers!B789:B1789,,0)</f>
        <v>Kaela Nottram</v>
      </c>
      <c r="G790" s="2" t="str">
        <f>IF(_xlfn.XLOOKUP(C790,Customers!A789:A1789,Customers!C789:C1789,,0)=0,"",_xlfn.XLOOKUP(C790,Customers!A789:A1789,Customers!C789:C1789,,0))</f>
        <v>knottramlw@odnoklassniki.ru</v>
      </c>
      <c r="H790" s="2" t="str">
        <f>_xlfn.XLOOKUP(C790,Customers!A789:A1789,Customers!G789:G1789,,0)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9"/>
        <v>45.769999999999996</v>
      </c>
      <c r="N790" t="str">
        <f t="shared" si="40"/>
        <v>Robusta</v>
      </c>
      <c r="O790" t="str">
        <f t="shared" si="41"/>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_xlfn.XLOOKUP(C791,Customers!A790:A1790,Customers!B790:B1790,,0)</f>
        <v>Nobe Buney</v>
      </c>
      <c r="G791" s="2" t="str">
        <f>IF(_xlfn.XLOOKUP(C791,Customers!A790:A1790,Customers!C790:C1790,,0)=0,"",_xlfn.XLOOKUP(C791,Customers!A790:A1790,Customers!C790:C1790,,0))</f>
        <v>nbuneylx@jugem.jp</v>
      </c>
      <c r="H791" s="2" t="str">
        <f>_xlfn.XLOOKUP(C791,Customers!A790:A1790,Customers!G790:G1790,,0)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9"/>
        <v>77.699999999999989</v>
      </c>
      <c r="N791" t="str">
        <f t="shared" si="40"/>
        <v>Arabica</v>
      </c>
      <c r="O791" t="str">
        <f t="shared" si="41"/>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_xlfn.XLOOKUP(C792,Customers!A791:A1791,Customers!B791:B1791,,0)</f>
        <v>Silvan McShea</v>
      </c>
      <c r="G792" s="2" t="str">
        <f>IF(_xlfn.XLOOKUP(C792,Customers!A791:A1791,Customers!C791:C1791,,0)=0,"",_xlfn.XLOOKUP(C792,Customers!A791:A1791,Customers!C791:C1791,,0))</f>
        <v>smcshealy@photobucket.com</v>
      </c>
      <c r="H792" s="2" t="str">
        <f>_xlfn.XLOOKUP(C792,Customers!A791:A1791,Customers!G791:G1791,,0)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9"/>
        <v>23.31</v>
      </c>
      <c r="N792" t="str">
        <f t="shared" si="40"/>
        <v>Arabica</v>
      </c>
      <c r="O792" t="str">
        <f t="shared" si="41"/>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_xlfn.XLOOKUP(C793,Customers!A792:A1792,Customers!B792:B1792,,0)</f>
        <v>Karylin Huddart</v>
      </c>
      <c r="G793" s="2" t="str">
        <f>IF(_xlfn.XLOOKUP(C793,Customers!A792:A1792,Customers!C792:C1792,,0)=0,"",_xlfn.XLOOKUP(C793,Customers!A792:A1792,Customers!C792:C1792,,0))</f>
        <v>khuddartlz@about.com</v>
      </c>
      <c r="H793" s="2" t="str">
        <f>_xlfn.XLOOKUP(C793,Customers!A792:A1792,Customers!G792:G1792,,0)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9"/>
        <v>23.774999999999999</v>
      </c>
      <c r="N793" t="str">
        <f t="shared" si="40"/>
        <v>Liberica</v>
      </c>
      <c r="O793" t="str">
        <f t="shared" si="41"/>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_xlfn.XLOOKUP(C794,Customers!A793:A1793,Customers!B793:B1793,,0)</f>
        <v>Jereme Gippes</v>
      </c>
      <c r="G794" s="2" t="str">
        <f>IF(_xlfn.XLOOKUP(C794,Customers!A793:A1793,Customers!C793:C1793,,0)=0,"",_xlfn.XLOOKUP(C794,Customers!A793:A1793,Customers!C793:C1793,,0))</f>
        <v>jgippesm0@cloudflare.com</v>
      </c>
      <c r="H794" s="2" t="str">
        <f>_xlfn.XLOOKUP(C794,Customers!A793:A1793,Customers!G793:G1793,,0)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9"/>
        <v>52.38</v>
      </c>
      <c r="N794" t="str">
        <f t="shared" si="40"/>
        <v>Liberica</v>
      </c>
      <c r="O794" t="str">
        <f t="shared" si="41"/>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_xlfn.XLOOKUP(C795,Customers!A794:A1794,Customers!B794:B1794,,0)</f>
        <v>Lukas Whittlesee</v>
      </c>
      <c r="G795" s="2" t="str">
        <f>IF(_xlfn.XLOOKUP(C795,Customers!A794:A1794,Customers!C794:C1794,,0)=0,"",_xlfn.XLOOKUP(C795,Customers!A794:A1794,Customers!C794:C1794,,0))</f>
        <v>lwhittleseem1@e-recht24.de</v>
      </c>
      <c r="H795" s="2" t="str">
        <f>_xlfn.XLOOKUP(C795,Customers!A794:A1794,Customers!G794:G1794,,0)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9"/>
        <v>17.924999999999997</v>
      </c>
      <c r="N795" t="str">
        <f t="shared" si="40"/>
        <v>Robusta</v>
      </c>
      <c r="O795" t="str">
        <f t="shared" si="41"/>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_xlfn.XLOOKUP(C796,Customers!A795:A1795,Customers!B795:B1795,,0)</f>
        <v>Gregorius Trengrove</v>
      </c>
      <c r="G796" s="2" t="str">
        <f>IF(_xlfn.XLOOKUP(C796,Customers!A795:A1795,Customers!C795:C1795,,0)=0,"",_xlfn.XLOOKUP(C796,Customers!A795:A1795,Customers!C795:C1795,,0))</f>
        <v>gtrengrovem2@elpais.com</v>
      </c>
      <c r="H796" s="2" t="str">
        <f>_xlfn.XLOOKUP(C796,Customers!A795:A1795,Customers!G795:G1795,,0)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9"/>
        <v>148.92499999999998</v>
      </c>
      <c r="N796" t="str">
        <f t="shared" si="40"/>
        <v>Arabica</v>
      </c>
      <c r="O796" t="str">
        <f t="shared" si="41"/>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_xlfn.XLOOKUP(C797,Customers!A796:A1796,Customers!B796:B1796,,0)</f>
        <v>Wright Caldero</v>
      </c>
      <c r="G797" s="2" t="str">
        <f>IF(_xlfn.XLOOKUP(C797,Customers!A796:A1796,Customers!C796:C1796,,0)=0,"",_xlfn.XLOOKUP(C797,Customers!A796:A1796,Customers!C796:C1796,,0))</f>
        <v>wcalderom3@stumbleupon.com</v>
      </c>
      <c r="H797" s="2" t="str">
        <f>_xlfn.XLOOKUP(C797,Customers!A796:A1796,Customers!G796:G1796,,0)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9"/>
        <v>28.679999999999996</v>
      </c>
      <c r="N797" t="str">
        <f t="shared" si="40"/>
        <v>Robusta</v>
      </c>
      <c r="O797" t="str">
        <f t="shared" si="41"/>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_xlfn.XLOOKUP(C798,Customers!A797:A1797,Customers!B797:B1797,,0)</f>
        <v>Merell Zanazzi</v>
      </c>
      <c r="G798" s="2" t="str">
        <f>IF(_xlfn.XLOOKUP(C798,Customers!A797:A1797,Customers!C797:C1797,,0)=0,"",_xlfn.XLOOKUP(C798,Customers!A797:A1797,Customers!C797:C1797,,0))</f>
        <v/>
      </c>
      <c r="H798" s="2" t="str">
        <f>_xlfn.XLOOKUP(C798,Customers!A797:A1797,Customers!G797:G1797,,0)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9"/>
        <v>9.51</v>
      </c>
      <c r="N798" t="str">
        <f t="shared" si="40"/>
        <v>Liberica</v>
      </c>
      <c r="O798" t="str">
        <f t="shared" si="41"/>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_xlfn.XLOOKUP(C799,Customers!A798:A1798,Customers!B798:B1798,,0)</f>
        <v>Jed Kennicott</v>
      </c>
      <c r="G799" s="2" t="str">
        <f>IF(_xlfn.XLOOKUP(C799,Customers!A798:A1798,Customers!C798:C1798,,0)=0,"",_xlfn.XLOOKUP(C799,Customers!A798:A1798,Customers!C798:C1798,,0))</f>
        <v>jkennicottm5@yahoo.co.jp</v>
      </c>
      <c r="H799" s="2" t="str">
        <f>_xlfn.XLOOKUP(C799,Customers!A798:A1798,Customers!G798:G1798,,0)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9"/>
        <v>31.08</v>
      </c>
      <c r="N799" t="str">
        <f t="shared" si="40"/>
        <v>Arabica</v>
      </c>
      <c r="O799" t="str">
        <f t="shared" si="41"/>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_xlfn.XLOOKUP(C800,Customers!A799:A1799,Customers!B799:B1799,,0)</f>
        <v>Guenevere Ruggen</v>
      </c>
      <c r="G800" s="2" t="str">
        <f>IF(_xlfn.XLOOKUP(C800,Customers!A799:A1799,Customers!C799:C1799,,0)=0,"",_xlfn.XLOOKUP(C800,Customers!A799:A1799,Customers!C799:C1799,,0))</f>
        <v>gruggenm6@nymag.com</v>
      </c>
      <c r="H800" s="2" t="str">
        <f>_xlfn.XLOOKUP(C800,Customers!A799:A1799,Customers!G799:G1799,,0)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9"/>
        <v>8.0549999999999997</v>
      </c>
      <c r="N800" t="str">
        <f t="shared" si="40"/>
        <v>Robusta</v>
      </c>
      <c r="O800" t="str">
        <f t="shared" si="41"/>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_xlfn.XLOOKUP(C801,Customers!A800:A1800,Customers!B800:B1800,,0)</f>
        <v>Gonzales Cicculi</v>
      </c>
      <c r="G801" s="2" t="str">
        <f>IF(_xlfn.XLOOKUP(C801,Customers!A800:A1800,Customers!C800:C1800,,0)=0,"",_xlfn.XLOOKUP(C801,Customers!A800:A1800,Customers!C800:C1800,,0))</f>
        <v/>
      </c>
      <c r="H801" s="2" t="str">
        <f>_xlfn.XLOOKUP(C801,Customers!A800:A1800,Customers!G800:G1800,,0)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9"/>
        <v>36.450000000000003</v>
      </c>
      <c r="N801" t="str">
        <f t="shared" si="40"/>
        <v>Excelsa</v>
      </c>
      <c r="O801" t="str">
        <f t="shared" si="41"/>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_xlfn.XLOOKUP(C802,Customers!A801:A1801,Customers!B801:B1801,,0)</f>
        <v>Man Fright</v>
      </c>
      <c r="G802" s="2" t="str">
        <f>IF(_xlfn.XLOOKUP(C802,Customers!A801:A1801,Customers!C801:C1801,,0)=0,"",_xlfn.XLOOKUP(C802,Customers!A801:A1801,Customers!C801:C1801,,0))</f>
        <v>mfrightm8@harvard.edu</v>
      </c>
      <c r="H802" s="2" t="str">
        <f>_xlfn.XLOOKUP(C802,Customers!A801:A1801,Customers!G801:G1801,,0)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9"/>
        <v>16.11</v>
      </c>
      <c r="N802" t="str">
        <f t="shared" si="40"/>
        <v>Robusta</v>
      </c>
      <c r="O802" t="str">
        <f t="shared" si="41"/>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_xlfn.XLOOKUP(C803,Customers!A802:A1802,Customers!B802:B1802,,0)</f>
        <v>Boyce Tarte</v>
      </c>
      <c r="G803" s="2" t="str">
        <f>IF(_xlfn.XLOOKUP(C803,Customers!A802:A1802,Customers!C802:C1802,,0)=0,"",_xlfn.XLOOKUP(C803,Customers!A802:A1802,Customers!C802:C1802,,0))</f>
        <v>btartem9@aol.com</v>
      </c>
      <c r="H803" s="2" t="str">
        <f>_xlfn.XLOOKUP(C803,Customers!A802:A1802,Customers!G802:G1802,,0)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9"/>
        <v>41.169999999999995</v>
      </c>
      <c r="N803" t="str">
        <f t="shared" si="40"/>
        <v>Robusta</v>
      </c>
      <c r="O803" t="str">
        <f t="shared" si="41"/>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_xlfn.XLOOKUP(C804,Customers!A803:A1803,Customers!B803:B1803,,0)</f>
        <v>Caddric Krzysztofiak</v>
      </c>
      <c r="G804" s="2" t="str">
        <f>IF(_xlfn.XLOOKUP(C804,Customers!A803:A1803,Customers!C803:C1803,,0)=0,"",_xlfn.XLOOKUP(C804,Customers!A803:A1803,Customers!C803:C1803,,0))</f>
        <v>ckrzysztofiakma@skyrock.com</v>
      </c>
      <c r="H804" s="2" t="str">
        <f>_xlfn.XLOOKUP(C804,Customers!A803:A1803,Customers!G803:G1803,,0)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9"/>
        <v>10.739999999999998</v>
      </c>
      <c r="N804" t="str">
        <f t="shared" si="40"/>
        <v>Robusta</v>
      </c>
      <c r="O804" t="str">
        <f t="shared" si="41"/>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_xlfn.XLOOKUP(C805,Customers!A804:A1804,Customers!B804:B1804,,0)</f>
        <v>Darn Penquet</v>
      </c>
      <c r="G805" s="2" t="str">
        <f>IF(_xlfn.XLOOKUP(C805,Customers!A804:A1804,Customers!C804:C1804,,0)=0,"",_xlfn.XLOOKUP(C805,Customers!A804:A1804,Customers!C804:C1804,,0))</f>
        <v>dpenquetmb@diigo.com</v>
      </c>
      <c r="H805" s="2" t="str">
        <f>_xlfn.XLOOKUP(C805,Customers!A804:A1804,Customers!G804:G1804,,0)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9"/>
        <v>126.49999999999999</v>
      </c>
      <c r="N805" t="str">
        <f t="shared" si="40"/>
        <v>Excelsa</v>
      </c>
      <c r="O805" t="str">
        <f t="shared" si="41"/>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_xlfn.XLOOKUP(C806,Customers!A805:A1805,Customers!B805:B1805,,0)</f>
        <v>Jammie Cloke</v>
      </c>
      <c r="G806" s="2" t="str">
        <f>IF(_xlfn.XLOOKUP(C806,Customers!A805:A1805,Customers!C805:C1805,,0)=0,"",_xlfn.XLOOKUP(C806,Customers!A805:A1805,Customers!C805:C1805,,0))</f>
        <v/>
      </c>
      <c r="H806" s="2" t="str">
        <f>_xlfn.XLOOKUP(C806,Customers!A805:A1805,Customers!G805:G1805,,0)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9"/>
        <v>23.9</v>
      </c>
      <c r="N806" t="str">
        <f t="shared" si="40"/>
        <v>Robusta</v>
      </c>
      <c r="O806" t="str">
        <f t="shared" si="41"/>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_xlfn.XLOOKUP(C807,Customers!A806:A1806,Customers!B806:B1806,,0)</f>
        <v>Chester Clowton</v>
      </c>
      <c r="G807" s="2" t="str">
        <f>IF(_xlfn.XLOOKUP(C807,Customers!A806:A1806,Customers!C806:C1806,,0)=0,"",_xlfn.XLOOKUP(C807,Customers!A806:A1806,Customers!C806:C1806,,0))</f>
        <v/>
      </c>
      <c r="H807" s="2" t="str">
        <f>_xlfn.XLOOKUP(C807,Customers!A806:A1806,Customers!G806:G1806,,0)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9"/>
        <v>5.97</v>
      </c>
      <c r="N807" t="str">
        <f t="shared" si="40"/>
        <v>Robusta</v>
      </c>
      <c r="O807" t="str">
        <f t="shared" si="41"/>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_xlfn.XLOOKUP(C808,Customers!A807:A1807,Customers!B807:B1807,,0)</f>
        <v>Kathleen Diable</v>
      </c>
      <c r="G808" s="2" t="str">
        <f>IF(_xlfn.XLOOKUP(C808,Customers!A807:A1807,Customers!C807:C1807,,0)=0,"",_xlfn.XLOOKUP(C808,Customers!A807:A1807,Customers!C807:C1807,,0))</f>
        <v/>
      </c>
      <c r="H808" s="2" t="str">
        <f>_xlfn.XLOOKUP(C808,Customers!A807:A1807,Customers!G807:G1807,,0)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9"/>
        <v>7.77</v>
      </c>
      <c r="N808" t="str">
        <f t="shared" si="40"/>
        <v>Liberica</v>
      </c>
      <c r="O808" t="str">
        <f t="shared" si="41"/>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_xlfn.XLOOKUP(C809,Customers!A808:A1808,Customers!B808:B1808,,0)</f>
        <v>Koren Ferretti</v>
      </c>
      <c r="G809" s="2" t="str">
        <f>IF(_xlfn.XLOOKUP(C809,Customers!A808:A1808,Customers!C808:C1808,,0)=0,"",_xlfn.XLOOKUP(C809,Customers!A808:A1808,Customers!C808:C1808,,0))</f>
        <v>kferrettimf@huffingtonpost.com</v>
      </c>
      <c r="H809" s="2" t="str">
        <f>_xlfn.XLOOKUP(C809,Customers!A808:A1808,Customers!G808:G1808,,0)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9"/>
        <v>23.31</v>
      </c>
      <c r="N809" t="str">
        <f t="shared" si="40"/>
        <v>Liberica</v>
      </c>
      <c r="O809" t="str">
        <f t="shared" si="41"/>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_xlfn.XLOOKUP(C810,Customers!A809:A1809,Customers!B809:B1809,,0)</f>
        <v>Allis Wilmore</v>
      </c>
      <c r="G810" s="2" t="str">
        <f>IF(_xlfn.XLOOKUP(C810,Customers!A809:A1809,Customers!C809:C1809,,0)=0,"",_xlfn.XLOOKUP(C810,Customers!A809:A1809,Customers!C809:C1809,,0))</f>
        <v/>
      </c>
      <c r="H810" s="2" t="str">
        <f>_xlfn.XLOOKUP(C810,Customers!A809:A1809,Customers!G809:G1809,,0)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9"/>
        <v>137.42499999999998</v>
      </c>
      <c r="N810" t="str">
        <f t="shared" si="40"/>
        <v>Robusta</v>
      </c>
      <c r="O810" t="str">
        <f t="shared" si="41"/>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_xlfn.XLOOKUP(C811,Customers!A810:A1810,Customers!B810:B1810,,0)</f>
        <v>Chaddie Bennie</v>
      </c>
      <c r="G811" s="2" t="str">
        <f>IF(_xlfn.XLOOKUP(C811,Customers!A810:A1810,Customers!C810:C1810,,0)=0,"",_xlfn.XLOOKUP(C811,Customers!A810:A1810,Customers!C810:C1810,,0))</f>
        <v/>
      </c>
      <c r="H811" s="2" t="str">
        <f>_xlfn.XLOOKUP(C811,Customers!A810:A1810,Customers!G810:G1810,,0)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9"/>
        <v>8.0549999999999997</v>
      </c>
      <c r="N811" t="str">
        <f t="shared" si="40"/>
        <v>Robusta</v>
      </c>
      <c r="O811" t="str">
        <f t="shared" si="41"/>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_xlfn.XLOOKUP(C812,Customers!A811:A1811,Customers!B811:B1811,,0)</f>
        <v>Alberta Balsdone</v>
      </c>
      <c r="G812" s="2" t="str">
        <f>IF(_xlfn.XLOOKUP(C812,Customers!A811:A1811,Customers!C811:C1811,,0)=0,"",_xlfn.XLOOKUP(C812,Customers!A811:A1811,Customers!C811:C1811,,0))</f>
        <v>abalsdonemi@toplist.cz</v>
      </c>
      <c r="H812" s="2" t="str">
        <f>_xlfn.XLOOKUP(C812,Customers!A811:A1811,Customers!G811:G1811,,0)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9"/>
        <v>28.53</v>
      </c>
      <c r="N812" t="str">
        <f t="shared" si="40"/>
        <v>Liberica</v>
      </c>
      <c r="O812" t="str">
        <f t="shared" si="41"/>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_xlfn.XLOOKUP(C813,Customers!A812:A1812,Customers!B812:B1812,,0)</f>
        <v>Brice Romera</v>
      </c>
      <c r="G813" s="2" t="str">
        <f>IF(_xlfn.XLOOKUP(C813,Customers!A812:A1812,Customers!C812:C1812,,0)=0,"",_xlfn.XLOOKUP(C813,Customers!A812:A1812,Customers!C812:C1812,,0))</f>
        <v>bromeramj@list-manage.com</v>
      </c>
      <c r="H813" s="2" t="str">
        <f>_xlfn.XLOOKUP(C813,Customers!A812:A1812,Customers!G812:G1812,,0)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9"/>
        <v>67.5</v>
      </c>
      <c r="N813" t="str">
        <f t="shared" si="40"/>
        <v>Arabica</v>
      </c>
      <c r="O813" t="str">
        <f t="shared" si="41"/>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_xlfn.XLOOKUP(C814,Customers!A813:A1813,Customers!B813:B1813,,0)</f>
        <v>Brice Romera</v>
      </c>
      <c r="G814" s="2" t="str">
        <f>IF(_xlfn.XLOOKUP(C814,Customers!A813:A1813,Customers!C813:C1813,,0)=0,"",_xlfn.XLOOKUP(C814,Customers!A813:A1813,Customers!C813:C1813,,0))</f>
        <v>bromeramj@list-manage.com</v>
      </c>
      <c r="H814" s="2" t="str">
        <f>_xlfn.XLOOKUP(C814,Customers!A813:A1813,Customers!G813:G1813,,0)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9"/>
        <v>178.70999999999998</v>
      </c>
      <c r="N814" t="str">
        <f t="shared" si="40"/>
        <v>Liberica</v>
      </c>
      <c r="O814" t="str">
        <f t="shared" si="41"/>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_xlfn.XLOOKUP(C815,Customers!A814:A1814,Customers!B814:B1814,,0)</f>
        <v>Conchita Bryde</v>
      </c>
      <c r="G815" s="2" t="str">
        <f>IF(_xlfn.XLOOKUP(C815,Customers!A814:A1814,Customers!C814:C1814,,0)=0,"",_xlfn.XLOOKUP(C815,Customers!A814:A1814,Customers!C814:C1814,,0))</f>
        <v>cbrydeml@tuttocitta.it</v>
      </c>
      <c r="H815" s="2" t="str">
        <f>_xlfn.XLOOKUP(C815,Customers!A814:A1814,Customers!G814:G1814,,0)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9"/>
        <v>31.624999999999996</v>
      </c>
      <c r="N815" t="str">
        <f t="shared" si="40"/>
        <v>Excelsa</v>
      </c>
      <c r="O815" t="str">
        <f t="shared" si="41"/>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_xlfn.XLOOKUP(C816,Customers!A815:A1815,Customers!B815:B1815,,0)</f>
        <v>Silvanus Enefer</v>
      </c>
      <c r="G816" s="2" t="str">
        <f>IF(_xlfn.XLOOKUP(C816,Customers!A815:A1815,Customers!C815:C1815,,0)=0,"",_xlfn.XLOOKUP(C816,Customers!A815:A1815,Customers!C815:C1815,,0))</f>
        <v>senefermm@blog.com</v>
      </c>
      <c r="H816" s="2" t="str">
        <f>_xlfn.XLOOKUP(C816,Customers!A815:A1815,Customers!G815:G1815,,0)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9"/>
        <v>8.91</v>
      </c>
      <c r="N816" t="str">
        <f t="shared" si="40"/>
        <v>Excelsa</v>
      </c>
      <c r="O816" t="str">
        <f t="shared" si="41"/>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_xlfn.XLOOKUP(C817,Customers!A816:A1816,Customers!B816:B1816,,0)</f>
        <v>Lenci Haggerstone</v>
      </c>
      <c r="G817" s="2" t="str">
        <f>IF(_xlfn.XLOOKUP(C817,Customers!A816:A1816,Customers!C816:C1816,,0)=0,"",_xlfn.XLOOKUP(C817,Customers!A816:A1816,Customers!C816:C1816,,0))</f>
        <v>lhaggerstonemn@independent.co.uk</v>
      </c>
      <c r="H817" s="2" t="str">
        <f>_xlfn.XLOOKUP(C817,Customers!A816:A1816,Customers!G816:G1816,,0)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9"/>
        <v>35.82</v>
      </c>
      <c r="N817" t="str">
        <f t="shared" si="40"/>
        <v>Robusta</v>
      </c>
      <c r="O817" t="str">
        <f t="shared" si="41"/>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_xlfn.XLOOKUP(C818,Customers!A817:A1817,Customers!B817:B1817,,0)</f>
        <v>Marvin Gundry</v>
      </c>
      <c r="G818" s="2" t="str">
        <f>IF(_xlfn.XLOOKUP(C818,Customers!A817:A1817,Customers!C817:C1817,,0)=0,"",_xlfn.XLOOKUP(C818,Customers!A817:A1817,Customers!C817:C1817,,0))</f>
        <v>mgundrymo@omniture.com</v>
      </c>
      <c r="H818" s="2" t="str">
        <f>_xlfn.XLOOKUP(C818,Customers!A817:A1817,Customers!G817:G1817,,0)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9"/>
        <v>38.04</v>
      </c>
      <c r="N818" t="str">
        <f t="shared" si="40"/>
        <v>Liberica</v>
      </c>
      <c r="O818" t="str">
        <f t="shared" si="41"/>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_xlfn.XLOOKUP(C819,Customers!A818:A1818,Customers!B818:B1818,,0)</f>
        <v>Bayard Wellan</v>
      </c>
      <c r="G819" s="2" t="str">
        <f>IF(_xlfn.XLOOKUP(C819,Customers!A818:A1818,Customers!C818:C1818,,0)=0,"",_xlfn.XLOOKUP(C819,Customers!A818:A1818,Customers!C818:C1818,,0))</f>
        <v>bwellanmp@cafepress.com</v>
      </c>
      <c r="H819" s="2" t="str">
        <f>_xlfn.XLOOKUP(C819,Customers!A818:A1818,Customers!G818:G1818,,0)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9"/>
        <v>15.54</v>
      </c>
      <c r="N819" t="str">
        <f t="shared" si="40"/>
        <v>Liberica</v>
      </c>
      <c r="O819" t="str">
        <f t="shared" si="41"/>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_xlfn.XLOOKUP(C820,Customers!A819:A1819,Customers!B819:B1819,,0)</f>
        <v>Allis Wilmore</v>
      </c>
      <c r="G820" s="2" t="str">
        <f>IF(_xlfn.XLOOKUP(C820,Customers!A819:A1819,Customers!C819:C1819,,0)=0,"",_xlfn.XLOOKUP(C820,Customers!A819:A1819,Customers!C819:C1819,,0))</f>
        <v/>
      </c>
      <c r="H820" s="2" t="str">
        <f>_xlfn.XLOOKUP(C820,Customers!A819:A1819,Customers!G819:G1819,,0)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9"/>
        <v>79.25</v>
      </c>
      <c r="N820" t="str">
        <f t="shared" si="40"/>
        <v>Liberica</v>
      </c>
      <c r="O820" t="str">
        <f t="shared" si="41"/>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_xlfn.XLOOKUP(C821,Customers!A820:A1820,Customers!B820:B1820,,0)</f>
        <v>Caddric Atcheson</v>
      </c>
      <c r="G821" s="2" t="str">
        <f>IF(_xlfn.XLOOKUP(C821,Customers!A820:A1820,Customers!C820:C1820,,0)=0,"",_xlfn.XLOOKUP(C821,Customers!A820:A1820,Customers!C820:C1820,,0))</f>
        <v>catchesonmr@xinhuanet.com</v>
      </c>
      <c r="H821" s="2" t="str">
        <f>_xlfn.XLOOKUP(C821,Customers!A820:A1820,Customers!G820:G1820,,0)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9"/>
        <v>4.7549999999999999</v>
      </c>
      <c r="N821" t="str">
        <f t="shared" si="40"/>
        <v>Liberica</v>
      </c>
      <c r="O821" t="str">
        <f t="shared" si="41"/>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_xlfn.XLOOKUP(C822,Customers!A821:A1821,Customers!B821:B1821,,0)</f>
        <v>Eustace Stenton</v>
      </c>
      <c r="G822" s="2" t="str">
        <f>IF(_xlfn.XLOOKUP(C822,Customers!A821:A1821,Customers!C821:C1821,,0)=0,"",_xlfn.XLOOKUP(C822,Customers!A821:A1821,Customers!C821:C1821,,0))</f>
        <v>estentonms@google.it</v>
      </c>
      <c r="H822" s="2" t="str">
        <f>_xlfn.XLOOKUP(C822,Customers!A821:A1821,Customers!G821:G1821,,0)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9"/>
        <v>55</v>
      </c>
      <c r="N822" t="str">
        <f t="shared" si="40"/>
        <v>Excelsa</v>
      </c>
      <c r="O822" t="str">
        <f t="shared" si="41"/>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_xlfn.XLOOKUP(C823,Customers!A822:A1822,Customers!B822:B1822,,0)</f>
        <v>Ericka Tripp</v>
      </c>
      <c r="G823" s="2" t="str">
        <f>IF(_xlfn.XLOOKUP(C823,Customers!A822:A1822,Customers!C822:C1822,,0)=0,"",_xlfn.XLOOKUP(C823,Customers!A822:A1822,Customers!C822:C1822,,0))</f>
        <v>etrippmt@wp.com</v>
      </c>
      <c r="H823" s="2" t="str">
        <f>_xlfn.XLOOKUP(C823,Customers!A822:A1822,Customers!G822:G1822,,0)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9"/>
        <v>26.849999999999994</v>
      </c>
      <c r="N823" t="str">
        <f t="shared" si="40"/>
        <v>Robusta</v>
      </c>
      <c r="O823" t="str">
        <f t="shared" si="41"/>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_xlfn.XLOOKUP(C824,Customers!A823:A1823,Customers!B823:B1823,,0)</f>
        <v>Lyndsey MacManus</v>
      </c>
      <c r="G824" s="2" t="str">
        <f>IF(_xlfn.XLOOKUP(C824,Customers!A823:A1823,Customers!C823:C1823,,0)=0,"",_xlfn.XLOOKUP(C824,Customers!A823:A1823,Customers!C823:C1823,,0))</f>
        <v>lmacmanusmu@imdb.com</v>
      </c>
      <c r="H824" s="2" t="str">
        <f>_xlfn.XLOOKUP(C824,Customers!A823:A1823,Customers!G823:G1823,,0)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9"/>
        <v>136.61999999999998</v>
      </c>
      <c r="N824" t="str">
        <f t="shared" si="40"/>
        <v>Excelsa</v>
      </c>
      <c r="O824" t="str">
        <f t="shared" si="41"/>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_xlfn.XLOOKUP(C825,Customers!A824:A1824,Customers!B824:B1824,,0)</f>
        <v>Tess Benediktovich</v>
      </c>
      <c r="G825" s="2" t="str">
        <f>IF(_xlfn.XLOOKUP(C825,Customers!A824:A1824,Customers!C824:C1824,,0)=0,"",_xlfn.XLOOKUP(C825,Customers!A824:A1824,Customers!C824:C1824,,0))</f>
        <v>tbenediktovichmv@ebay.com</v>
      </c>
      <c r="H825" s="2" t="str">
        <f>_xlfn.XLOOKUP(C825,Customers!A824:A1824,Customers!G824:G1824,,0)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9"/>
        <v>47.55</v>
      </c>
      <c r="N825" t="str">
        <f t="shared" si="40"/>
        <v>Liberica</v>
      </c>
      <c r="O825" t="str">
        <f t="shared" si="41"/>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_xlfn.XLOOKUP(C826,Customers!A825:A1825,Customers!B825:B1825,,0)</f>
        <v>Correy Bourner</v>
      </c>
      <c r="G826" s="2" t="str">
        <f>IF(_xlfn.XLOOKUP(C826,Customers!A825:A1825,Customers!C825:C1825,,0)=0,"",_xlfn.XLOOKUP(C826,Customers!A825:A1825,Customers!C825:C1825,,0))</f>
        <v>cbournermw@chronoengine.com</v>
      </c>
      <c r="H826" s="2" t="str">
        <f>_xlfn.XLOOKUP(C826,Customers!A825:A1825,Customers!G825:G1825,,0)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9"/>
        <v>16.875</v>
      </c>
      <c r="N826" t="str">
        <f t="shared" si="40"/>
        <v>Arabica</v>
      </c>
      <c r="O826" t="str">
        <f t="shared" si="41"/>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_xlfn.XLOOKUP(C827,Customers!A826:A1826,Customers!B826:B1826,,0)</f>
        <v>Odelia Skerme</v>
      </c>
      <c r="G827" s="2" t="str">
        <f>IF(_xlfn.XLOOKUP(C827,Customers!A826:A1826,Customers!C826:C1826,,0)=0,"",_xlfn.XLOOKUP(C827,Customers!A826:A1826,Customers!C826:C1826,,0))</f>
        <v>oskermen3@hatena.ne.jp</v>
      </c>
      <c r="H827" s="2" t="str">
        <f>_xlfn.XLOOKUP(C827,Customers!A826:A1826,Customers!G826:G1826,,0)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9"/>
        <v>29.849999999999998</v>
      </c>
      <c r="N827" t="str">
        <f t="shared" si="40"/>
        <v>Arabica</v>
      </c>
      <c r="O827" t="str">
        <f t="shared" si="41"/>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_xlfn.XLOOKUP(C828,Customers!A827:A1827,Customers!B827:B1827,,0)</f>
        <v>Kandy Heddan</v>
      </c>
      <c r="G828" s="2" t="str">
        <f>IF(_xlfn.XLOOKUP(C828,Customers!A827:A1827,Customers!C827:C1827,,0)=0,"",_xlfn.XLOOKUP(C828,Customers!A827:A1827,Customers!C827:C1827,,0))</f>
        <v>kheddanmy@icq.com</v>
      </c>
      <c r="H828" s="2" t="str">
        <f>_xlfn.XLOOKUP(C828,Customers!A827:A1827,Customers!G827:G1827,,0)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9"/>
        <v>41.25</v>
      </c>
      <c r="N828" t="str">
        <f t="shared" si="40"/>
        <v>Excelsa</v>
      </c>
      <c r="O828" t="str">
        <f t="shared" si="41"/>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_xlfn.XLOOKUP(C829,Customers!A828:A1828,Customers!B828:B1828,,0)</f>
        <v>Ibby Charters</v>
      </c>
      <c r="G829" s="2" t="str">
        <f>IF(_xlfn.XLOOKUP(C829,Customers!A828:A1828,Customers!C828:C1828,,0)=0,"",_xlfn.XLOOKUP(C829,Customers!A828:A1828,Customers!C828:C1828,,0))</f>
        <v>ichartersmz@abc.net.au</v>
      </c>
      <c r="H829" s="2" t="str">
        <f>_xlfn.XLOOKUP(C829,Customers!A828:A1828,Customers!G828:G1828,,0)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9"/>
        <v>20.625</v>
      </c>
      <c r="N829" t="str">
        <f t="shared" si="40"/>
        <v>Excelsa</v>
      </c>
      <c r="O829" t="str">
        <f t="shared" si="41"/>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_xlfn.XLOOKUP(C830,Customers!A829:A1829,Customers!B829:B1829,,0)</f>
        <v>Adora Roubert</v>
      </c>
      <c r="G830" s="2" t="str">
        <f>IF(_xlfn.XLOOKUP(C830,Customers!A829:A1829,Customers!C829:C1829,,0)=0,"",_xlfn.XLOOKUP(C830,Customers!A829:A1829,Customers!C829:C1829,,0))</f>
        <v>aroubertn0@tmall.com</v>
      </c>
      <c r="H830" s="2" t="str">
        <f>_xlfn.XLOOKUP(C830,Customers!A829:A1829,Customers!G829:G1829,,0)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9"/>
        <v>137.31</v>
      </c>
      <c r="N830" t="str">
        <f t="shared" si="40"/>
        <v>Arabica</v>
      </c>
      <c r="O830" t="str">
        <f t="shared" si="41"/>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_xlfn.XLOOKUP(C831,Customers!A830:A1830,Customers!B830:B1830,,0)</f>
        <v>Hillel Mairs</v>
      </c>
      <c r="G831" s="2" t="str">
        <f>IF(_xlfn.XLOOKUP(C831,Customers!A830:A1830,Customers!C830:C1830,,0)=0,"",_xlfn.XLOOKUP(C831,Customers!A830:A1830,Customers!C830:C1830,,0))</f>
        <v>hmairsn1@so-net.ne.jp</v>
      </c>
      <c r="H831" s="2" t="str">
        <f>_xlfn.XLOOKUP(C831,Customers!A830:A1830,Customers!G830:G1830,,0)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9"/>
        <v>2.9849999999999999</v>
      </c>
      <c r="N831" t="str">
        <f t="shared" si="40"/>
        <v>Arabica</v>
      </c>
      <c r="O831" t="str">
        <f t="shared" si="41"/>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_xlfn.XLOOKUP(C832,Customers!A831:A1831,Customers!B831:B1831,,0)</f>
        <v>Helaina Rainforth</v>
      </c>
      <c r="G832" s="2" t="str">
        <f>IF(_xlfn.XLOOKUP(C832,Customers!A831:A1831,Customers!C831:C1831,,0)=0,"",_xlfn.XLOOKUP(C832,Customers!A831:A1831,Customers!C831:C1831,,0))</f>
        <v>hrainforthn2@blog.com</v>
      </c>
      <c r="H832" s="2" t="str">
        <f>_xlfn.XLOOKUP(C832,Customers!A831:A1831,Customers!G831:G1831,,0)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9"/>
        <v>27.5</v>
      </c>
      <c r="N832" t="str">
        <f t="shared" si="40"/>
        <v>Excelsa</v>
      </c>
      <c r="O832" t="str">
        <f t="shared" si="41"/>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_xlfn.XLOOKUP(C833,Customers!A832:A1832,Customers!B832:B1832,,0)</f>
        <v>Helaina Rainforth</v>
      </c>
      <c r="G833" s="2" t="str">
        <f>IF(_xlfn.XLOOKUP(C833,Customers!A832:A1832,Customers!C832:C1832,,0)=0,"",_xlfn.XLOOKUP(C833,Customers!A832:A1832,Customers!C832:C1832,,0))</f>
        <v>hrainforthn2@blog.com</v>
      </c>
      <c r="H833" s="2" t="str">
        <f>_xlfn.XLOOKUP(C833,Customers!A832:A1832,Customers!G832:G1832,,0)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9"/>
        <v>5.97</v>
      </c>
      <c r="N833" t="str">
        <f t="shared" si="40"/>
        <v>Arabica</v>
      </c>
      <c r="O833" t="str">
        <f t="shared" si="41"/>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_xlfn.XLOOKUP(C834,Customers!A833:A1833,Customers!B833:B1833,,0)</f>
        <v>Isac Jesper</v>
      </c>
      <c r="G834" s="2" t="str">
        <f>IF(_xlfn.XLOOKUP(C834,Customers!A833:A1833,Customers!C833:C1833,,0)=0,"",_xlfn.XLOOKUP(C834,Customers!A833:A1833,Customers!C833:C1833,,0))</f>
        <v>ijespern4@theglobeandmail.com</v>
      </c>
      <c r="H834" s="2" t="str">
        <f>_xlfn.XLOOKUP(C834,Customers!A833:A1833,Customers!G833:G1833,,0)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9"/>
        <v>59.699999999999996</v>
      </c>
      <c r="N834" t="str">
        <f t="shared" si="40"/>
        <v>Robusta</v>
      </c>
      <c r="O834" t="str">
        <f t="shared" si="41"/>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_xlfn.XLOOKUP(C835,Customers!A834:A1834,Customers!B834:B1834,,0)</f>
        <v>Lenette Dwerryhouse</v>
      </c>
      <c r="G835" s="2" t="str">
        <f>IF(_xlfn.XLOOKUP(C835,Customers!A834:A1834,Customers!C834:C1834,,0)=0,"",_xlfn.XLOOKUP(C835,Customers!A834:A1834,Customers!C834:C1834,,0))</f>
        <v>ldwerryhousen5@gravatar.com</v>
      </c>
      <c r="H835" s="2" t="str">
        <f>_xlfn.XLOOKUP(C835,Customers!A834:A1834,Customers!G834:G1834,,0)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42">L835*E835</f>
        <v>82.339999999999989</v>
      </c>
      <c r="N835" t="str">
        <f t="shared" ref="N835:N898" si="43">IF(I835="Rob","Robusta",IF(I835="Exc","Excelsa",IF(I835="Ara","Arabica",IF(I835="Lib","Liberica"))))</f>
        <v>Robusta</v>
      </c>
      <c r="O835" t="str">
        <f t="shared" ref="O835:O898" si="44">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_xlfn.XLOOKUP(C836,Customers!A835:A1835,Customers!B835:B1835,,0)</f>
        <v>Nadeen Broomer</v>
      </c>
      <c r="G836" s="2" t="str">
        <f>IF(_xlfn.XLOOKUP(C836,Customers!A835:A1835,Customers!C835:C1835,,0)=0,"",_xlfn.XLOOKUP(C836,Customers!A835:A1835,Customers!C835:C1835,,0))</f>
        <v>nbroomern6@examiner.com</v>
      </c>
      <c r="H836" s="2" t="str">
        <f>_xlfn.XLOOKUP(C836,Customers!A835:A1835,Customers!G835:G1835,,0)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42"/>
        <v>22.884999999999998</v>
      </c>
      <c r="N836" t="str">
        <f t="shared" si="43"/>
        <v>Arabica</v>
      </c>
      <c r="O836" t="str">
        <f t="shared" si="44"/>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_xlfn.XLOOKUP(C837,Customers!A836:A1836,Customers!B836:B1836,,0)</f>
        <v>Konstantine Thoumasson</v>
      </c>
      <c r="G837" s="2" t="str">
        <f>IF(_xlfn.XLOOKUP(C837,Customers!A836:A1836,Customers!C836:C1836,,0)=0,"",_xlfn.XLOOKUP(C837,Customers!A836:A1836,Customers!C836:C1836,,0))</f>
        <v>kthoumassonn7@bloglovin.com</v>
      </c>
      <c r="H837" s="2" t="str">
        <f>_xlfn.XLOOKUP(C837,Customers!A836:A1836,Customers!G836:G1836,,0)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42"/>
        <v>8.91</v>
      </c>
      <c r="N837" t="str">
        <f t="shared" si="43"/>
        <v>Excelsa</v>
      </c>
      <c r="O837" t="str">
        <f t="shared" si="44"/>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_xlfn.XLOOKUP(C838,Customers!A837:A1837,Customers!B837:B1837,,0)</f>
        <v>Frans Habbergham</v>
      </c>
      <c r="G838" s="2" t="str">
        <f>IF(_xlfn.XLOOKUP(C838,Customers!A837:A1837,Customers!C837:C1837,,0)=0,"",_xlfn.XLOOKUP(C838,Customers!A837:A1837,Customers!C837:C1837,,0))</f>
        <v>fhabberghamn8@discovery.com</v>
      </c>
      <c r="H838" s="2" t="str">
        <f>_xlfn.XLOOKUP(C838,Customers!A837:A1837,Customers!G837:G1837,,0)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42"/>
        <v>11.94</v>
      </c>
      <c r="N838" t="str">
        <f t="shared" si="43"/>
        <v>Arabica</v>
      </c>
      <c r="O838" t="str">
        <f t="shared" si="44"/>
        <v>Dark</v>
      </c>
      <c r="P838" t="str">
        <f>_xlfn.XLOOKUP(Orders[[#This Row],[Customer ID]],Customers!$A$1:$A$1001,Customers!$I$1:$I$1001,,0)</f>
        <v>No</v>
      </c>
    </row>
    <row r="839" spans="1:16" x14ac:dyDescent="0.2">
      <c r="A839" s="2" t="s">
        <v>5222</v>
      </c>
      <c r="B839" s="3">
        <v>43715</v>
      </c>
      <c r="C839" s="2" t="s">
        <v>5113</v>
      </c>
      <c r="D839" t="s">
        <v>6181</v>
      </c>
      <c r="E839" s="2">
        <v>3</v>
      </c>
      <c r="F839" s="2" t="e">
        <f>_xlfn.XLOOKUP(C839,Customers!A838:A1838,Customers!B838:B1838,,0)</f>
        <v>#N/A</v>
      </c>
      <c r="G839" s="2" t="e">
        <f>IF(_xlfn.XLOOKUP(C839,Customers!A838:A1838,Customers!C838:C1838,,0)=0,"",_xlfn.XLOOKUP(C839,Customers!A838:A1838,Customers!C838:C1838,,0))</f>
        <v>#N/A</v>
      </c>
      <c r="H839" s="2" t="e">
        <f>_xlfn.XLOOKUP(C839,Customers!A838:A1838,Customers!G838:G1838,,0)</f>
        <v>#N/A</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42"/>
        <v>100.39499999999998</v>
      </c>
      <c r="N839" t="str">
        <f t="shared" si="43"/>
        <v>Liberica</v>
      </c>
      <c r="O839" t="str">
        <f t="shared" si="44"/>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_xlfn.XLOOKUP(C840,Customers!A839:A1839,Customers!B839:B1839,,0)</f>
        <v>Romain Avrashin</v>
      </c>
      <c r="G840" s="2" t="str">
        <f>IF(_xlfn.XLOOKUP(C840,Customers!A839:A1839,Customers!C839:C1839,,0)=0,"",_xlfn.XLOOKUP(C840,Customers!A839:A1839,Customers!C839:C1839,,0))</f>
        <v>ravrashinna@tamu.edu</v>
      </c>
      <c r="H840" s="2" t="str">
        <f>_xlfn.XLOOKUP(C840,Customers!A839:A1839,Customers!G839:G1839,,0)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42"/>
        <v>114.42499999999998</v>
      </c>
      <c r="N840" t="str">
        <f t="shared" si="43"/>
        <v>Arabica</v>
      </c>
      <c r="O840" t="str">
        <f t="shared" si="44"/>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_xlfn.XLOOKUP(C841,Customers!A840:A1840,Customers!B840:B1840,,0)</f>
        <v>Miran Doidge</v>
      </c>
      <c r="G841" s="2" t="str">
        <f>IF(_xlfn.XLOOKUP(C841,Customers!A840:A1840,Customers!C840:C1840,,0)=0,"",_xlfn.XLOOKUP(C841,Customers!A840:A1840,Customers!C840:C1840,,0))</f>
        <v>mdoidgenb@etsy.com</v>
      </c>
      <c r="H841" s="2" t="str">
        <f>_xlfn.XLOOKUP(C841,Customers!A840:A1840,Customers!G840:G1840,,0)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42"/>
        <v>41.25</v>
      </c>
      <c r="N841" t="str">
        <f t="shared" si="43"/>
        <v>Excelsa</v>
      </c>
      <c r="O841" t="str">
        <f t="shared" si="44"/>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_xlfn.XLOOKUP(C842,Customers!A841:A1841,Customers!B841:B1841,,0)</f>
        <v>Janeva Edinboro</v>
      </c>
      <c r="G842" s="2" t="str">
        <f>IF(_xlfn.XLOOKUP(C842,Customers!A841:A1841,Customers!C841:C1841,,0)=0,"",_xlfn.XLOOKUP(C842,Customers!A841:A1841,Customers!C841:C1841,,0))</f>
        <v>jedinboronc@reverbnation.com</v>
      </c>
      <c r="H842" s="2" t="str">
        <f>_xlfn.XLOOKUP(C842,Customers!A841:A1841,Customers!G841:G1841,,0)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42"/>
        <v>28.679999999999996</v>
      </c>
      <c r="N842" t="str">
        <f t="shared" si="43"/>
        <v>Robusta</v>
      </c>
      <c r="O842" t="str">
        <f t="shared" si="44"/>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_xlfn.XLOOKUP(C843,Customers!A842:A1842,Customers!B842:B1842,,0)</f>
        <v>Trumaine Tewelson</v>
      </c>
      <c r="G843" s="2" t="str">
        <f>IF(_xlfn.XLOOKUP(C843,Customers!A842:A1842,Customers!C842:C1842,,0)=0,"",_xlfn.XLOOKUP(C843,Customers!A842:A1842,Customers!C842:C1842,,0))</f>
        <v>ttewelsonnd@cdbaby.com</v>
      </c>
      <c r="H843" s="2" t="str">
        <f>_xlfn.XLOOKUP(C843,Customers!A842:A1842,Customers!G842:G1842,,0)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42"/>
        <v>4.3650000000000002</v>
      </c>
      <c r="N843" t="str">
        <f t="shared" si="43"/>
        <v>Liberica</v>
      </c>
      <c r="O843" t="str">
        <f t="shared" si="44"/>
        <v>Medium</v>
      </c>
      <c r="P843" t="str">
        <f>_xlfn.XLOOKUP(Orders[[#This Row],[Customer ID]],Customers!$A$1:$A$1001,Customers!$I$1:$I$1001,,0)</f>
        <v>No</v>
      </c>
    </row>
    <row r="844" spans="1:16" x14ac:dyDescent="0.2">
      <c r="A844" s="2" t="s">
        <v>5251</v>
      </c>
      <c r="B844" s="3">
        <v>44502</v>
      </c>
      <c r="C844" s="2" t="s">
        <v>5188</v>
      </c>
      <c r="D844" t="s">
        <v>6156</v>
      </c>
      <c r="E844" s="2">
        <v>2</v>
      </c>
      <c r="F844" s="2" t="e">
        <f>_xlfn.XLOOKUP(C844,Customers!A843:A1843,Customers!B843:B1843,,0)</f>
        <v>#N/A</v>
      </c>
      <c r="G844" s="2" t="e">
        <f>IF(_xlfn.XLOOKUP(C844,Customers!A843:A1843,Customers!C843:C1843,,0)=0,"",_xlfn.XLOOKUP(C844,Customers!A843:A1843,Customers!C843:C1843,,0))</f>
        <v>#N/A</v>
      </c>
      <c r="H844" s="2" t="e">
        <f>_xlfn.XLOOKUP(C844,Customers!A843:A1843,Customers!G843:G1843,,0)</f>
        <v>#N/A</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42"/>
        <v>8.25</v>
      </c>
      <c r="N844" t="str">
        <f t="shared" si="43"/>
        <v>Excelsa</v>
      </c>
      <c r="O844" t="str">
        <f t="shared" si="44"/>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_xlfn.XLOOKUP(C845,Customers!A844:A1844,Customers!B844:B1844,,0)</f>
        <v>De Drewitt</v>
      </c>
      <c r="G845" s="2" t="str">
        <f>IF(_xlfn.XLOOKUP(C845,Customers!A844:A1844,Customers!C844:C1844,,0)=0,"",_xlfn.XLOOKUP(C845,Customers!A844:A1844,Customers!C844:C1844,,0))</f>
        <v>ddrewittnf@mapquest.com</v>
      </c>
      <c r="H845" s="2" t="str">
        <f>_xlfn.XLOOKUP(C845,Customers!A844:A1844,Customers!G844:G1844,,0)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42"/>
        <v>8.25</v>
      </c>
      <c r="N845" t="str">
        <f t="shared" si="43"/>
        <v>Excelsa</v>
      </c>
      <c r="O845" t="str">
        <f t="shared" si="44"/>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_xlfn.XLOOKUP(C846,Customers!A845:A1845,Customers!B845:B1845,,0)</f>
        <v>Adelheid Gladhill</v>
      </c>
      <c r="G846" s="2" t="str">
        <f>IF(_xlfn.XLOOKUP(C846,Customers!A845:A1845,Customers!C845:C1845,,0)=0,"",_xlfn.XLOOKUP(C846,Customers!A845:A1845,Customers!C845:C1845,,0))</f>
        <v>agladhillng@stanford.edu</v>
      </c>
      <c r="H846" s="2" t="str">
        <f>_xlfn.XLOOKUP(C846,Customers!A845:A1845,Customers!G845:G1845,,0)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42"/>
        <v>35.82</v>
      </c>
      <c r="N846" t="str">
        <f t="shared" si="43"/>
        <v>Arabica</v>
      </c>
      <c r="O846" t="str">
        <f t="shared" si="44"/>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_xlfn.XLOOKUP(C847,Customers!A846:A1846,Customers!B846:B1846,,0)</f>
        <v>Murielle Lorinez</v>
      </c>
      <c r="G847" s="2" t="str">
        <f>IF(_xlfn.XLOOKUP(C847,Customers!A846:A1846,Customers!C846:C1846,,0)=0,"",_xlfn.XLOOKUP(C847,Customers!A846:A1846,Customers!C846:C1846,,0))</f>
        <v>mlorineznh@whitehouse.gov</v>
      </c>
      <c r="H847" s="2" t="str">
        <f>_xlfn.XLOOKUP(C847,Customers!A846:A1846,Customers!G846:G1846,,0)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42"/>
        <v>167.67000000000002</v>
      </c>
      <c r="N847" t="str">
        <f t="shared" si="43"/>
        <v>Excelsa</v>
      </c>
      <c r="O847" t="str">
        <f t="shared" si="44"/>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_xlfn.XLOOKUP(C848,Customers!A847:A1847,Customers!B847:B1847,,0)</f>
        <v>Edin Mathe</v>
      </c>
      <c r="G848" s="2" t="str">
        <f>IF(_xlfn.XLOOKUP(C848,Customers!A847:A1847,Customers!C847:C1847,,0)=0,"",_xlfn.XLOOKUP(C848,Customers!A847:A1847,Customers!C847:C1847,,0))</f>
        <v/>
      </c>
      <c r="H848" s="2" t="str">
        <f>_xlfn.XLOOKUP(C848,Customers!A847:A1847,Customers!G847:G1847,,0)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42"/>
        <v>51.749999999999993</v>
      </c>
      <c r="N848" t="str">
        <f t="shared" si="43"/>
        <v>Arabica</v>
      </c>
      <c r="O848" t="str">
        <f t="shared" si="44"/>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_xlfn.XLOOKUP(C849,Customers!A848:A1848,Customers!B848:B1848,,0)</f>
        <v>Mordy Van Der Vlies</v>
      </c>
      <c r="G849" s="2" t="str">
        <f>IF(_xlfn.XLOOKUP(C849,Customers!A848:A1848,Customers!C848:C1848,,0)=0,"",_xlfn.XLOOKUP(C849,Customers!A848:A1848,Customers!C848:C1848,,0))</f>
        <v>mvannj@wikipedia.org</v>
      </c>
      <c r="H849" s="2" t="str">
        <f>_xlfn.XLOOKUP(C849,Customers!A848:A1848,Customers!G848:G1848,,0)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42"/>
        <v>8.9550000000000001</v>
      </c>
      <c r="N849" t="str">
        <f t="shared" si="43"/>
        <v>Arabica</v>
      </c>
      <c r="O849" t="str">
        <f t="shared" si="44"/>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_xlfn.XLOOKUP(C850,Customers!A849:A1849,Customers!B849:B1849,,0)</f>
        <v>Spencer Wastell</v>
      </c>
      <c r="G850" s="2" t="str">
        <f>IF(_xlfn.XLOOKUP(C850,Customers!A849:A1849,Customers!C849:C1849,,0)=0,"",_xlfn.XLOOKUP(C850,Customers!A849:A1849,Customers!C849:C1849,,0))</f>
        <v/>
      </c>
      <c r="H850" s="2" t="str">
        <f>_xlfn.XLOOKUP(C850,Customers!A849:A1849,Customers!G849:G1849,,0)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42"/>
        <v>53.46</v>
      </c>
      <c r="N850" t="str">
        <f t="shared" si="43"/>
        <v>Excelsa</v>
      </c>
      <c r="O850" t="str">
        <f t="shared" si="44"/>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_xlfn.XLOOKUP(C851,Customers!A850:A1850,Customers!B850:B1850,,0)</f>
        <v>Jemimah Ethelston</v>
      </c>
      <c r="G851" s="2" t="str">
        <f>IF(_xlfn.XLOOKUP(C851,Customers!A850:A1850,Customers!C850:C1850,,0)=0,"",_xlfn.XLOOKUP(C851,Customers!A850:A1850,Customers!C850:C1850,,0))</f>
        <v>jethelstonnl@creativecommons.org</v>
      </c>
      <c r="H851" s="2" t="str">
        <f>_xlfn.XLOOKUP(C851,Customers!A850:A1850,Customers!G850:G1850,,0)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42"/>
        <v>23.31</v>
      </c>
      <c r="N851" t="str">
        <f t="shared" si="43"/>
        <v>Arabica</v>
      </c>
      <c r="O851" t="str">
        <f t="shared" si="44"/>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_xlfn.XLOOKUP(C852,Customers!A851:A1851,Customers!B851:B1851,,0)</f>
        <v>Jemimah Ethelston</v>
      </c>
      <c r="G852" s="2" t="str">
        <f>IF(_xlfn.XLOOKUP(C852,Customers!A851:A1851,Customers!C851:C1851,,0)=0,"",_xlfn.XLOOKUP(C852,Customers!A851:A1851,Customers!C851:C1851,,0))</f>
        <v>jethelstonnl@creativecommons.org</v>
      </c>
      <c r="H852" s="2" t="str">
        <f>_xlfn.XLOOKUP(C852,Customers!A851:A1851,Customers!G851:G1851,,0)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42"/>
        <v>6.75</v>
      </c>
      <c r="N852" t="str">
        <f t="shared" si="43"/>
        <v>Arabica</v>
      </c>
      <c r="O852" t="str">
        <f t="shared" si="44"/>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_xlfn.XLOOKUP(C853,Customers!A852:A1852,Customers!B852:B1852,,0)</f>
        <v>Perice Eberz</v>
      </c>
      <c r="G853" s="2" t="str">
        <f>IF(_xlfn.XLOOKUP(C853,Customers!A852:A1852,Customers!C852:C1852,,0)=0,"",_xlfn.XLOOKUP(C853,Customers!A852:A1852,Customers!C852:C1852,,0))</f>
        <v>peberznn@woothemes.com</v>
      </c>
      <c r="H853" s="2" t="str">
        <f>_xlfn.XLOOKUP(C853,Customers!A852:A1852,Customers!G852:G1852,,0)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42"/>
        <v>7.77</v>
      </c>
      <c r="N853" t="str">
        <f t="shared" si="43"/>
        <v>Liberica</v>
      </c>
      <c r="O853" t="str">
        <f t="shared" si="44"/>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_xlfn.XLOOKUP(C854,Customers!A853:A1853,Customers!B853:B1853,,0)</f>
        <v>Bear Gaish</v>
      </c>
      <c r="G854" s="2" t="str">
        <f>IF(_xlfn.XLOOKUP(C854,Customers!A853:A1853,Customers!C853:C1853,,0)=0,"",_xlfn.XLOOKUP(C854,Customers!A853:A1853,Customers!C853:C1853,,0))</f>
        <v>bgaishno@altervista.org</v>
      </c>
      <c r="H854" s="2" t="str">
        <f>_xlfn.XLOOKUP(C854,Customers!A853:A1853,Customers!G853:G1853,,0)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42"/>
        <v>119.13999999999999</v>
      </c>
      <c r="N854" t="str">
        <f t="shared" si="43"/>
        <v>Liberica</v>
      </c>
      <c r="O854" t="str">
        <f t="shared" si="44"/>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_xlfn.XLOOKUP(C855,Customers!A854:A1854,Customers!B854:B1854,,0)</f>
        <v>Lynnea Danton</v>
      </c>
      <c r="G855" s="2" t="str">
        <f>IF(_xlfn.XLOOKUP(C855,Customers!A854:A1854,Customers!C854:C1854,,0)=0,"",_xlfn.XLOOKUP(C855,Customers!A854:A1854,Customers!C854:C1854,,0))</f>
        <v>ldantonnp@miitbeian.gov.cn</v>
      </c>
      <c r="H855" s="2" t="str">
        <f>_xlfn.XLOOKUP(C855,Customers!A854:A1854,Customers!G854:G1854,,0)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42"/>
        <v>19.899999999999999</v>
      </c>
      <c r="N855" t="str">
        <f t="shared" si="43"/>
        <v>Arabica</v>
      </c>
      <c r="O855" t="str">
        <f t="shared" si="44"/>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_xlfn.XLOOKUP(C856,Customers!A855:A1855,Customers!B855:B1855,,0)</f>
        <v>Skipton Morrall</v>
      </c>
      <c r="G856" s="2" t="str">
        <f>IF(_xlfn.XLOOKUP(C856,Customers!A855:A1855,Customers!C855:C1855,,0)=0,"",_xlfn.XLOOKUP(C856,Customers!A855:A1855,Customers!C855:C1855,,0))</f>
        <v>smorrallnq@answers.com</v>
      </c>
      <c r="H856" s="2" t="str">
        <f>_xlfn.XLOOKUP(C856,Customers!A855:A1855,Customers!G855:G1855,,0)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42"/>
        <v>35.849999999999994</v>
      </c>
      <c r="N856" t="str">
        <f t="shared" si="43"/>
        <v>Robusta</v>
      </c>
      <c r="O856" t="str">
        <f t="shared" si="44"/>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_xlfn.XLOOKUP(C857,Customers!A856:A1856,Customers!B856:B1856,,0)</f>
        <v>Devan Crownshaw</v>
      </c>
      <c r="G857" s="2" t="str">
        <f>IF(_xlfn.XLOOKUP(C857,Customers!A856:A1856,Customers!C856:C1856,,0)=0,"",_xlfn.XLOOKUP(C857,Customers!A856:A1856,Customers!C856:C1856,,0))</f>
        <v>dcrownshawnr@photobucket.com</v>
      </c>
      <c r="H857" s="2" t="str">
        <f>_xlfn.XLOOKUP(C857,Customers!A856:A1856,Customers!G856:G1856,,0)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42"/>
        <v>89.35499999999999</v>
      </c>
      <c r="N857" t="str">
        <f t="shared" si="43"/>
        <v>Liberica</v>
      </c>
      <c r="O857" t="str">
        <f t="shared" si="44"/>
        <v>Dark</v>
      </c>
      <c r="P857" t="str">
        <f>_xlfn.XLOOKUP(Orders[[#This Row],[Customer ID]],Customers!$A$1:$A$1001,Customers!$I$1:$I$1001,,0)</f>
        <v>No</v>
      </c>
    </row>
    <row r="858" spans="1:16" x14ac:dyDescent="0.2">
      <c r="A858" s="2" t="s">
        <v>5327</v>
      </c>
      <c r="B858" s="3">
        <v>44031</v>
      </c>
      <c r="C858" s="2" t="s">
        <v>5188</v>
      </c>
      <c r="D858" t="s">
        <v>6159</v>
      </c>
      <c r="E858" s="2">
        <v>2</v>
      </c>
      <c r="F858" s="2" t="e">
        <f>_xlfn.XLOOKUP(C858,Customers!A857:A1857,Customers!B857:B1857,,0)</f>
        <v>#N/A</v>
      </c>
      <c r="G858" s="2" t="e">
        <f>IF(_xlfn.XLOOKUP(C858,Customers!A857:A1857,Customers!C857:C1857,,0)=0,"",_xlfn.XLOOKUP(C858,Customers!A857:A1857,Customers!C857:C1857,,0))</f>
        <v>#N/A</v>
      </c>
      <c r="H858" s="2" t="e">
        <f>_xlfn.XLOOKUP(C858,Customers!A857:A1857,Customers!G857:G1857,,0)</f>
        <v>#N/A</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42"/>
        <v>8.73</v>
      </c>
      <c r="N858" t="str">
        <f t="shared" si="43"/>
        <v>Liberica</v>
      </c>
      <c r="O858" t="str">
        <f t="shared" si="44"/>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_xlfn.XLOOKUP(C859,Customers!A858:A1858,Customers!B858:B1858,,0)</f>
        <v>Joceline Reddoch</v>
      </c>
      <c r="G859" s="2" t="str">
        <f>IF(_xlfn.XLOOKUP(C859,Customers!A858:A1858,Customers!C858:C1858,,0)=0,"",_xlfn.XLOOKUP(C859,Customers!A858:A1858,Customers!C858:C1858,,0))</f>
        <v>jreddochnt@sun.com</v>
      </c>
      <c r="H859" s="2" t="str">
        <f>_xlfn.XLOOKUP(C859,Customers!A858:A1858,Customers!G858:G1858,,0)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42"/>
        <v>137.42499999999998</v>
      </c>
      <c r="N859" t="str">
        <f t="shared" si="43"/>
        <v>Robusta</v>
      </c>
      <c r="O859" t="str">
        <f t="shared" si="44"/>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_xlfn.XLOOKUP(C860,Customers!A859:A1859,Customers!B859:B1859,,0)</f>
        <v>Shelley Titley</v>
      </c>
      <c r="G860" s="2" t="str">
        <f>IF(_xlfn.XLOOKUP(C860,Customers!A859:A1859,Customers!C859:C1859,,0)=0,"",_xlfn.XLOOKUP(C860,Customers!A859:A1859,Customers!C859:C1859,,0))</f>
        <v>stitleynu@whitehouse.gov</v>
      </c>
      <c r="H860" s="2" t="str">
        <f>_xlfn.XLOOKUP(C860,Customers!A859:A1859,Customers!G859:G1859,,0)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42"/>
        <v>34.92</v>
      </c>
      <c r="N860" t="str">
        <f t="shared" si="43"/>
        <v>Liberica</v>
      </c>
      <c r="O860" t="str">
        <f t="shared" si="44"/>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_xlfn.XLOOKUP(C861,Customers!A860:A1860,Customers!B860:B1860,,0)</f>
        <v>Redd Simao</v>
      </c>
      <c r="G861" s="2" t="str">
        <f>IF(_xlfn.XLOOKUP(C861,Customers!A860:A1860,Customers!C860:C1860,,0)=0,"",_xlfn.XLOOKUP(C861,Customers!A860:A1860,Customers!C860:C1860,,0))</f>
        <v>rsimaonv@simplemachines.org</v>
      </c>
      <c r="H861" s="2" t="str">
        <f>_xlfn.XLOOKUP(C861,Customers!A860:A1860,Customers!G860:G1860,,0)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42"/>
        <v>178.70999999999998</v>
      </c>
      <c r="N861" t="str">
        <f t="shared" si="43"/>
        <v>Arabica</v>
      </c>
      <c r="O861" t="str">
        <f t="shared" si="44"/>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_xlfn.XLOOKUP(C862,Customers!A861:A1861,Customers!B861:B1861,,0)</f>
        <v>Cece Inker</v>
      </c>
      <c r="G862" s="2" t="str">
        <f>IF(_xlfn.XLOOKUP(C862,Customers!A861:A1861,Customers!C861:C1861,,0)=0,"",_xlfn.XLOOKUP(C862,Customers!A861:A1861,Customers!C861:C1861,,0))</f>
        <v/>
      </c>
      <c r="H862" s="2" t="str">
        <f>_xlfn.XLOOKUP(C862,Customers!A861:A1861,Customers!G861:G1861,,0)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42"/>
        <v>25.874999999999996</v>
      </c>
      <c r="N862" t="str">
        <f t="shared" si="43"/>
        <v>Arabica</v>
      </c>
      <c r="O862" t="str">
        <f t="shared" si="44"/>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_xlfn.XLOOKUP(C863,Customers!A862:A1862,Customers!B862:B1862,,0)</f>
        <v>Noel Chisholm</v>
      </c>
      <c r="G863" s="2" t="str">
        <f>IF(_xlfn.XLOOKUP(C863,Customers!A862:A1862,Customers!C862:C1862,,0)=0,"",_xlfn.XLOOKUP(C863,Customers!A862:A1862,Customers!C862:C1862,,0))</f>
        <v>nchisholmnx@example.com</v>
      </c>
      <c r="H863" s="2" t="str">
        <f>_xlfn.XLOOKUP(C863,Customers!A862:A1862,Customers!G862:G1862,,0)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42"/>
        <v>77.699999999999989</v>
      </c>
      <c r="N863" t="str">
        <f t="shared" si="43"/>
        <v>Liberica</v>
      </c>
      <c r="O863" t="str">
        <f t="shared" si="44"/>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_xlfn.XLOOKUP(C864,Customers!A863:A1863,Customers!B863:B1863,,0)</f>
        <v>Grazia Oats</v>
      </c>
      <c r="G864" s="2" t="str">
        <f>IF(_xlfn.XLOOKUP(C864,Customers!A863:A1863,Customers!C863:C1863,,0)=0,"",_xlfn.XLOOKUP(C864,Customers!A863:A1863,Customers!C863:C1863,,0))</f>
        <v>goatsny@live.com</v>
      </c>
      <c r="H864" s="2" t="str">
        <f>_xlfn.XLOOKUP(C864,Customers!A863:A1863,Customers!G863:G1863,,0)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42"/>
        <v>9.9499999999999993</v>
      </c>
      <c r="N864" t="str">
        <f t="shared" si="43"/>
        <v>Robusta</v>
      </c>
      <c r="O864" t="str">
        <f t="shared" si="44"/>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_xlfn.XLOOKUP(C865,Customers!A864:A1864,Customers!B864:B1864,,0)</f>
        <v>Meade Birkin</v>
      </c>
      <c r="G865" s="2" t="str">
        <f>IF(_xlfn.XLOOKUP(C865,Customers!A864:A1864,Customers!C864:C1864,,0)=0,"",_xlfn.XLOOKUP(C865,Customers!A864:A1864,Customers!C864:C1864,,0))</f>
        <v>mbirkinnz@java.com</v>
      </c>
      <c r="H865" s="2" t="str">
        <f>_xlfn.XLOOKUP(C865,Customers!A864:A1864,Customers!G864:G1864,,0)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42"/>
        <v>29.1</v>
      </c>
      <c r="N865" t="str">
        <f t="shared" si="43"/>
        <v>Liberica</v>
      </c>
      <c r="O865" t="str">
        <f t="shared" si="44"/>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_xlfn.XLOOKUP(C866,Customers!A865:A1865,Customers!B865:B1865,,0)</f>
        <v>Ronda Pyson</v>
      </c>
      <c r="G866" s="2" t="str">
        <f>IF(_xlfn.XLOOKUP(C866,Customers!A865:A1865,Customers!C865:C1865,,0)=0,"",_xlfn.XLOOKUP(C866,Customers!A865:A1865,Customers!C865:C1865,,0))</f>
        <v>rpysono0@constantcontact.com</v>
      </c>
      <c r="H866" s="2" t="str">
        <f>_xlfn.XLOOKUP(C866,Customers!A865:A1865,Customers!G865:G1865,,0)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42"/>
        <v>21.509999999999998</v>
      </c>
      <c r="N866" t="str">
        <f t="shared" si="43"/>
        <v>Robusta</v>
      </c>
      <c r="O866" t="str">
        <f t="shared" si="44"/>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_xlfn.XLOOKUP(C867,Customers!A866:A1866,Customers!B866:B1866,,0)</f>
        <v>Modesty MacConnechie</v>
      </c>
      <c r="G867" s="2" t="str">
        <f>IF(_xlfn.XLOOKUP(C867,Customers!A866:A1866,Customers!C866:C1866,,0)=0,"",_xlfn.XLOOKUP(C867,Customers!A866:A1866,Customers!C866:C1866,,0))</f>
        <v>mmacconnechieo9@reuters.com</v>
      </c>
      <c r="H867" s="2" t="str">
        <f>_xlfn.XLOOKUP(C867,Customers!A866:A1866,Customers!G866:G1866,,0)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42"/>
        <v>6.75</v>
      </c>
      <c r="N867" t="str">
        <f t="shared" si="43"/>
        <v>Arabica</v>
      </c>
      <c r="O867" t="str">
        <f t="shared" si="44"/>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_xlfn.XLOOKUP(C868,Customers!A867:A1867,Customers!B867:B1867,,0)</f>
        <v>Rafaela Treacher</v>
      </c>
      <c r="G868" s="2" t="str">
        <f>IF(_xlfn.XLOOKUP(C868,Customers!A867:A1867,Customers!C867:C1867,,0)=0,"",_xlfn.XLOOKUP(C868,Customers!A867:A1867,Customers!C867:C1867,,0))</f>
        <v>rtreachero2@usa.gov</v>
      </c>
      <c r="H868" s="2" t="str">
        <f>_xlfn.XLOOKUP(C868,Customers!A867:A1867,Customers!G867:G1867,,0)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42"/>
        <v>17.91</v>
      </c>
      <c r="N868" t="str">
        <f t="shared" si="43"/>
        <v>Arabica</v>
      </c>
      <c r="O868" t="str">
        <f t="shared" si="44"/>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_xlfn.XLOOKUP(C869,Customers!A868:A1868,Customers!B868:B1868,,0)</f>
        <v>Bee Fattorini</v>
      </c>
      <c r="G869" s="2" t="str">
        <f>IF(_xlfn.XLOOKUP(C869,Customers!A868:A1868,Customers!C868:C1868,,0)=0,"",_xlfn.XLOOKUP(C869,Customers!A868:A1868,Customers!C868:C1868,,0))</f>
        <v>bfattorinio3@quantcast.com</v>
      </c>
      <c r="H869" s="2" t="str">
        <f>_xlfn.XLOOKUP(C869,Customers!A868:A1868,Customers!G868:G1868,,0)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42"/>
        <v>29.784999999999997</v>
      </c>
      <c r="N869" t="str">
        <f t="shared" si="43"/>
        <v>Arabica</v>
      </c>
      <c r="O869" t="str">
        <f t="shared" si="44"/>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_xlfn.XLOOKUP(C870,Customers!A869:A1869,Customers!B869:B1869,,0)</f>
        <v>Margie Palleske</v>
      </c>
      <c r="G870" s="2" t="str">
        <f>IF(_xlfn.XLOOKUP(C870,Customers!A869:A1869,Customers!C869:C1869,,0)=0,"",_xlfn.XLOOKUP(C870,Customers!A869:A1869,Customers!C869:C1869,,0))</f>
        <v>mpalleskeo4@nyu.edu</v>
      </c>
      <c r="H870" s="2" t="str">
        <f>_xlfn.XLOOKUP(C870,Customers!A869:A1869,Customers!G869:G1869,,0)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42"/>
        <v>41.25</v>
      </c>
      <c r="N870" t="str">
        <f t="shared" si="43"/>
        <v>Excelsa</v>
      </c>
      <c r="O870" t="str">
        <f t="shared" si="44"/>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_xlfn.XLOOKUP(C871,Customers!A870:A1870,Customers!B870:B1870,,0)</f>
        <v>Alexina Randals</v>
      </c>
      <c r="G871" s="2" t="str">
        <f>IF(_xlfn.XLOOKUP(C871,Customers!A870:A1870,Customers!C870:C1870,,0)=0,"",_xlfn.XLOOKUP(C871,Customers!A870:A1870,Customers!C870:C1870,,0))</f>
        <v/>
      </c>
      <c r="H871" s="2" t="str">
        <f>_xlfn.XLOOKUP(C871,Customers!A870:A1870,Customers!G870:G1870,,0)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42"/>
        <v>17.91</v>
      </c>
      <c r="N871" t="str">
        <f t="shared" si="43"/>
        <v>Robusta</v>
      </c>
      <c r="O871" t="str">
        <f t="shared" si="44"/>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_xlfn.XLOOKUP(C872,Customers!A871:A1871,Customers!B871:B1871,,0)</f>
        <v>Filip Antcliffe</v>
      </c>
      <c r="G872" s="2" t="str">
        <f>IF(_xlfn.XLOOKUP(C872,Customers!A871:A1871,Customers!C871:C1871,,0)=0,"",_xlfn.XLOOKUP(C872,Customers!A871:A1871,Customers!C871:C1871,,0))</f>
        <v>fantcliffeo6@amazon.co.jp</v>
      </c>
      <c r="H872" s="2" t="str">
        <f>_xlfn.XLOOKUP(C872,Customers!A871:A1871,Customers!G871:G1871,,0)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42"/>
        <v>7.29</v>
      </c>
      <c r="N872" t="str">
        <f t="shared" si="43"/>
        <v>Excelsa</v>
      </c>
      <c r="O872" t="str">
        <f t="shared" si="44"/>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_xlfn.XLOOKUP(C873,Customers!A872:A1872,Customers!B872:B1872,,0)</f>
        <v>Peyter Matignon</v>
      </c>
      <c r="G873" s="2" t="str">
        <f>IF(_xlfn.XLOOKUP(C873,Customers!A872:A1872,Customers!C872:C1872,,0)=0,"",_xlfn.XLOOKUP(C873,Customers!A872:A1872,Customers!C872:C1872,,0))</f>
        <v>pmatignono7@harvard.edu</v>
      </c>
      <c r="H873" s="2" t="str">
        <f>_xlfn.XLOOKUP(C873,Customers!A872:A1872,Customers!G872:G1872,,0)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42"/>
        <v>29.7</v>
      </c>
      <c r="N873" t="str">
        <f t="shared" si="43"/>
        <v>Excelsa</v>
      </c>
      <c r="O873" t="str">
        <f t="shared" si="44"/>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_xlfn.XLOOKUP(C874,Customers!A873:A1873,Customers!B873:B1873,,0)</f>
        <v>Claudie Weond</v>
      </c>
      <c r="G874" s="2" t="str">
        <f>IF(_xlfn.XLOOKUP(C874,Customers!A873:A1873,Customers!C873:C1873,,0)=0,"",_xlfn.XLOOKUP(C874,Customers!A873:A1873,Customers!C873:C1873,,0))</f>
        <v>cweondo8@theglobeandmail.com</v>
      </c>
      <c r="H874" s="2" t="str">
        <f>_xlfn.XLOOKUP(C874,Customers!A873:A1873,Customers!G873:G1873,,0)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42"/>
        <v>22.5</v>
      </c>
      <c r="N874" t="str">
        <f t="shared" si="43"/>
        <v>Arabica</v>
      </c>
      <c r="O874" t="str">
        <f t="shared" si="44"/>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_xlfn.XLOOKUP(C875,Customers!A874:A1874,Customers!B874:B1874,,0)</f>
        <v>Modesty MacConnechie</v>
      </c>
      <c r="G875" s="2" t="str">
        <f>IF(_xlfn.XLOOKUP(C875,Customers!A874:A1874,Customers!C874:C1874,,0)=0,"",_xlfn.XLOOKUP(C875,Customers!A874:A1874,Customers!C874:C1874,,0))</f>
        <v>mmacconnechieo9@reuters.com</v>
      </c>
      <c r="H875" s="2" t="str">
        <f>_xlfn.XLOOKUP(C875,Customers!A874:A1874,Customers!G874:G1874,,0)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42"/>
        <v>11.94</v>
      </c>
      <c r="N875" t="str">
        <f t="shared" si="43"/>
        <v>Robusta</v>
      </c>
      <c r="O875" t="str">
        <f t="shared" si="44"/>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_xlfn.XLOOKUP(C876,Customers!A875:A1875,Customers!B875:B1875,,0)</f>
        <v>Jaquenette Skentelbery</v>
      </c>
      <c r="G876" s="2" t="str">
        <f>IF(_xlfn.XLOOKUP(C876,Customers!A875:A1875,Customers!C875:C1875,,0)=0,"",_xlfn.XLOOKUP(C876,Customers!A875:A1875,Customers!C875:C1875,,0))</f>
        <v>jskentelberyoa@paypal.com</v>
      </c>
      <c r="H876" s="2" t="str">
        <f>_xlfn.XLOOKUP(C876,Customers!A875:A1875,Customers!G875:G1875,,0)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42"/>
        <v>25.9</v>
      </c>
      <c r="N876" t="str">
        <f t="shared" si="43"/>
        <v>Arabica</v>
      </c>
      <c r="O876" t="str">
        <f t="shared" si="44"/>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_xlfn.XLOOKUP(C877,Customers!A876:A1876,Customers!B876:B1876,,0)</f>
        <v>Orazio Comber</v>
      </c>
      <c r="G877" s="2" t="str">
        <f>IF(_xlfn.XLOOKUP(C877,Customers!A876:A1876,Customers!C876:C1876,,0)=0,"",_xlfn.XLOOKUP(C877,Customers!A876:A1876,Customers!C876:C1876,,0))</f>
        <v>ocomberob@goo.gl</v>
      </c>
      <c r="H877" s="2" t="str">
        <f>_xlfn.XLOOKUP(C877,Customers!A876:A1876,Customers!G876:G1876,,0)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42"/>
        <v>43.650000000000006</v>
      </c>
      <c r="N877" t="str">
        <f t="shared" si="43"/>
        <v>Liberica</v>
      </c>
      <c r="O877" t="str">
        <f t="shared" si="44"/>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_xlfn.XLOOKUP(C878,Customers!A877:A1877,Customers!B877:B1877,,0)</f>
        <v>Orazio Comber</v>
      </c>
      <c r="G878" s="2" t="str">
        <f>IF(_xlfn.XLOOKUP(C878,Customers!A877:A1877,Customers!C877:C1877,,0)=0,"",_xlfn.XLOOKUP(C878,Customers!A877:A1877,Customers!C877:C1877,,0))</f>
        <v>ocomberob@goo.gl</v>
      </c>
      <c r="H878" s="2" t="str">
        <f>_xlfn.XLOOKUP(C878,Customers!A877:A1877,Customers!G877:G1877,,0)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42"/>
        <v>46.62</v>
      </c>
      <c r="N878" t="str">
        <f t="shared" si="43"/>
        <v>Arabica</v>
      </c>
      <c r="O878" t="str">
        <f t="shared" si="44"/>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_xlfn.XLOOKUP(C879,Customers!A878:A1878,Customers!B878:B1878,,0)</f>
        <v>Zachary Tramel</v>
      </c>
      <c r="G879" s="2" t="str">
        <f>IF(_xlfn.XLOOKUP(C879,Customers!A878:A1878,Customers!C878:C1878,,0)=0,"",_xlfn.XLOOKUP(C879,Customers!A878:A1878,Customers!C878:C1878,,0))</f>
        <v>ztramelod@netlog.com</v>
      </c>
      <c r="H879" s="2" t="str">
        <f>_xlfn.XLOOKUP(C879,Customers!A878:A1878,Customers!G878:G1878,,0)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42"/>
        <v>28.53</v>
      </c>
      <c r="N879" t="str">
        <f t="shared" si="43"/>
        <v>Liberica</v>
      </c>
      <c r="O879" t="str">
        <f t="shared" si="44"/>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_xlfn.XLOOKUP(C880,Customers!A879:A1879,Customers!B879:B1879,,0)</f>
        <v>Izaak Primak</v>
      </c>
      <c r="G880" s="2" t="str">
        <f>IF(_xlfn.XLOOKUP(C880,Customers!A879:A1879,Customers!C879:C1879,,0)=0,"",_xlfn.XLOOKUP(C880,Customers!A879:A1879,Customers!C879:C1879,,0))</f>
        <v/>
      </c>
      <c r="H880" s="2" t="str">
        <f>_xlfn.XLOOKUP(C880,Customers!A879:A1879,Customers!G879:G1879,,0)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42"/>
        <v>27.484999999999996</v>
      </c>
      <c r="N880" t="str">
        <f t="shared" si="43"/>
        <v>Robusta</v>
      </c>
      <c r="O880" t="str">
        <f t="shared" si="44"/>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_xlfn.XLOOKUP(C881,Customers!A880:A1880,Customers!B880:B1880,,0)</f>
        <v>Brittani Thoresbie</v>
      </c>
      <c r="G881" s="2" t="str">
        <f>IF(_xlfn.XLOOKUP(C881,Customers!A880:A1880,Customers!C880:C1880,,0)=0,"",_xlfn.XLOOKUP(C881,Customers!A880:A1880,Customers!C880:C1880,,0))</f>
        <v/>
      </c>
      <c r="H881" s="2" t="str">
        <f>_xlfn.XLOOKUP(C881,Customers!A880:A1880,Customers!G880:G1880,,0)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42"/>
        <v>10.935</v>
      </c>
      <c r="N881" t="str">
        <f t="shared" si="43"/>
        <v>Excelsa</v>
      </c>
      <c r="O881" t="str">
        <f t="shared" si="44"/>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_xlfn.XLOOKUP(C882,Customers!A881:A1881,Customers!B881:B1881,,0)</f>
        <v>Constanta Hatfull</v>
      </c>
      <c r="G882" s="2" t="str">
        <f>IF(_xlfn.XLOOKUP(C882,Customers!A881:A1881,Customers!C881:C1881,,0)=0,"",_xlfn.XLOOKUP(C882,Customers!A881:A1881,Customers!C881:C1881,,0))</f>
        <v>chatfullog@ebay.com</v>
      </c>
      <c r="H882" s="2" t="str">
        <f>_xlfn.XLOOKUP(C882,Customers!A881:A1881,Customers!G881:G1881,,0)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42"/>
        <v>7.169999999999999</v>
      </c>
      <c r="N882" t="str">
        <f t="shared" si="43"/>
        <v>Robusta</v>
      </c>
      <c r="O882" t="str">
        <f t="shared" si="44"/>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_xlfn.XLOOKUP(C883,Customers!A882:A1882,Customers!B882:B1882,,0)</f>
        <v>Bobbe Castagneto</v>
      </c>
      <c r="G883" s="2" t="str">
        <f>IF(_xlfn.XLOOKUP(C883,Customers!A882:A1882,Customers!C882:C1882,,0)=0,"",_xlfn.XLOOKUP(C883,Customers!A882:A1882,Customers!C882:C1882,,0))</f>
        <v/>
      </c>
      <c r="H883" s="2" t="str">
        <f>_xlfn.XLOOKUP(C883,Customers!A882:A1882,Customers!G882:G1882,,0)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42"/>
        <v>23.31</v>
      </c>
      <c r="N883" t="str">
        <f t="shared" si="43"/>
        <v>Arabica</v>
      </c>
      <c r="O883" t="str">
        <f t="shared" si="44"/>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_xlfn.XLOOKUP(C884,Customers!A883:A1883,Customers!B883:B1883,,0)</f>
        <v>Kippie Marrison</v>
      </c>
      <c r="G884" s="2" t="str">
        <f>IF(_xlfn.XLOOKUP(C884,Customers!A883:A1883,Customers!C883:C1883,,0)=0,"",_xlfn.XLOOKUP(C884,Customers!A883:A1883,Customers!C883:C1883,,0))</f>
        <v>kmarrisonoq@dropbox.com</v>
      </c>
      <c r="H884" s="2" t="str">
        <f>_xlfn.XLOOKUP(C884,Customers!A883:A1883,Customers!G883:G1883,,0)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42"/>
        <v>114.42499999999998</v>
      </c>
      <c r="N884" t="str">
        <f t="shared" si="43"/>
        <v>Arabica</v>
      </c>
      <c r="O884" t="str">
        <f t="shared" si="44"/>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_xlfn.XLOOKUP(C885,Customers!A884:A1884,Customers!B884:B1884,,0)</f>
        <v>Lindon Agnolo</v>
      </c>
      <c r="G885" s="2" t="str">
        <f>IF(_xlfn.XLOOKUP(C885,Customers!A884:A1884,Customers!C884:C1884,,0)=0,"",_xlfn.XLOOKUP(C885,Customers!A884:A1884,Customers!C884:C1884,,0))</f>
        <v>lagnolooj@pinterest.com</v>
      </c>
      <c r="H885" s="2" t="str">
        <f>_xlfn.XLOOKUP(C885,Customers!A884:A1884,Customers!G884:G1884,,0)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42"/>
        <v>77.624999999999986</v>
      </c>
      <c r="N885" t="str">
        <f t="shared" si="43"/>
        <v>Arabica</v>
      </c>
      <c r="O885" t="str">
        <f t="shared" si="44"/>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_xlfn.XLOOKUP(C886,Customers!A885:A1885,Customers!B885:B1885,,0)</f>
        <v>Delainey Kiddy</v>
      </c>
      <c r="G886" s="2" t="str">
        <f>IF(_xlfn.XLOOKUP(C886,Customers!A885:A1885,Customers!C885:C1885,,0)=0,"",_xlfn.XLOOKUP(C886,Customers!A885:A1885,Customers!C885:C1885,,0))</f>
        <v>dkiddyok@fda.gov</v>
      </c>
      <c r="H886" s="2" t="str">
        <f>_xlfn.XLOOKUP(C886,Customers!A885:A1885,Customers!G885:G1885,,0)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42"/>
        <v>5.3699999999999992</v>
      </c>
      <c r="N886" t="str">
        <f t="shared" si="43"/>
        <v>Robusta</v>
      </c>
      <c r="O886" t="str">
        <f t="shared" si="44"/>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_xlfn.XLOOKUP(C887,Customers!A886:A1886,Customers!B886:B1886,,0)</f>
        <v>Helli Petroulis</v>
      </c>
      <c r="G887" s="2" t="str">
        <f>IF(_xlfn.XLOOKUP(C887,Customers!A886:A1886,Customers!C886:C1886,,0)=0,"",_xlfn.XLOOKUP(C887,Customers!A886:A1886,Customers!C886:C1886,,0))</f>
        <v>hpetroulisol@state.tx.us</v>
      </c>
      <c r="H887" s="2" t="str">
        <f>_xlfn.XLOOKUP(C887,Customers!A886:A1886,Customers!G886:G1886,,0)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42"/>
        <v>123.50999999999999</v>
      </c>
      <c r="N887" t="str">
        <f t="shared" si="43"/>
        <v>Robusta</v>
      </c>
      <c r="O887" t="str">
        <f t="shared" si="44"/>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_xlfn.XLOOKUP(C888,Customers!A887:A1887,Customers!B887:B1887,,0)</f>
        <v>Marty Scholl</v>
      </c>
      <c r="G888" s="2" t="str">
        <f>IF(_xlfn.XLOOKUP(C888,Customers!A887:A1887,Customers!C887:C1887,,0)=0,"",_xlfn.XLOOKUP(C888,Customers!A887:A1887,Customers!C887:C1887,,0))</f>
        <v>mschollom@taobao.com</v>
      </c>
      <c r="H888" s="2" t="str">
        <f>_xlfn.XLOOKUP(C888,Customers!A887:A1887,Customers!G887:G1887,,0)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42"/>
        <v>17.46</v>
      </c>
      <c r="N888" t="str">
        <f t="shared" si="43"/>
        <v>Liberica</v>
      </c>
      <c r="O888" t="str">
        <f t="shared" si="44"/>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_xlfn.XLOOKUP(C889,Customers!A888:A1888,Customers!B888:B1888,,0)</f>
        <v>Kienan Ferson</v>
      </c>
      <c r="G889" s="2" t="str">
        <f>IF(_xlfn.XLOOKUP(C889,Customers!A888:A1888,Customers!C888:C1888,,0)=0,"",_xlfn.XLOOKUP(C889,Customers!A888:A1888,Customers!C888:C1888,,0))</f>
        <v>kfersonon@g.co</v>
      </c>
      <c r="H889" s="2" t="str">
        <f>_xlfn.XLOOKUP(C889,Customers!A888:A1888,Customers!G888:G1888,,0)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42"/>
        <v>13.365</v>
      </c>
      <c r="N889" t="str">
        <f t="shared" si="43"/>
        <v>Excelsa</v>
      </c>
      <c r="O889" t="str">
        <f t="shared" si="44"/>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_xlfn.XLOOKUP(C890,Customers!A889:A1889,Customers!B889:B1889,,0)</f>
        <v>Blake Kelloway</v>
      </c>
      <c r="G890" s="2" t="str">
        <f>IF(_xlfn.XLOOKUP(C890,Customers!A889:A1889,Customers!C889:C1889,,0)=0,"",_xlfn.XLOOKUP(C890,Customers!A889:A1889,Customers!C889:C1889,,0))</f>
        <v>bkellowayoo@omniture.com</v>
      </c>
      <c r="H890" s="2" t="str">
        <f>_xlfn.XLOOKUP(C890,Customers!A889:A1889,Customers!G889:G1889,,0)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42"/>
        <v>7.77</v>
      </c>
      <c r="N890" t="str">
        <f t="shared" si="43"/>
        <v>Arabica</v>
      </c>
      <c r="O890" t="str">
        <f t="shared" si="44"/>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_xlfn.XLOOKUP(C891,Customers!A890:A1890,Customers!B890:B1890,,0)</f>
        <v>Scarlett Oliffe</v>
      </c>
      <c r="G891" s="2" t="str">
        <f>IF(_xlfn.XLOOKUP(C891,Customers!A890:A1890,Customers!C890:C1890,,0)=0,"",_xlfn.XLOOKUP(C891,Customers!A890:A1890,Customers!C890:C1890,,0))</f>
        <v>soliffeop@yellowbook.com</v>
      </c>
      <c r="H891" s="2" t="str">
        <f>_xlfn.XLOOKUP(C891,Customers!A890:A1890,Customers!G890:G1890,,0)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42"/>
        <v>2.6849999999999996</v>
      </c>
      <c r="N891" t="str">
        <f t="shared" si="43"/>
        <v>Robusta</v>
      </c>
      <c r="O891" t="str">
        <f t="shared" si="44"/>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_xlfn.XLOOKUP(C892,Customers!A891:A1891,Customers!B891:B1891,,0)</f>
        <v>Kippie Marrison</v>
      </c>
      <c r="G892" s="2" t="str">
        <f>IF(_xlfn.XLOOKUP(C892,Customers!A891:A1891,Customers!C891:C1891,,0)=0,"",_xlfn.XLOOKUP(C892,Customers!A891:A1891,Customers!C891:C1891,,0))</f>
        <v>kmarrisonoq@dropbox.com</v>
      </c>
      <c r="H892" s="2" t="str">
        <f>_xlfn.XLOOKUP(C892,Customers!A891:A1891,Customers!G891:G1891,,0)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42"/>
        <v>20.584999999999997</v>
      </c>
      <c r="N892" t="str">
        <f t="shared" si="43"/>
        <v>Robusta</v>
      </c>
      <c r="O892" t="str">
        <f t="shared" si="44"/>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_xlfn.XLOOKUP(C893,Customers!A892:A1892,Customers!B892:B1892,,0)</f>
        <v>Celestia Dolohunty</v>
      </c>
      <c r="G893" s="2" t="str">
        <f>IF(_xlfn.XLOOKUP(C893,Customers!A892:A1892,Customers!C892:C1892,,0)=0,"",_xlfn.XLOOKUP(C893,Customers!A892:A1892,Customers!C892:C1892,,0))</f>
        <v>cdolohuntyor@dailymail.co.uk</v>
      </c>
      <c r="H893" s="2" t="str">
        <f>_xlfn.XLOOKUP(C893,Customers!A892:A1892,Customers!G892:G1892,,0)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42"/>
        <v>114.42499999999998</v>
      </c>
      <c r="N893" t="str">
        <f t="shared" si="43"/>
        <v>Arabica</v>
      </c>
      <c r="O893" t="str">
        <f t="shared" si="44"/>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_xlfn.XLOOKUP(C894,Customers!A893:A1893,Customers!B893:B1893,,0)</f>
        <v>Patsy Vasilenko</v>
      </c>
      <c r="G894" s="2" t="str">
        <f>IF(_xlfn.XLOOKUP(C894,Customers!A893:A1893,Customers!C893:C1893,,0)=0,"",_xlfn.XLOOKUP(C894,Customers!A893:A1893,Customers!C893:C1893,,0))</f>
        <v>pvasilenkoos@addtoany.com</v>
      </c>
      <c r="H894" s="2" t="str">
        <f>_xlfn.XLOOKUP(C894,Customers!A893:A1893,Customers!G893:G1893,,0)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42"/>
        <v>20.625</v>
      </c>
      <c r="N894" t="str">
        <f t="shared" si="43"/>
        <v>Excelsa</v>
      </c>
      <c r="O894" t="str">
        <f t="shared" si="44"/>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_xlfn.XLOOKUP(C895,Customers!A894:A1894,Customers!B894:B1894,,0)</f>
        <v>Raphaela Schankelborg</v>
      </c>
      <c r="G895" s="2" t="str">
        <f>IF(_xlfn.XLOOKUP(C895,Customers!A894:A1894,Customers!C894:C1894,,0)=0,"",_xlfn.XLOOKUP(C895,Customers!A894:A1894,Customers!C894:C1894,,0))</f>
        <v>rschankelborgot@ameblo.jp</v>
      </c>
      <c r="H895" s="2" t="str">
        <f>_xlfn.XLOOKUP(C895,Customers!A894:A1894,Customers!G894:G1894,,0)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42"/>
        <v>57.06</v>
      </c>
      <c r="N895" t="str">
        <f t="shared" si="43"/>
        <v>Liberica</v>
      </c>
      <c r="O895" t="str">
        <f t="shared" si="44"/>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_xlfn.XLOOKUP(C896,Customers!A895:A1895,Customers!B895:B1895,,0)</f>
        <v>Sharity Wickens</v>
      </c>
      <c r="G896" s="2" t="str">
        <f>IF(_xlfn.XLOOKUP(C896,Customers!A895:A1895,Customers!C895:C1895,,0)=0,"",_xlfn.XLOOKUP(C896,Customers!A895:A1895,Customers!C895:C1895,,0))</f>
        <v/>
      </c>
      <c r="H896" s="2" t="str">
        <f>_xlfn.XLOOKUP(C896,Customers!A895:A1895,Customers!G895:G1895,,0)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42"/>
        <v>82.339999999999989</v>
      </c>
      <c r="N896" t="str">
        <f t="shared" si="43"/>
        <v>Robusta</v>
      </c>
      <c r="O896" t="str">
        <f t="shared" si="44"/>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_xlfn.XLOOKUP(C897,Customers!A896:A1896,Customers!B896:B1896,,0)</f>
        <v>Derick Snow</v>
      </c>
      <c r="G897" s="2" t="str">
        <f>IF(_xlfn.XLOOKUP(C897,Customers!A896:A1896,Customers!C896:C1896,,0)=0,"",_xlfn.XLOOKUP(C897,Customers!A896:A1896,Customers!C896:C1896,,0))</f>
        <v/>
      </c>
      <c r="H897" s="2" t="str">
        <f>_xlfn.XLOOKUP(C897,Customers!A896:A1896,Customers!G896:G1896,,0)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42"/>
        <v>158.12499999999997</v>
      </c>
      <c r="N897" t="str">
        <f t="shared" si="43"/>
        <v>Excelsa</v>
      </c>
      <c r="O897" t="str">
        <f t="shared" si="44"/>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_xlfn.XLOOKUP(C898,Customers!A897:A1897,Customers!B897:B1897,,0)</f>
        <v>Baxy Cargen</v>
      </c>
      <c r="G898" s="2" t="str">
        <f>IF(_xlfn.XLOOKUP(C898,Customers!A897:A1897,Customers!C897:C1897,,0)=0,"",_xlfn.XLOOKUP(C898,Customers!A897:A1897,Customers!C897:C1897,,0))</f>
        <v>bcargenow@geocities.jp</v>
      </c>
      <c r="H898" s="2" t="str">
        <f>_xlfn.XLOOKUP(C898,Customers!A897:A1897,Customers!G897:G1897,,0)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42"/>
        <v>32.22</v>
      </c>
      <c r="N898" t="str">
        <f t="shared" si="43"/>
        <v>Robusta</v>
      </c>
      <c r="O898" t="str">
        <f t="shared" si="44"/>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_xlfn.XLOOKUP(C899,Customers!A898:A1898,Customers!B898:B1898,,0)</f>
        <v>Ryann Stickler</v>
      </c>
      <c r="G899" s="2" t="str">
        <f>IF(_xlfn.XLOOKUP(C899,Customers!A898:A1898,Customers!C898:C1898,,0)=0,"",_xlfn.XLOOKUP(C899,Customers!A898:A1898,Customers!C898:C1898,,0))</f>
        <v>rsticklerox@printfriendly.com</v>
      </c>
      <c r="H899" s="2" t="str">
        <f>_xlfn.XLOOKUP(C899,Customers!A898:A1898,Customers!G898:G1898,,0)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5">L899*E899</f>
        <v>24.3</v>
      </c>
      <c r="N899" t="str">
        <f t="shared" ref="N899:N962" si="46">IF(I899="Rob","Robusta",IF(I899="Exc","Excelsa",IF(I899="Ara","Arabica",IF(I899="Lib","Liberica"))))</f>
        <v>Excelsa</v>
      </c>
      <c r="O899" t="str">
        <f t="shared" ref="O899:O962" si="47">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_xlfn.XLOOKUP(C900,Customers!A899:A1899,Customers!B899:B1899,,0)</f>
        <v>Daryn Cassius</v>
      </c>
      <c r="G900" s="2" t="str">
        <f>IF(_xlfn.XLOOKUP(C900,Customers!A899:A1899,Customers!C899:C1899,,0)=0,"",_xlfn.XLOOKUP(C900,Customers!A899:A1899,Customers!C899:C1899,,0))</f>
        <v/>
      </c>
      <c r="H900" s="2" t="str">
        <f>_xlfn.XLOOKUP(C900,Customers!A899:A1899,Customers!G899:G1899,,0)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5"/>
        <v>35.849999999999994</v>
      </c>
      <c r="N900" t="str">
        <f t="shared" si="46"/>
        <v>Robusta</v>
      </c>
      <c r="O900" t="str">
        <f t="shared" si="47"/>
        <v>Light</v>
      </c>
      <c r="P900" t="str">
        <f>_xlfn.XLOOKUP(Orders[[#This Row],[Customer ID]],Customers!$A$1:$A$1001,Customers!$I$1:$I$1001,,0)</f>
        <v>No</v>
      </c>
    </row>
    <row r="901" spans="1:16" x14ac:dyDescent="0.2">
      <c r="A901" s="2" t="s">
        <v>5575</v>
      </c>
      <c r="B901" s="3">
        <v>44523</v>
      </c>
      <c r="C901" s="2" t="s">
        <v>5554</v>
      </c>
      <c r="D901" t="s">
        <v>6162</v>
      </c>
      <c r="E901" s="2">
        <v>5</v>
      </c>
      <c r="F901" s="2" t="e">
        <f>_xlfn.XLOOKUP(C901,Customers!A900:A1900,Customers!B900:B1900,,0)</f>
        <v>#N/A</v>
      </c>
      <c r="G901" s="2" t="e">
        <f>IF(_xlfn.XLOOKUP(C901,Customers!A900:A1900,Customers!C900:C1900,,0)=0,"",_xlfn.XLOOKUP(C901,Customers!A900:A1900,Customers!C900:C1900,,0))</f>
        <v>#N/A</v>
      </c>
      <c r="H901" s="2" t="e">
        <f>_xlfn.XLOOKUP(C901,Customers!A900:A1900,Customers!G900:G1900,,0)</f>
        <v>#N/A</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5"/>
        <v>72.75</v>
      </c>
      <c r="N901" t="str">
        <f t="shared" si="46"/>
        <v>Liberica</v>
      </c>
      <c r="O901" t="str">
        <f t="shared" si="47"/>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_xlfn.XLOOKUP(C902,Customers!A901:A1901,Customers!B901:B1901,,0)</f>
        <v>Skelly Dolohunty</v>
      </c>
      <c r="G902" s="2" t="str">
        <f>IF(_xlfn.XLOOKUP(C902,Customers!A901:A1901,Customers!C901:C1901,,0)=0,"",_xlfn.XLOOKUP(C902,Customers!A901:A1901,Customers!C901:C1901,,0))</f>
        <v/>
      </c>
      <c r="H902" s="2" t="str">
        <f>_xlfn.XLOOKUP(C902,Customers!A901:A1901,Customers!G901:G1901,,0)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5"/>
        <v>47.55</v>
      </c>
      <c r="N902" t="str">
        <f t="shared" si="46"/>
        <v>Liberica</v>
      </c>
      <c r="O902" t="str">
        <f t="shared" si="47"/>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_xlfn.XLOOKUP(C903,Customers!A902:A1902,Customers!B902:B1902,,0)</f>
        <v>Drake Jevon</v>
      </c>
      <c r="G903" s="2" t="str">
        <f>IF(_xlfn.XLOOKUP(C903,Customers!A902:A1902,Customers!C902:C1902,,0)=0,"",_xlfn.XLOOKUP(C903,Customers!A902:A1902,Customers!C902:C1902,,0))</f>
        <v>djevonp1@ibm.com</v>
      </c>
      <c r="H903" s="2" t="str">
        <f>_xlfn.XLOOKUP(C903,Customers!A902:A1902,Customers!G902:G1902,,0)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5"/>
        <v>3.5849999999999995</v>
      </c>
      <c r="N903" t="str">
        <f t="shared" si="46"/>
        <v>Robusta</v>
      </c>
      <c r="O903" t="str">
        <f t="shared" si="47"/>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_xlfn.XLOOKUP(C904,Customers!A903:A1903,Customers!B903:B1903,,0)</f>
        <v>Hall Ranner</v>
      </c>
      <c r="G904" s="2" t="str">
        <f>IF(_xlfn.XLOOKUP(C904,Customers!A903:A1903,Customers!C903:C1903,,0)=0,"",_xlfn.XLOOKUP(C904,Customers!A903:A1903,Customers!C903:C1903,,0))</f>
        <v>hrannerp2@omniture.com</v>
      </c>
      <c r="H904" s="2" t="str">
        <f>_xlfn.XLOOKUP(C904,Customers!A903:A1903,Customers!G903:G1903,,0)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5"/>
        <v>158.12499999999997</v>
      </c>
      <c r="N904" t="str">
        <f t="shared" si="46"/>
        <v>Excelsa</v>
      </c>
      <c r="O904" t="str">
        <f t="shared" si="47"/>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_xlfn.XLOOKUP(C905,Customers!A904:A1904,Customers!B904:B1904,,0)</f>
        <v>Berkly Imrie</v>
      </c>
      <c r="G905" s="2" t="str">
        <f>IF(_xlfn.XLOOKUP(C905,Customers!A904:A1904,Customers!C904:C1904,,0)=0,"",_xlfn.XLOOKUP(C905,Customers!A904:A1904,Customers!C904:C1904,,0))</f>
        <v>bimriep3@addtoany.com</v>
      </c>
      <c r="H905" s="2" t="str">
        <f>_xlfn.XLOOKUP(C905,Customers!A904:A1904,Customers!G904:G1904,,0)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5"/>
        <v>17.46</v>
      </c>
      <c r="N905" t="str">
        <f t="shared" si="46"/>
        <v>Liberica</v>
      </c>
      <c r="O905" t="str">
        <f t="shared" si="47"/>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_xlfn.XLOOKUP(C906,Customers!A905:A1905,Customers!B905:B1905,,0)</f>
        <v>Dorey Sopper</v>
      </c>
      <c r="G906" s="2" t="str">
        <f>IF(_xlfn.XLOOKUP(C906,Customers!A905:A1905,Customers!C905:C1905,,0)=0,"",_xlfn.XLOOKUP(C906,Customers!A905:A1905,Customers!C905:C1905,,0))</f>
        <v>dsopperp4@eventbrite.com</v>
      </c>
      <c r="H906" s="2" t="str">
        <f>_xlfn.XLOOKUP(C906,Customers!A905:A1905,Customers!G905:G1905,,0)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5"/>
        <v>148.92499999999998</v>
      </c>
      <c r="N906" t="str">
        <f t="shared" si="46"/>
        <v>Arabica</v>
      </c>
      <c r="O906" t="str">
        <f t="shared" si="47"/>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_xlfn.XLOOKUP(C907,Customers!A906:A1906,Customers!B906:B1906,,0)</f>
        <v>Darcy Lochran</v>
      </c>
      <c r="G907" s="2" t="str">
        <f>IF(_xlfn.XLOOKUP(C907,Customers!A906:A1906,Customers!C906:C1906,,0)=0,"",_xlfn.XLOOKUP(C907,Customers!A906:A1906,Customers!C906:C1906,,0))</f>
        <v/>
      </c>
      <c r="H907" s="2" t="str">
        <f>_xlfn.XLOOKUP(C907,Customers!A906:A1906,Customers!G906:G1906,,0)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5"/>
        <v>40.5</v>
      </c>
      <c r="N907" t="str">
        <f t="shared" si="46"/>
        <v>Arabica</v>
      </c>
      <c r="O907" t="str">
        <f t="shared" si="47"/>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_xlfn.XLOOKUP(C908,Customers!A907:A1907,Customers!B907:B1907,,0)</f>
        <v>Lauritz Ledgley</v>
      </c>
      <c r="G908" s="2" t="str">
        <f>IF(_xlfn.XLOOKUP(C908,Customers!A907:A1907,Customers!C907:C1907,,0)=0,"",_xlfn.XLOOKUP(C908,Customers!A907:A1907,Customers!C907:C1907,,0))</f>
        <v>lledgleyp6@de.vu</v>
      </c>
      <c r="H908" s="2" t="str">
        <f>_xlfn.XLOOKUP(C908,Customers!A907:A1907,Customers!G907:G1907,,0)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5"/>
        <v>27</v>
      </c>
      <c r="N908" t="str">
        <f t="shared" si="46"/>
        <v>Arabica</v>
      </c>
      <c r="O908" t="str">
        <f t="shared" si="47"/>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_xlfn.XLOOKUP(C909,Customers!A908:A1908,Customers!B908:B1908,,0)</f>
        <v>Tawnya Menary</v>
      </c>
      <c r="G909" s="2" t="str">
        <f>IF(_xlfn.XLOOKUP(C909,Customers!A908:A1908,Customers!C908:C1908,,0)=0,"",_xlfn.XLOOKUP(C909,Customers!A908:A1908,Customers!C908:C1908,,0))</f>
        <v>tmenaryp7@phoca.cz</v>
      </c>
      <c r="H909" s="2" t="str">
        <f>_xlfn.XLOOKUP(C909,Customers!A908:A1908,Customers!G908:G1908,,0)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5"/>
        <v>38.849999999999994</v>
      </c>
      <c r="N909" t="str">
        <f t="shared" si="46"/>
        <v>Liberica</v>
      </c>
      <c r="O909" t="str">
        <f t="shared" si="47"/>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_xlfn.XLOOKUP(C910,Customers!A909:A1909,Customers!B909:B1909,,0)</f>
        <v>Gustaf Ciccotti</v>
      </c>
      <c r="G910" s="2" t="str">
        <f>IF(_xlfn.XLOOKUP(C910,Customers!A909:A1909,Customers!C909:C1909,,0)=0,"",_xlfn.XLOOKUP(C910,Customers!A909:A1909,Customers!C909:C1909,,0))</f>
        <v>gciccottip8@so-net.ne.jp</v>
      </c>
      <c r="H910" s="2" t="str">
        <f>_xlfn.XLOOKUP(C910,Customers!A909:A1909,Customers!G909:G1909,,0)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5"/>
        <v>59.75</v>
      </c>
      <c r="N910" t="str">
        <f t="shared" si="46"/>
        <v>Robusta</v>
      </c>
      <c r="O910" t="str">
        <f t="shared" si="47"/>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_xlfn.XLOOKUP(C911,Customers!A910:A1910,Customers!B910:B1910,,0)</f>
        <v>Bobbe Renner</v>
      </c>
      <c r="G911" s="2" t="str">
        <f>IF(_xlfn.XLOOKUP(C911,Customers!A910:A1910,Customers!C910:C1910,,0)=0,"",_xlfn.XLOOKUP(C911,Customers!A910:A1910,Customers!C910:C1910,,0))</f>
        <v/>
      </c>
      <c r="H911" s="2" t="str">
        <f>_xlfn.XLOOKUP(C911,Customers!A910:A1910,Customers!G910:G1910,,0)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5"/>
        <v>10.754999999999999</v>
      </c>
      <c r="N911" t="str">
        <f t="shared" si="46"/>
        <v>Robusta</v>
      </c>
      <c r="O911" t="str">
        <f t="shared" si="47"/>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_xlfn.XLOOKUP(C912,Customers!A911:A1911,Customers!B911:B1911,,0)</f>
        <v>Wilton Jallin</v>
      </c>
      <c r="G912" s="2" t="str">
        <f>IF(_xlfn.XLOOKUP(C912,Customers!A911:A1911,Customers!C911:C1911,,0)=0,"",_xlfn.XLOOKUP(C912,Customers!A911:A1911,Customers!C911:C1911,,0))</f>
        <v>wjallinpa@pcworld.com</v>
      </c>
      <c r="H912" s="2" t="str">
        <f>_xlfn.XLOOKUP(C912,Customers!A911:A1911,Customers!G911:G1911,,0)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5"/>
        <v>91.539999999999992</v>
      </c>
      <c r="N912" t="str">
        <f t="shared" si="46"/>
        <v>Arabica</v>
      </c>
      <c r="O912" t="str">
        <f t="shared" si="47"/>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_xlfn.XLOOKUP(C913,Customers!A912:A1912,Customers!B912:B1912,,0)</f>
        <v>Mindy Bogey</v>
      </c>
      <c r="G913" s="2" t="str">
        <f>IF(_xlfn.XLOOKUP(C913,Customers!A912:A1912,Customers!C912:C1912,,0)=0,"",_xlfn.XLOOKUP(C913,Customers!A912:A1912,Customers!C912:C1912,,0))</f>
        <v>mbogeypb@thetimes.co.uk</v>
      </c>
      <c r="H913" s="2" t="str">
        <f>_xlfn.XLOOKUP(C913,Customers!A912:A1912,Customers!G912:G1912,,0)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5"/>
        <v>45</v>
      </c>
      <c r="N913" t="str">
        <f t="shared" si="46"/>
        <v>Arabica</v>
      </c>
      <c r="O913" t="str">
        <f t="shared" si="47"/>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_xlfn.XLOOKUP(C914,Customers!A913:A1913,Customers!B913:B1913,,0)</f>
        <v>Paulie Fonzone</v>
      </c>
      <c r="G914" s="2" t="str">
        <f>IF(_xlfn.XLOOKUP(C914,Customers!A913:A1913,Customers!C913:C1913,,0)=0,"",_xlfn.XLOOKUP(C914,Customers!A913:A1913,Customers!C913:C1913,,0))</f>
        <v/>
      </c>
      <c r="H914" s="2" t="str">
        <f>_xlfn.XLOOKUP(C914,Customers!A913:A1913,Customers!G913:G1913,,0)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5"/>
        <v>137.31</v>
      </c>
      <c r="N914" t="str">
        <f t="shared" si="46"/>
        <v>Robusta</v>
      </c>
      <c r="O914" t="str">
        <f t="shared" si="47"/>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_xlfn.XLOOKUP(C915,Customers!A914:A1914,Customers!B914:B1914,,0)</f>
        <v>Merrile Cobbledick</v>
      </c>
      <c r="G915" s="2" t="str">
        <f>IF(_xlfn.XLOOKUP(C915,Customers!A914:A1914,Customers!C914:C1914,,0)=0,"",_xlfn.XLOOKUP(C915,Customers!A914:A1914,Customers!C914:C1914,,0))</f>
        <v>mcobbledickpd@ucsd.edu</v>
      </c>
      <c r="H915" s="2" t="str">
        <f>_xlfn.XLOOKUP(C915,Customers!A914:A1914,Customers!G914:G1914,,0)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5"/>
        <v>6.75</v>
      </c>
      <c r="N915" t="str">
        <f t="shared" si="46"/>
        <v>Arabica</v>
      </c>
      <c r="O915" t="str">
        <f t="shared" si="47"/>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_xlfn.XLOOKUP(C916,Customers!A915:A1915,Customers!B915:B1915,,0)</f>
        <v>Antonius Lewry</v>
      </c>
      <c r="G916" s="2" t="str">
        <f>IF(_xlfn.XLOOKUP(C916,Customers!A915:A1915,Customers!C915:C1915,,0)=0,"",_xlfn.XLOOKUP(C916,Customers!A915:A1915,Customers!C915:C1915,,0))</f>
        <v>alewrype@whitehouse.gov</v>
      </c>
      <c r="H916" s="2" t="str">
        <f>_xlfn.XLOOKUP(C916,Customers!A915:A1915,Customers!G915:G1915,,0)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5"/>
        <v>45</v>
      </c>
      <c r="N916" t="str">
        <f t="shared" si="46"/>
        <v>Arabica</v>
      </c>
      <c r="O916" t="str">
        <f t="shared" si="47"/>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_xlfn.XLOOKUP(C917,Customers!A916:A1916,Customers!B916:B1916,,0)</f>
        <v>Isis Hessel</v>
      </c>
      <c r="G917" s="2" t="str">
        <f>IF(_xlfn.XLOOKUP(C917,Customers!A916:A1916,Customers!C916:C1916,,0)=0,"",_xlfn.XLOOKUP(C917,Customers!A916:A1916,Customers!C916:C1916,,0))</f>
        <v>ihesselpf@ox.ac.uk</v>
      </c>
      <c r="H917" s="2" t="str">
        <f>_xlfn.XLOOKUP(C917,Customers!A916:A1916,Customers!G916:G1916,,0)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5"/>
        <v>83.835000000000008</v>
      </c>
      <c r="N917" t="str">
        <f t="shared" si="46"/>
        <v>Excelsa</v>
      </c>
      <c r="O917" t="str">
        <f t="shared" si="47"/>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_xlfn.XLOOKUP(C918,Customers!A917:A1917,Customers!B917:B1917,,0)</f>
        <v>Harland Trematick</v>
      </c>
      <c r="G918" s="2" t="str">
        <f>IF(_xlfn.XLOOKUP(C918,Customers!A917:A1917,Customers!C917:C1917,,0)=0,"",_xlfn.XLOOKUP(C918,Customers!A917:A1917,Customers!C917:C1917,,0))</f>
        <v/>
      </c>
      <c r="H918" s="2" t="str">
        <f>_xlfn.XLOOKUP(C918,Customers!A917:A1917,Customers!G917:G1917,,0)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5"/>
        <v>3.645</v>
      </c>
      <c r="N918" t="str">
        <f t="shared" si="46"/>
        <v>Excelsa</v>
      </c>
      <c r="O918" t="str">
        <f t="shared" si="47"/>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_xlfn.XLOOKUP(C919,Customers!A918:A1918,Customers!B918:B1918,,0)</f>
        <v>Chloris Sorrell</v>
      </c>
      <c r="G919" s="2" t="str">
        <f>IF(_xlfn.XLOOKUP(C919,Customers!A918:A1918,Customers!C918:C1918,,0)=0,"",_xlfn.XLOOKUP(C919,Customers!A918:A1918,Customers!C918:C1918,,0))</f>
        <v>csorrellph@amazon.com</v>
      </c>
      <c r="H919" s="2" t="str">
        <f>_xlfn.XLOOKUP(C919,Customers!A918:A1918,Customers!G918:G1918,,0)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5"/>
        <v>6.75</v>
      </c>
      <c r="N919" t="str">
        <f t="shared" si="46"/>
        <v>Arabica</v>
      </c>
      <c r="O919" t="str">
        <f t="shared" si="47"/>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_xlfn.XLOOKUP(C920,Customers!A919:A1919,Customers!B919:B1919,,0)</f>
        <v>Chloris Sorrell</v>
      </c>
      <c r="G920" s="2" t="str">
        <f>IF(_xlfn.XLOOKUP(C920,Customers!A919:A1919,Customers!C919:C1919,,0)=0,"",_xlfn.XLOOKUP(C920,Customers!A919:A1919,Customers!C919:C1919,,0))</f>
        <v>csorrellph@amazon.com</v>
      </c>
      <c r="H920" s="2" t="str">
        <f>_xlfn.XLOOKUP(C920,Customers!A919:A1919,Customers!G919:G1919,,0)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5"/>
        <v>21.87</v>
      </c>
      <c r="N920" t="str">
        <f t="shared" si="46"/>
        <v>Excelsa</v>
      </c>
      <c r="O920" t="str">
        <f t="shared" si="47"/>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_xlfn.XLOOKUP(C921,Customers!A920:A1920,Customers!B920:B1920,,0)</f>
        <v>Quintina Heavyside</v>
      </c>
      <c r="G921" s="2" t="str">
        <f>IF(_xlfn.XLOOKUP(C921,Customers!A920:A1920,Customers!C920:C1920,,0)=0,"",_xlfn.XLOOKUP(C921,Customers!A920:A1920,Customers!C920:C1920,,0))</f>
        <v>qheavysidepj@unc.edu</v>
      </c>
      <c r="H921" s="2" t="str">
        <f>_xlfn.XLOOKUP(C921,Customers!A920:A1920,Customers!G920:G1920,,0)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5"/>
        <v>13.424999999999997</v>
      </c>
      <c r="N921" t="str">
        <f t="shared" si="46"/>
        <v>Robusta</v>
      </c>
      <c r="O921" t="str">
        <f t="shared" si="47"/>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_xlfn.XLOOKUP(C922,Customers!A921:A1921,Customers!B921:B1921,,0)</f>
        <v>Hadley Reuven</v>
      </c>
      <c r="G922" s="2" t="str">
        <f>IF(_xlfn.XLOOKUP(C922,Customers!A921:A1921,Customers!C921:C1921,,0)=0,"",_xlfn.XLOOKUP(C922,Customers!A921:A1921,Customers!C921:C1921,,0))</f>
        <v>hreuvenpk@whitehouse.gov</v>
      </c>
      <c r="H922" s="2" t="str">
        <f>_xlfn.XLOOKUP(C922,Customers!A921:A1921,Customers!G921:G1921,,0)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5"/>
        <v>123.50999999999999</v>
      </c>
      <c r="N922" t="str">
        <f t="shared" si="46"/>
        <v>Robusta</v>
      </c>
      <c r="O922" t="str">
        <f t="shared" si="47"/>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_xlfn.XLOOKUP(C923,Customers!A922:A1922,Customers!B922:B1922,,0)</f>
        <v>Mitch Attwool</v>
      </c>
      <c r="G923" s="2" t="str">
        <f>IF(_xlfn.XLOOKUP(C923,Customers!A922:A1922,Customers!C922:C1922,,0)=0,"",_xlfn.XLOOKUP(C923,Customers!A922:A1922,Customers!C922:C1922,,0))</f>
        <v>mattwoolpl@nba.com</v>
      </c>
      <c r="H923" s="2" t="str">
        <f>_xlfn.XLOOKUP(C923,Customers!A922:A1922,Customers!G922:G1922,,0)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5"/>
        <v>7.77</v>
      </c>
      <c r="N923" t="str">
        <f t="shared" si="46"/>
        <v>Liberica</v>
      </c>
      <c r="O923" t="str">
        <f t="shared" si="47"/>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_xlfn.XLOOKUP(C924,Customers!A923:A1923,Customers!B923:B1923,,0)</f>
        <v>Charin Maplethorp</v>
      </c>
      <c r="G924" s="2" t="str">
        <f>IF(_xlfn.XLOOKUP(C924,Customers!A923:A1923,Customers!C923:C1923,,0)=0,"",_xlfn.XLOOKUP(C924,Customers!A923:A1923,Customers!C923:C1923,,0))</f>
        <v/>
      </c>
      <c r="H924" s="2" t="str">
        <f>_xlfn.XLOOKUP(C924,Customers!A923:A1923,Customers!G923:G1923,,0)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5"/>
        <v>67.5</v>
      </c>
      <c r="N924" t="str">
        <f t="shared" si="46"/>
        <v>Arabica</v>
      </c>
      <c r="O924" t="str">
        <f t="shared" si="47"/>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_xlfn.XLOOKUP(C925,Customers!A924:A1924,Customers!B924:B1924,,0)</f>
        <v>Goldie Wynes</v>
      </c>
      <c r="G925" s="2" t="str">
        <f>IF(_xlfn.XLOOKUP(C925,Customers!A924:A1924,Customers!C924:C1924,,0)=0,"",_xlfn.XLOOKUP(C925,Customers!A924:A1924,Customers!C924:C1924,,0))</f>
        <v>gwynespn@dagondesign.com</v>
      </c>
      <c r="H925" s="2" t="str">
        <f>_xlfn.XLOOKUP(C925,Customers!A924:A1924,Customers!G924:G1924,,0)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5"/>
        <v>27.945</v>
      </c>
      <c r="N925" t="str">
        <f t="shared" si="46"/>
        <v>Excelsa</v>
      </c>
      <c r="O925" t="str">
        <f t="shared" si="47"/>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_xlfn.XLOOKUP(C926,Customers!A925:A1925,Customers!B925:B1925,,0)</f>
        <v>Celie MacCourt</v>
      </c>
      <c r="G926" s="2" t="str">
        <f>IF(_xlfn.XLOOKUP(C926,Customers!A925:A1925,Customers!C925:C1925,,0)=0,"",_xlfn.XLOOKUP(C926,Customers!A925:A1925,Customers!C925:C1925,,0))</f>
        <v>cmaccourtpo@amazon.com</v>
      </c>
      <c r="H926" s="2" t="str">
        <f>_xlfn.XLOOKUP(C926,Customers!A925:A1925,Customers!G925:G1925,,0)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5"/>
        <v>89.35499999999999</v>
      </c>
      <c r="N926" t="str">
        <f t="shared" si="46"/>
        <v>Arabica</v>
      </c>
      <c r="O926" t="str">
        <f t="shared" si="47"/>
        <v>Light</v>
      </c>
      <c r="P926" t="str">
        <f>_xlfn.XLOOKUP(Orders[[#This Row],[Customer ID]],Customers!$A$1:$A$1001,Customers!$I$1:$I$1001,,0)</f>
        <v>No</v>
      </c>
    </row>
    <row r="927" spans="1:16" x14ac:dyDescent="0.2">
      <c r="A927" s="2" t="s">
        <v>5720</v>
      </c>
      <c r="B927" s="3">
        <v>44770</v>
      </c>
      <c r="C927" s="2" t="s">
        <v>5554</v>
      </c>
      <c r="D927" t="s">
        <v>6157</v>
      </c>
      <c r="E927" s="2">
        <v>3</v>
      </c>
      <c r="F927" s="2" t="e">
        <f>_xlfn.XLOOKUP(C927,Customers!A926:A1926,Customers!B926:B1926,,0)</f>
        <v>#N/A</v>
      </c>
      <c r="G927" s="2" t="e">
        <f>IF(_xlfn.XLOOKUP(C927,Customers!A926:A1926,Customers!C926:C1926,,0)=0,"",_xlfn.XLOOKUP(C927,Customers!A926:A1926,Customers!C926:C1926,,0))</f>
        <v>#N/A</v>
      </c>
      <c r="H927" s="2" t="e">
        <f>_xlfn.XLOOKUP(C927,Customers!A926:A1926,Customers!G926:G1926,,0)</f>
        <v>#N/A</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5"/>
        <v>20.25</v>
      </c>
      <c r="N927" t="str">
        <f t="shared" si="46"/>
        <v>Arabica</v>
      </c>
      <c r="O927" t="str">
        <f t="shared" si="47"/>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_xlfn.XLOOKUP(C928,Customers!A927:A1927,Customers!B927:B1927,,0)</f>
        <v>Evy Wilsone</v>
      </c>
      <c r="G928" s="2" t="str">
        <f>IF(_xlfn.XLOOKUP(C928,Customers!A927:A1927,Customers!C927:C1927,,0)=0,"",_xlfn.XLOOKUP(C928,Customers!A927:A1927,Customers!C927:C1927,,0))</f>
        <v>ewilsonepq@eepurl.com</v>
      </c>
      <c r="H928" s="2" t="str">
        <f>_xlfn.XLOOKUP(C928,Customers!A927:A1927,Customers!G927:G1927,,0)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5"/>
        <v>33.75</v>
      </c>
      <c r="N928" t="str">
        <f t="shared" si="46"/>
        <v>Arabica</v>
      </c>
      <c r="O928" t="str">
        <f t="shared" si="47"/>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_xlfn.XLOOKUP(C929,Customers!A928:A1928,Customers!B928:B1928,,0)</f>
        <v>Dolores Duffie</v>
      </c>
      <c r="G929" s="2" t="str">
        <f>IF(_xlfn.XLOOKUP(C929,Customers!A928:A1928,Customers!C928:C1928,,0)=0,"",_xlfn.XLOOKUP(C929,Customers!A928:A1928,Customers!C928:C1928,,0))</f>
        <v>dduffiepr@time.com</v>
      </c>
      <c r="H929" s="2" t="str">
        <f>_xlfn.XLOOKUP(C929,Customers!A928:A1928,Customers!G928:G1928,,0)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5"/>
        <v>111.78</v>
      </c>
      <c r="N929" t="str">
        <f t="shared" si="46"/>
        <v>Excelsa</v>
      </c>
      <c r="O929" t="str">
        <f t="shared" si="47"/>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_xlfn.XLOOKUP(C930,Customers!A929:A1929,Customers!B929:B1929,,0)</f>
        <v>Mathilda Matiasek</v>
      </c>
      <c r="G930" s="2" t="str">
        <f>IF(_xlfn.XLOOKUP(C930,Customers!A929:A1929,Customers!C929:C1929,,0)=0,"",_xlfn.XLOOKUP(C930,Customers!A929:A1929,Customers!C929:C1929,,0))</f>
        <v>mmatiasekps@ucoz.ru</v>
      </c>
      <c r="H930" s="2" t="str">
        <f>_xlfn.XLOOKUP(C930,Customers!A929:A1929,Customers!G929:G1929,,0)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5"/>
        <v>63.249999999999993</v>
      </c>
      <c r="N930" t="str">
        <f t="shared" si="46"/>
        <v>Excelsa</v>
      </c>
      <c r="O930" t="str">
        <f t="shared" si="47"/>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_xlfn.XLOOKUP(C931,Customers!A930:A1930,Customers!B930:B1930,,0)</f>
        <v>Jarred Camillo</v>
      </c>
      <c r="G931" s="2" t="str">
        <f>IF(_xlfn.XLOOKUP(C931,Customers!A930:A1930,Customers!C930:C1930,,0)=0,"",_xlfn.XLOOKUP(C931,Customers!A930:A1930,Customers!C930:C1930,,0))</f>
        <v>jcamillopt@shinystat.com</v>
      </c>
      <c r="H931" s="2" t="str">
        <f>_xlfn.XLOOKUP(C931,Customers!A930:A1930,Customers!G930:G1930,,0)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5"/>
        <v>8.91</v>
      </c>
      <c r="N931" t="str">
        <f t="shared" si="46"/>
        <v>Excelsa</v>
      </c>
      <c r="O931" t="str">
        <f t="shared" si="47"/>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_xlfn.XLOOKUP(C932,Customers!A931:A1931,Customers!B931:B1931,,0)</f>
        <v>Kameko Philbrick</v>
      </c>
      <c r="G932" s="2" t="str">
        <f>IF(_xlfn.XLOOKUP(C932,Customers!A931:A1931,Customers!C931:C1931,,0)=0,"",_xlfn.XLOOKUP(C932,Customers!A931:A1931,Customers!C931:C1931,,0))</f>
        <v>kphilbrickpu@cdc.gov</v>
      </c>
      <c r="H932" s="2" t="str">
        <f>_xlfn.XLOOKUP(C932,Customers!A931:A1931,Customers!G931:G1931,,0)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5"/>
        <v>12.15</v>
      </c>
      <c r="N932" t="str">
        <f t="shared" si="46"/>
        <v>Excelsa</v>
      </c>
      <c r="O932" t="str">
        <f t="shared" si="47"/>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_xlfn.XLOOKUP(C933,Customers!A932:A1932,Customers!B932:B1932,,0)</f>
        <v>Mallory Shrimpling</v>
      </c>
      <c r="G933" s="2" t="str">
        <f>IF(_xlfn.XLOOKUP(C933,Customers!A932:A1932,Customers!C932:C1932,,0)=0,"",_xlfn.XLOOKUP(C933,Customers!A932:A1932,Customers!C932:C1932,,0))</f>
        <v/>
      </c>
      <c r="H933" s="2" t="str">
        <f>_xlfn.XLOOKUP(C933,Customers!A932:A1932,Customers!G932:G1932,,0)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5"/>
        <v>23.88</v>
      </c>
      <c r="N933" t="str">
        <f t="shared" si="46"/>
        <v>Arabica</v>
      </c>
      <c r="O933" t="str">
        <f t="shared" si="47"/>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_xlfn.XLOOKUP(C934,Customers!A933:A1933,Customers!B933:B1933,,0)</f>
        <v>Barnett Sillis</v>
      </c>
      <c r="G934" s="2" t="str">
        <f>IF(_xlfn.XLOOKUP(C934,Customers!A933:A1933,Customers!C933:C1933,,0)=0,"",_xlfn.XLOOKUP(C934,Customers!A933:A1933,Customers!C933:C1933,,0))</f>
        <v>bsillispw@istockphoto.com</v>
      </c>
      <c r="H934" s="2" t="str">
        <f>_xlfn.XLOOKUP(C934,Customers!A933:A1933,Customers!G933:G1933,,0)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5"/>
        <v>55</v>
      </c>
      <c r="N934" t="str">
        <f t="shared" si="46"/>
        <v>Excelsa</v>
      </c>
      <c r="O934" t="str">
        <f t="shared" si="47"/>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_xlfn.XLOOKUP(C935,Customers!A934:A1934,Customers!B934:B1934,,0)</f>
        <v>Brenn Dundredge</v>
      </c>
      <c r="G935" s="2" t="str">
        <f>IF(_xlfn.XLOOKUP(C935,Customers!A934:A1934,Customers!C934:C1934,,0)=0,"",_xlfn.XLOOKUP(C935,Customers!A934:A1934,Customers!C934:C1934,,0))</f>
        <v/>
      </c>
      <c r="H935" s="2" t="str">
        <f>_xlfn.XLOOKUP(C935,Customers!A934:A1934,Customers!G934:G1934,,0)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5"/>
        <v>26.849999999999998</v>
      </c>
      <c r="N935" t="str">
        <f t="shared" si="46"/>
        <v>Robusta</v>
      </c>
      <c r="O935" t="str">
        <f t="shared" si="47"/>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_xlfn.XLOOKUP(C936,Customers!A935:A1935,Customers!B935:B1935,,0)</f>
        <v>Read Cutts</v>
      </c>
      <c r="G936" s="2" t="str">
        <f>IF(_xlfn.XLOOKUP(C936,Customers!A935:A1935,Customers!C935:C1935,,0)=0,"",_xlfn.XLOOKUP(C936,Customers!A935:A1935,Customers!C935:C1935,,0))</f>
        <v>rcuttspy@techcrunch.com</v>
      </c>
      <c r="H936" s="2" t="str">
        <f>_xlfn.XLOOKUP(C936,Customers!A935:A1935,Customers!G935:G1935,,0)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5"/>
        <v>114.42499999999998</v>
      </c>
      <c r="N936" t="str">
        <f t="shared" si="46"/>
        <v>Robusta</v>
      </c>
      <c r="O936" t="str">
        <f t="shared" si="47"/>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_xlfn.XLOOKUP(C937,Customers!A936:A1936,Customers!B936:B1936,,0)</f>
        <v>Michale Delves</v>
      </c>
      <c r="G937" s="2" t="str">
        <f>IF(_xlfn.XLOOKUP(C937,Customers!A936:A1936,Customers!C936:C1936,,0)=0,"",_xlfn.XLOOKUP(C937,Customers!A936:A1936,Customers!C936:C1936,,0))</f>
        <v>mdelvespz@nature.com</v>
      </c>
      <c r="H937" s="2" t="str">
        <f>_xlfn.XLOOKUP(C937,Customers!A936:A1936,Customers!G936:G1936,,0)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5"/>
        <v>155.24999999999997</v>
      </c>
      <c r="N937" t="str">
        <f t="shared" si="46"/>
        <v>Arabica</v>
      </c>
      <c r="O937" t="str">
        <f t="shared" si="47"/>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_xlfn.XLOOKUP(C938,Customers!A937:A1937,Customers!B937:B1937,,0)</f>
        <v>Devland Gritton</v>
      </c>
      <c r="G938" s="2" t="str">
        <f>IF(_xlfn.XLOOKUP(C938,Customers!A937:A1937,Customers!C937:C1937,,0)=0,"",_xlfn.XLOOKUP(C938,Customers!A937:A1937,Customers!C937:C1937,,0))</f>
        <v>dgrittonq0@nydailynews.com</v>
      </c>
      <c r="H938" s="2" t="str">
        <f>_xlfn.XLOOKUP(C938,Customers!A937:A1937,Customers!G937:G1937,,0)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5"/>
        <v>23.31</v>
      </c>
      <c r="N938" t="str">
        <f t="shared" si="46"/>
        <v>Liberica</v>
      </c>
      <c r="O938" t="str">
        <f t="shared" si="47"/>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_xlfn.XLOOKUP(C939,Customers!A938:A1938,Customers!B938:B1938,,0)</f>
        <v>Devland Gritton</v>
      </c>
      <c r="G939" s="2" t="str">
        <f>IF(_xlfn.XLOOKUP(C939,Customers!A938:A1938,Customers!C938:C1938,,0)=0,"",_xlfn.XLOOKUP(C939,Customers!A938:A1938,Customers!C938:C1938,,0))</f>
        <v>dgrittonq0@nydailynews.com</v>
      </c>
      <c r="H939" s="2" t="str">
        <f>_xlfn.XLOOKUP(C939,Customers!A938:A1938,Customers!G938:G1938,,0)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5"/>
        <v>91.539999999999992</v>
      </c>
      <c r="N939" t="str">
        <f t="shared" si="46"/>
        <v>Robusta</v>
      </c>
      <c r="O939" t="str">
        <f t="shared" si="47"/>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_xlfn.XLOOKUP(C940,Customers!A939:A1939,Customers!B939:B1939,,0)</f>
        <v>Dell Gut</v>
      </c>
      <c r="G940" s="2" t="str">
        <f>IF(_xlfn.XLOOKUP(C940,Customers!A939:A1939,Customers!C939:C1939,,0)=0,"",_xlfn.XLOOKUP(C940,Customers!A939:A1939,Customers!C939:C1939,,0))</f>
        <v>dgutq2@umich.edu</v>
      </c>
      <c r="H940" s="2" t="str">
        <f>_xlfn.XLOOKUP(C940,Customers!A939:A1939,Customers!G939:G1939,,0)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5"/>
        <v>74.25</v>
      </c>
      <c r="N940" t="str">
        <f t="shared" si="46"/>
        <v>Excelsa</v>
      </c>
      <c r="O940" t="str">
        <f t="shared" si="47"/>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_xlfn.XLOOKUP(C941,Customers!A940:A1940,Customers!B940:B1940,,0)</f>
        <v>Willy Pummery</v>
      </c>
      <c r="G941" s="2" t="str">
        <f>IF(_xlfn.XLOOKUP(C941,Customers!A940:A1940,Customers!C940:C1940,,0)=0,"",_xlfn.XLOOKUP(C941,Customers!A940:A1940,Customers!C940:C1940,,0))</f>
        <v>wpummeryq3@topsy.com</v>
      </c>
      <c r="H941" s="2" t="str">
        <f>_xlfn.XLOOKUP(C941,Customers!A940:A1940,Customers!G940:G1940,,0)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5"/>
        <v>28.53</v>
      </c>
      <c r="N941" t="str">
        <f t="shared" si="46"/>
        <v>Liberica</v>
      </c>
      <c r="O941" t="str">
        <f t="shared" si="47"/>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_xlfn.XLOOKUP(C942,Customers!A941:A1941,Customers!B941:B1941,,0)</f>
        <v>Geoffrey Siuda</v>
      </c>
      <c r="G942" s="2" t="str">
        <f>IF(_xlfn.XLOOKUP(C942,Customers!A941:A1941,Customers!C941:C1941,,0)=0,"",_xlfn.XLOOKUP(C942,Customers!A941:A1941,Customers!C941:C1941,,0))</f>
        <v>gsiudaq4@nytimes.com</v>
      </c>
      <c r="H942" s="2" t="str">
        <f>_xlfn.XLOOKUP(C942,Customers!A941:A1941,Customers!G941:G1941,,0)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5"/>
        <v>14.339999999999998</v>
      </c>
      <c r="N942" t="str">
        <f t="shared" si="46"/>
        <v>Robusta</v>
      </c>
      <c r="O942" t="str">
        <f t="shared" si="47"/>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_xlfn.XLOOKUP(C943,Customers!A942:A1942,Customers!B942:B1942,,0)</f>
        <v>Henderson Crowne</v>
      </c>
      <c r="G943" s="2" t="str">
        <f>IF(_xlfn.XLOOKUP(C943,Customers!A942:A1942,Customers!C942:C1942,,0)=0,"",_xlfn.XLOOKUP(C943,Customers!A942:A1942,Customers!C942:C1942,,0))</f>
        <v>hcrowneq5@wufoo.com</v>
      </c>
      <c r="H943" s="2" t="str">
        <f>_xlfn.XLOOKUP(C943,Customers!A942:A1942,Customers!G942:G1942,,0)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5"/>
        <v>15.54</v>
      </c>
      <c r="N943" t="str">
        <f t="shared" si="46"/>
        <v>Arabica</v>
      </c>
      <c r="O943" t="str">
        <f t="shared" si="47"/>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_xlfn.XLOOKUP(C944,Customers!A943:A1943,Customers!B943:B1943,,0)</f>
        <v>Vernor Pawsey</v>
      </c>
      <c r="G944" s="2" t="str">
        <f>IF(_xlfn.XLOOKUP(C944,Customers!A943:A1943,Customers!C943:C1943,,0)=0,"",_xlfn.XLOOKUP(C944,Customers!A943:A1943,Customers!C943:C1943,,0))</f>
        <v>vpawseyq6@tiny.cc</v>
      </c>
      <c r="H944" s="2" t="str">
        <f>_xlfn.XLOOKUP(C944,Customers!A943:A1943,Customers!G943:G1943,,0)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5"/>
        <v>35.849999999999994</v>
      </c>
      <c r="N944" t="str">
        <f t="shared" si="46"/>
        <v>Robusta</v>
      </c>
      <c r="O944" t="str">
        <f t="shared" si="47"/>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_xlfn.XLOOKUP(C945,Customers!A944:A1944,Customers!B944:B1944,,0)</f>
        <v>Augustin Waterhouse</v>
      </c>
      <c r="G945" s="2" t="str">
        <f>IF(_xlfn.XLOOKUP(C945,Customers!A944:A1944,Customers!C944:C1944,,0)=0,"",_xlfn.XLOOKUP(C945,Customers!A944:A1944,Customers!C944:C1944,,0))</f>
        <v>awaterhouseq7@istockphoto.com</v>
      </c>
      <c r="H945" s="2" t="str">
        <f>_xlfn.XLOOKUP(C945,Customers!A944:A1944,Customers!G944:G1944,,0)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5"/>
        <v>46.62</v>
      </c>
      <c r="N945" t="str">
        <f t="shared" si="46"/>
        <v>Arabica</v>
      </c>
      <c r="O945" t="str">
        <f t="shared" si="47"/>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_xlfn.XLOOKUP(C946,Customers!A945:A1945,Customers!B945:B1945,,0)</f>
        <v>Fanchon Haughian</v>
      </c>
      <c r="G946" s="2" t="str">
        <f>IF(_xlfn.XLOOKUP(C946,Customers!A945:A1945,Customers!C945:C1945,,0)=0,"",_xlfn.XLOOKUP(C946,Customers!A945:A1945,Customers!C945:C1945,,0))</f>
        <v>fhaughianq8@1688.com</v>
      </c>
      <c r="H946" s="2" t="str">
        <f>_xlfn.XLOOKUP(C946,Customers!A945:A1945,Customers!G945:G1945,,0)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5"/>
        <v>35.849999999999994</v>
      </c>
      <c r="N946" t="str">
        <f t="shared" si="46"/>
        <v>Robusta</v>
      </c>
      <c r="O946" t="str">
        <f t="shared" si="47"/>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_xlfn.XLOOKUP(C947,Customers!A946:A1946,Customers!B946:B1946,,0)</f>
        <v>Jaimie Hatz</v>
      </c>
      <c r="G947" s="2" t="str">
        <f>IF(_xlfn.XLOOKUP(C947,Customers!A946:A1946,Customers!C946:C1946,,0)=0,"",_xlfn.XLOOKUP(C947,Customers!A946:A1946,Customers!C946:C1946,,0))</f>
        <v/>
      </c>
      <c r="H947" s="2" t="str">
        <f>_xlfn.XLOOKUP(C947,Customers!A946:A1946,Customers!G946:G1946,,0)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5"/>
        <v>119.13999999999999</v>
      </c>
      <c r="N947" t="str">
        <f t="shared" si="46"/>
        <v>Liberica</v>
      </c>
      <c r="O947" t="str">
        <f t="shared" si="47"/>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_xlfn.XLOOKUP(C948,Customers!A947:A1947,Customers!B947:B1947,,0)</f>
        <v>Edeline Edney</v>
      </c>
      <c r="G948" s="2" t="str">
        <f>IF(_xlfn.XLOOKUP(C948,Customers!A947:A1947,Customers!C947:C1947,,0)=0,"",_xlfn.XLOOKUP(C948,Customers!A947:A1947,Customers!C947:C1947,,0))</f>
        <v/>
      </c>
      <c r="H948" s="2" t="str">
        <f>_xlfn.XLOOKUP(C948,Customers!A947:A1947,Customers!G947:G1947,,0)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5"/>
        <v>23.31</v>
      </c>
      <c r="N948" t="str">
        <f t="shared" si="46"/>
        <v>Liberica</v>
      </c>
      <c r="O948" t="str">
        <f t="shared" si="47"/>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_xlfn.XLOOKUP(C949,Customers!A948:A1948,Customers!B948:B1948,,0)</f>
        <v>Rickie Faltin</v>
      </c>
      <c r="G949" s="2" t="str">
        <f>IF(_xlfn.XLOOKUP(C949,Customers!A948:A1948,Customers!C948:C1948,,0)=0,"",_xlfn.XLOOKUP(C949,Customers!A948:A1948,Customers!C948:C1948,,0))</f>
        <v>rfaltinqb@topsy.com</v>
      </c>
      <c r="H949" s="2" t="str">
        <f>_xlfn.XLOOKUP(C949,Customers!A948:A1948,Customers!G948:G1948,,0)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5"/>
        <v>11.25</v>
      </c>
      <c r="N949" t="str">
        <f t="shared" si="46"/>
        <v>Arabica</v>
      </c>
      <c r="O949" t="str">
        <f t="shared" si="47"/>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_xlfn.XLOOKUP(C950,Customers!A949:A1949,Customers!B949:B1949,,0)</f>
        <v>Gnni Cheeke</v>
      </c>
      <c r="G950" s="2" t="str">
        <f>IF(_xlfn.XLOOKUP(C950,Customers!A949:A1949,Customers!C949:C1949,,0)=0,"",_xlfn.XLOOKUP(C950,Customers!A949:A1949,Customers!C949:C1949,,0))</f>
        <v>gcheekeqc@sitemeter.com</v>
      </c>
      <c r="H950" s="2" t="str">
        <f>_xlfn.XLOOKUP(C950,Customers!A949:A1949,Customers!G949:G1949,,0)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5"/>
        <v>83.835000000000008</v>
      </c>
      <c r="N950" t="str">
        <f t="shared" si="46"/>
        <v>Excelsa</v>
      </c>
      <c r="O950" t="str">
        <f t="shared" si="47"/>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_xlfn.XLOOKUP(C951,Customers!A950:A1950,Customers!B950:B1950,,0)</f>
        <v>Gwenni Ratt</v>
      </c>
      <c r="G951" s="2" t="str">
        <f>IF(_xlfn.XLOOKUP(C951,Customers!A950:A1950,Customers!C950:C1950,,0)=0,"",_xlfn.XLOOKUP(C951,Customers!A950:A1950,Customers!C950:C1950,,0))</f>
        <v>grattqd@phpbb.com</v>
      </c>
      <c r="H951" s="2" t="str">
        <f>_xlfn.XLOOKUP(C951,Customers!A950:A1950,Customers!G950:G1950,,0)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5"/>
        <v>109.93999999999998</v>
      </c>
      <c r="N951" t="str">
        <f t="shared" si="46"/>
        <v>Robusta</v>
      </c>
      <c r="O951" t="str">
        <f t="shared" si="47"/>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_xlfn.XLOOKUP(C952,Customers!A951:A1951,Customers!B951:B1951,,0)</f>
        <v>Johnath Fairebrother</v>
      </c>
      <c r="G952" s="2" t="str">
        <f>IF(_xlfn.XLOOKUP(C952,Customers!A951:A1951,Customers!C951:C1951,,0)=0,"",_xlfn.XLOOKUP(C952,Customers!A951:A1951,Customers!C951:C1951,,0))</f>
        <v/>
      </c>
      <c r="H952" s="2" t="str">
        <f>_xlfn.XLOOKUP(C952,Customers!A951:A1951,Customers!G951:G1951,,0)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5"/>
        <v>14.339999999999998</v>
      </c>
      <c r="N952" t="str">
        <f t="shared" si="46"/>
        <v>Robusta</v>
      </c>
      <c r="O952" t="str">
        <f t="shared" si="47"/>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_xlfn.XLOOKUP(C953,Customers!A952:A1952,Customers!B952:B1952,,0)</f>
        <v>Ingamar Eberlein</v>
      </c>
      <c r="G953" s="2" t="str">
        <f>IF(_xlfn.XLOOKUP(C953,Customers!A952:A1952,Customers!C952:C1952,,0)=0,"",_xlfn.XLOOKUP(C953,Customers!A952:A1952,Customers!C952:C1952,,0))</f>
        <v>ieberleinqf@hc360.com</v>
      </c>
      <c r="H953" s="2" t="str">
        <f>_xlfn.XLOOKUP(C953,Customers!A952:A1952,Customers!G952:G1952,,0)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5"/>
        <v>21.509999999999998</v>
      </c>
      <c r="N953" t="str">
        <f t="shared" si="46"/>
        <v>Robusta</v>
      </c>
      <c r="O953" t="str">
        <f t="shared" si="47"/>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_xlfn.XLOOKUP(C954,Customers!A953:A1953,Customers!B953:B1953,,0)</f>
        <v>Jilly Dreng</v>
      </c>
      <c r="G954" s="2" t="str">
        <f>IF(_xlfn.XLOOKUP(C954,Customers!A953:A1953,Customers!C953:C1953,,0)=0,"",_xlfn.XLOOKUP(C954,Customers!A953:A1953,Customers!C953:C1953,,0))</f>
        <v>jdrengqg@uiuc.edu</v>
      </c>
      <c r="H954" s="2" t="str">
        <f>_xlfn.XLOOKUP(C954,Customers!A953:A1953,Customers!G953:G1953,,0)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5"/>
        <v>22.5</v>
      </c>
      <c r="N954" t="str">
        <f t="shared" si="46"/>
        <v>Arabica</v>
      </c>
      <c r="O954" t="str">
        <f t="shared" si="47"/>
        <v>Medium</v>
      </c>
      <c r="P954" t="str">
        <f>_xlfn.XLOOKUP(Orders[[#This Row],[Customer ID]],Customers!$A$1:$A$1001,Customers!$I$1:$I$1001,,0)</f>
        <v>Yes</v>
      </c>
    </row>
    <row r="955" spans="1:16" x14ac:dyDescent="0.2">
      <c r="A955" s="2" t="s">
        <v>5878</v>
      </c>
      <c r="B955" s="3">
        <v>44582</v>
      </c>
      <c r="C955" s="2" t="s">
        <v>5764</v>
      </c>
      <c r="D955" t="s">
        <v>6167</v>
      </c>
      <c r="E955" s="2">
        <v>1</v>
      </c>
      <c r="F955" s="2" t="e">
        <f>_xlfn.XLOOKUP(C955,Customers!A954:A1954,Customers!B954:B1954,,0)</f>
        <v>#N/A</v>
      </c>
      <c r="G955" s="2" t="e">
        <f>IF(_xlfn.XLOOKUP(C955,Customers!A954:A1954,Customers!C954:C1954,,0)=0,"",_xlfn.XLOOKUP(C955,Customers!A954:A1954,Customers!C954:C1954,,0))</f>
        <v>#N/A</v>
      </c>
      <c r="H955" s="2" t="e">
        <f>_xlfn.XLOOKUP(C955,Customers!A954:A1954,Customers!G954:G1954,,0)</f>
        <v>#N/A</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5"/>
        <v>3.8849999999999998</v>
      </c>
      <c r="N955" t="str">
        <f t="shared" si="46"/>
        <v>Arabica</v>
      </c>
      <c r="O955" t="str">
        <f t="shared" si="47"/>
        <v>Light</v>
      </c>
      <c r="P955" t="str">
        <f>_xlfn.XLOOKUP(Orders[[#This Row],[Customer ID]],Customers!$A$1:$A$1001,Customers!$I$1:$I$1001,,0)</f>
        <v>Yes</v>
      </c>
    </row>
    <row r="956" spans="1:16" x14ac:dyDescent="0.2">
      <c r="A956" s="2" t="s">
        <v>5884</v>
      </c>
      <c r="B956" s="3">
        <v>44722</v>
      </c>
      <c r="C956" s="2" t="s">
        <v>5764</v>
      </c>
      <c r="D956" t="s">
        <v>6185</v>
      </c>
      <c r="E956" s="2">
        <v>1</v>
      </c>
      <c r="F956" s="2" t="e">
        <f>_xlfn.XLOOKUP(C956,Customers!A955:A1955,Customers!B955:B1955,,0)</f>
        <v>#N/A</v>
      </c>
      <c r="G956" s="2" t="e">
        <f>IF(_xlfn.XLOOKUP(C956,Customers!A955:A1955,Customers!C955:C1955,,0)=0,"",_xlfn.XLOOKUP(C956,Customers!A955:A1955,Customers!C955:C1955,,0))</f>
        <v>#N/A</v>
      </c>
      <c r="H956" s="2" t="e">
        <f>_xlfn.XLOOKUP(C956,Customers!A955:A1955,Customers!G955:G1955,,0)</f>
        <v>#N/A</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5"/>
        <v>27.945</v>
      </c>
      <c r="N956" t="str">
        <f t="shared" si="46"/>
        <v>Excelsa</v>
      </c>
      <c r="O956" t="str">
        <f t="shared" si="47"/>
        <v>Dark</v>
      </c>
      <c r="P956" t="str">
        <f>_xlfn.XLOOKUP(Orders[[#This Row],[Customer ID]],Customers!$A$1:$A$1001,Customers!$I$1:$I$1001,,0)</f>
        <v>Yes</v>
      </c>
    </row>
    <row r="957" spans="1:16" x14ac:dyDescent="0.2">
      <c r="A957" s="2" t="s">
        <v>5890</v>
      </c>
      <c r="B957" s="3">
        <v>43582</v>
      </c>
      <c r="C957" s="2" t="s">
        <v>5764</v>
      </c>
      <c r="D957" t="s">
        <v>6148</v>
      </c>
      <c r="E957" s="2">
        <v>5</v>
      </c>
      <c r="F957" s="2" t="e">
        <f>_xlfn.XLOOKUP(C957,Customers!A956:A1956,Customers!B956:B1956,,0)</f>
        <v>#N/A</v>
      </c>
      <c r="G957" s="2" t="e">
        <f>IF(_xlfn.XLOOKUP(C957,Customers!A956:A1956,Customers!C956:C1956,,0)=0,"",_xlfn.XLOOKUP(C957,Customers!A956:A1956,Customers!C956:C1956,,0))</f>
        <v>#N/A</v>
      </c>
      <c r="H957" s="2" t="e">
        <f>_xlfn.XLOOKUP(C957,Customers!A956:A1956,Customers!G956:G1956,,0)</f>
        <v>#N/A</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5"/>
        <v>170.77499999999998</v>
      </c>
      <c r="N957" t="str">
        <f t="shared" si="46"/>
        <v>Excelsa</v>
      </c>
      <c r="O957" t="str">
        <f t="shared" si="47"/>
        <v>Light</v>
      </c>
      <c r="P957" t="str">
        <f>_xlfn.XLOOKUP(Orders[[#This Row],[Customer ID]],Customers!$A$1:$A$1001,Customers!$I$1:$I$1001,,0)</f>
        <v>Yes</v>
      </c>
    </row>
    <row r="958" spans="1:16" x14ac:dyDescent="0.2">
      <c r="A958" s="2" t="s">
        <v>5890</v>
      </c>
      <c r="B958" s="3">
        <v>43582</v>
      </c>
      <c r="C958" s="2" t="s">
        <v>5764</v>
      </c>
      <c r="D958" t="s">
        <v>6142</v>
      </c>
      <c r="E958" s="2">
        <v>2</v>
      </c>
      <c r="F958" s="2" t="e">
        <f>_xlfn.XLOOKUP(C958,Customers!A957:A1957,Customers!B957:B1957,,0)</f>
        <v>#N/A</v>
      </c>
      <c r="G958" s="2" t="e">
        <f>IF(_xlfn.XLOOKUP(C958,Customers!A957:A1957,Customers!C957:C1957,,0)=0,"",_xlfn.XLOOKUP(C958,Customers!A957:A1957,Customers!C957:C1957,,0))</f>
        <v>#N/A</v>
      </c>
      <c r="H958" s="2" t="e">
        <f>_xlfn.XLOOKUP(C958,Customers!A957:A1957,Customers!G957:G1957,,0)</f>
        <v>#N/A</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5"/>
        <v>54.969999999999992</v>
      </c>
      <c r="N958" t="str">
        <f t="shared" si="46"/>
        <v>Robusta</v>
      </c>
      <c r="O958" t="str">
        <f t="shared" si="47"/>
        <v>Light</v>
      </c>
      <c r="P958" t="str">
        <f>_xlfn.XLOOKUP(Orders[[#This Row],[Customer ID]],Customers!$A$1:$A$1001,Customers!$I$1:$I$1001,,0)</f>
        <v>Yes</v>
      </c>
    </row>
    <row r="959" spans="1:16" x14ac:dyDescent="0.2">
      <c r="A959" s="2" t="s">
        <v>5890</v>
      </c>
      <c r="B959" s="3">
        <v>43582</v>
      </c>
      <c r="C959" s="2" t="s">
        <v>5764</v>
      </c>
      <c r="D959" t="s">
        <v>6171</v>
      </c>
      <c r="E959" s="2">
        <v>1</v>
      </c>
      <c r="F959" s="2" t="e">
        <f>_xlfn.XLOOKUP(C959,Customers!A958:A1958,Customers!B958:B1958,,0)</f>
        <v>#N/A</v>
      </c>
      <c r="G959" s="2" t="e">
        <f>IF(_xlfn.XLOOKUP(C959,Customers!A958:A1958,Customers!C958:C1958,,0)=0,"",_xlfn.XLOOKUP(C959,Customers!A958:A1958,Customers!C958:C1958,,0))</f>
        <v>#N/A</v>
      </c>
      <c r="H959" s="2" t="e">
        <f>_xlfn.XLOOKUP(C959,Customers!A958:A1958,Customers!G958:G1958,,0)</f>
        <v>#N/A</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5"/>
        <v>14.85</v>
      </c>
      <c r="N959" t="str">
        <f t="shared" si="46"/>
        <v>Excelsa</v>
      </c>
      <c r="O959" t="str">
        <f t="shared" si="47"/>
        <v>Light</v>
      </c>
      <c r="P959" t="str">
        <f>_xlfn.XLOOKUP(Orders[[#This Row],[Customer ID]],Customers!$A$1:$A$1001,Customers!$I$1:$I$1001,,0)</f>
        <v>Yes</v>
      </c>
    </row>
    <row r="960" spans="1:16" x14ac:dyDescent="0.2">
      <c r="A960" s="2" t="s">
        <v>5890</v>
      </c>
      <c r="B960" s="3">
        <v>43582</v>
      </c>
      <c r="C960" s="2" t="s">
        <v>5764</v>
      </c>
      <c r="D960" t="s">
        <v>6167</v>
      </c>
      <c r="E960" s="2">
        <v>2</v>
      </c>
      <c r="F960" s="2" t="e">
        <f>_xlfn.XLOOKUP(C960,Customers!A959:A1959,Customers!B959:B1959,,0)</f>
        <v>#N/A</v>
      </c>
      <c r="G960" s="2" t="e">
        <f>IF(_xlfn.XLOOKUP(C960,Customers!A959:A1959,Customers!C959:C1959,,0)=0,"",_xlfn.XLOOKUP(C960,Customers!A959:A1959,Customers!C959:C1959,,0))</f>
        <v>#N/A</v>
      </c>
      <c r="H960" s="2" t="e">
        <f>_xlfn.XLOOKUP(C960,Customers!A959:A1959,Customers!G959:G1959,,0)</f>
        <v>#N/A</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5"/>
        <v>7.77</v>
      </c>
      <c r="N960" t="str">
        <f t="shared" si="46"/>
        <v>Arabica</v>
      </c>
      <c r="O960" t="str">
        <f t="shared" si="47"/>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_xlfn.XLOOKUP(C961,Customers!A960:A1960,Customers!B960:B1960,,0)</f>
        <v>Rhodie Strathern</v>
      </c>
      <c r="G961" s="2" t="str">
        <f>IF(_xlfn.XLOOKUP(C961,Customers!A960:A1960,Customers!C960:C1960,,0)=0,"",_xlfn.XLOOKUP(C961,Customers!A960:A1960,Customers!C960:C1960,,0))</f>
        <v>rstrathernqn@devhub.com</v>
      </c>
      <c r="H961" s="2" t="str">
        <f>_xlfn.XLOOKUP(C961,Customers!A960:A1960,Customers!G960:G1960,,0)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5"/>
        <v>23.774999999999999</v>
      </c>
      <c r="N961" t="str">
        <f t="shared" si="46"/>
        <v>Liberica</v>
      </c>
      <c r="O961" t="str">
        <f t="shared" si="47"/>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_xlfn.XLOOKUP(C962,Customers!A961:A1961,Customers!B961:B1961,,0)</f>
        <v>Chad Miguel</v>
      </c>
      <c r="G962" s="2" t="str">
        <f>IF(_xlfn.XLOOKUP(C962,Customers!A961:A1961,Customers!C961:C1961,,0)=0,"",_xlfn.XLOOKUP(C962,Customers!A961:A1961,Customers!C961:C1961,,0))</f>
        <v>cmiguelqo@exblog.jp</v>
      </c>
      <c r="H962" s="2" t="str">
        <f>_xlfn.XLOOKUP(C962,Customers!A961:A1961,Customers!G961:G1961,,0)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5"/>
        <v>79.25</v>
      </c>
      <c r="N962" t="str">
        <f t="shared" si="46"/>
        <v>Liberica</v>
      </c>
      <c r="O962" t="str">
        <f t="shared" si="47"/>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_xlfn.XLOOKUP(C963,Customers!A962:A1962,Customers!B962:B1962,,0)</f>
        <v>Florinda Matusovsky</v>
      </c>
      <c r="G963" s="2" t="str">
        <f>IF(_xlfn.XLOOKUP(C963,Customers!A962:A1962,Customers!C962:C1962,,0)=0,"",_xlfn.XLOOKUP(C963,Customers!A962:A1962,Customers!C962:C1962,,0))</f>
        <v/>
      </c>
      <c r="H963" s="2" t="str">
        <f>_xlfn.XLOOKUP(C963,Customers!A962:A1962,Customers!G962:G1962,,0)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8">L963*E963</f>
        <v>45.769999999999996</v>
      </c>
      <c r="N963" t="str">
        <f t="shared" ref="N963:N1001" si="49">IF(I963="Rob","Robusta",IF(I963="Exc","Excelsa",IF(I963="Ara","Arabica",IF(I963="Lib","Liberica"))))</f>
        <v>Arabica</v>
      </c>
      <c r="O963" t="str">
        <f t="shared" ref="O963:O1001" si="50">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_xlfn.XLOOKUP(C964,Customers!A963:A1963,Customers!B963:B1963,,0)</f>
        <v>Morly Rocks</v>
      </c>
      <c r="G964" s="2" t="str">
        <f>IF(_xlfn.XLOOKUP(C964,Customers!A963:A1963,Customers!C963:C1963,,0)=0,"",_xlfn.XLOOKUP(C964,Customers!A963:A1963,Customers!C963:C1963,,0))</f>
        <v>mrocksqq@exblog.jp</v>
      </c>
      <c r="H964" s="2" t="str">
        <f>_xlfn.XLOOKUP(C964,Customers!A963:A1963,Customers!G963:G1963,,0)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8"/>
        <v>8.9499999999999993</v>
      </c>
      <c r="N964" t="str">
        <f t="shared" si="49"/>
        <v>Robusta</v>
      </c>
      <c r="O964" t="str">
        <f t="shared" si="50"/>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_xlfn.XLOOKUP(C965,Customers!A964:A1964,Customers!B964:B1964,,0)</f>
        <v>Yuri Burrells</v>
      </c>
      <c r="G965" s="2" t="str">
        <f>IF(_xlfn.XLOOKUP(C965,Customers!A964:A1964,Customers!C964:C1964,,0)=0,"",_xlfn.XLOOKUP(C965,Customers!A964:A1964,Customers!C964:C1964,,0))</f>
        <v>yburrellsqr@vinaora.com</v>
      </c>
      <c r="H965" s="2" t="str">
        <f>_xlfn.XLOOKUP(C965,Customers!A964:A1964,Customers!G964:G1964,,0)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8"/>
        <v>23.88</v>
      </c>
      <c r="N965" t="str">
        <f t="shared" si="49"/>
        <v>Robusta</v>
      </c>
      <c r="O965" t="str">
        <f t="shared" si="50"/>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_xlfn.XLOOKUP(C966,Customers!A965:A1965,Customers!B965:B1965,,0)</f>
        <v>Cleopatra Goodrum</v>
      </c>
      <c r="G966" s="2" t="str">
        <f>IF(_xlfn.XLOOKUP(C966,Customers!A965:A1965,Customers!C965:C1965,,0)=0,"",_xlfn.XLOOKUP(C966,Customers!A965:A1965,Customers!C965:C1965,,0))</f>
        <v>cgoodrumqs@goodreads.com</v>
      </c>
      <c r="H966" s="2" t="str">
        <f>_xlfn.XLOOKUP(C966,Customers!A965:A1965,Customers!G965:G1965,,0)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8"/>
        <v>22.274999999999999</v>
      </c>
      <c r="N966" t="str">
        <f t="shared" si="49"/>
        <v>Excelsa</v>
      </c>
      <c r="O966" t="str">
        <f t="shared" si="50"/>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_xlfn.XLOOKUP(C967,Customers!A966:A1966,Customers!B966:B1966,,0)</f>
        <v>Joey Jefferys</v>
      </c>
      <c r="G967" s="2" t="str">
        <f>IF(_xlfn.XLOOKUP(C967,Customers!A966:A1966,Customers!C966:C1966,,0)=0,"",_xlfn.XLOOKUP(C967,Customers!A966:A1966,Customers!C966:C1966,,0))</f>
        <v>jjefferysqt@blog.com</v>
      </c>
      <c r="H967" s="2" t="str">
        <f>_xlfn.XLOOKUP(C967,Customers!A966:A1966,Customers!G966:G1966,,0)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8"/>
        <v>29.849999999999998</v>
      </c>
      <c r="N967" t="str">
        <f t="shared" si="49"/>
        <v>Robusta</v>
      </c>
      <c r="O967" t="str">
        <f t="shared" si="50"/>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_xlfn.XLOOKUP(C968,Customers!A967:A1967,Customers!B967:B1967,,0)</f>
        <v>Bearnard Wardell</v>
      </c>
      <c r="G968" s="2" t="str">
        <f>IF(_xlfn.XLOOKUP(C968,Customers!A967:A1967,Customers!C967:C1967,,0)=0,"",_xlfn.XLOOKUP(C968,Customers!A967:A1967,Customers!C967:C1967,,0))</f>
        <v>bwardellqu@adobe.com</v>
      </c>
      <c r="H968" s="2" t="str">
        <f>_xlfn.XLOOKUP(C968,Customers!A967:A1967,Customers!G967:G1967,,0)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8"/>
        <v>53.46</v>
      </c>
      <c r="N968" t="str">
        <f t="shared" si="49"/>
        <v>Excelsa</v>
      </c>
      <c r="O968" t="str">
        <f t="shared" si="50"/>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_xlfn.XLOOKUP(C969,Customers!A968:A1968,Customers!B968:B1968,,0)</f>
        <v>Zeke Walisiak</v>
      </c>
      <c r="G969" s="2" t="str">
        <f>IF(_xlfn.XLOOKUP(C969,Customers!A968:A1968,Customers!C968:C1968,,0)=0,"",_xlfn.XLOOKUP(C969,Customers!A968:A1968,Customers!C968:C1968,,0))</f>
        <v>zwalisiakqv@ucsd.edu</v>
      </c>
      <c r="H969" s="2" t="str">
        <f>_xlfn.XLOOKUP(C969,Customers!A968:A1968,Customers!G968:G1968,,0)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8"/>
        <v>2.6849999999999996</v>
      </c>
      <c r="N969" t="str">
        <f t="shared" si="49"/>
        <v>Robusta</v>
      </c>
      <c r="O969" t="str">
        <f t="shared" si="50"/>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_xlfn.XLOOKUP(C970,Customers!A969:A1969,Customers!B969:B1969,,0)</f>
        <v>Wiley Leopold</v>
      </c>
      <c r="G970" s="2" t="str">
        <f>IF(_xlfn.XLOOKUP(C970,Customers!A969:A1969,Customers!C969:C1969,,0)=0,"",_xlfn.XLOOKUP(C970,Customers!A969:A1969,Customers!C969:C1969,,0))</f>
        <v>wleopoldqw@blogspot.com</v>
      </c>
      <c r="H970" s="2" t="str">
        <f>_xlfn.XLOOKUP(C970,Customers!A969:A1969,Customers!G969:G1969,,0)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8"/>
        <v>5.97</v>
      </c>
      <c r="N970" t="str">
        <f t="shared" si="49"/>
        <v>Robusta</v>
      </c>
      <c r="O970" t="str">
        <f t="shared" si="50"/>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_xlfn.XLOOKUP(C971,Customers!A970:A1970,Customers!B970:B1970,,0)</f>
        <v>Chiarra Shalders</v>
      </c>
      <c r="G971" s="2" t="str">
        <f>IF(_xlfn.XLOOKUP(C971,Customers!A970:A1970,Customers!C970:C1970,,0)=0,"",_xlfn.XLOOKUP(C971,Customers!A970:A1970,Customers!C970:C1970,,0))</f>
        <v>cshaldersqx@cisco.com</v>
      </c>
      <c r="H971" s="2" t="str">
        <f>_xlfn.XLOOKUP(C971,Customers!A970:A1970,Customers!G970:G1970,,0)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8"/>
        <v>12.95</v>
      </c>
      <c r="N971" t="str">
        <f t="shared" si="49"/>
        <v>Liberica</v>
      </c>
      <c r="O971" t="str">
        <f t="shared" si="50"/>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_xlfn.XLOOKUP(C972,Customers!A971:A1971,Customers!B971:B1971,,0)</f>
        <v>Sharl Southerill</v>
      </c>
      <c r="G972" s="2" t="str">
        <f>IF(_xlfn.XLOOKUP(C972,Customers!A971:A1971,Customers!C971:C1971,,0)=0,"",_xlfn.XLOOKUP(C972,Customers!A971:A1971,Customers!C971:C1971,,0))</f>
        <v/>
      </c>
      <c r="H972" s="2" t="str">
        <f>_xlfn.XLOOKUP(C972,Customers!A971:A1971,Customers!G971:G1971,,0)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8"/>
        <v>8.25</v>
      </c>
      <c r="N972" t="str">
        <f t="shared" si="49"/>
        <v>Excelsa</v>
      </c>
      <c r="O972" t="str">
        <f t="shared" si="50"/>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_xlfn.XLOOKUP(C973,Customers!A972:A1972,Customers!B972:B1972,,0)</f>
        <v>Noni Furber</v>
      </c>
      <c r="G973" s="2" t="str">
        <f>IF(_xlfn.XLOOKUP(C973,Customers!A972:A1972,Customers!C972:C1972,,0)=0,"",_xlfn.XLOOKUP(C973,Customers!A972:A1972,Customers!C972:C1972,,0))</f>
        <v>nfurberqz@jugem.jp</v>
      </c>
      <c r="H973" s="2" t="str">
        <f>_xlfn.XLOOKUP(C973,Customers!A972:A1972,Customers!G972:G1972,,0)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8"/>
        <v>148.92499999999998</v>
      </c>
      <c r="N973" t="str">
        <f t="shared" si="49"/>
        <v>Arabica</v>
      </c>
      <c r="O973" t="str">
        <f t="shared" si="50"/>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_xlfn.XLOOKUP(C974,Customers!A973:A1973,Customers!B973:B1973,,0)</f>
        <v>Dinah Crutcher</v>
      </c>
      <c r="G974" s="2" t="str">
        <f>IF(_xlfn.XLOOKUP(C974,Customers!A973:A1973,Customers!C973:C1973,,0)=0,"",_xlfn.XLOOKUP(C974,Customers!A973:A1973,Customers!C973:C1973,,0))</f>
        <v/>
      </c>
      <c r="H974" s="2" t="str">
        <f>_xlfn.XLOOKUP(C974,Customers!A973:A1973,Customers!G973:G1973,,0)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8"/>
        <v>89.35499999999999</v>
      </c>
      <c r="N974" t="str">
        <f t="shared" si="49"/>
        <v>Arabica</v>
      </c>
      <c r="O974" t="str">
        <f t="shared" si="50"/>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_xlfn.XLOOKUP(C975,Customers!A974:A1974,Customers!B974:B1974,,0)</f>
        <v>Charlean Keave</v>
      </c>
      <c r="G975" s="2" t="str">
        <f>IF(_xlfn.XLOOKUP(C975,Customers!A974:A1974,Customers!C974:C1974,,0)=0,"",_xlfn.XLOOKUP(C975,Customers!A974:A1974,Customers!C974:C1974,,0))</f>
        <v>ckeaver1@ucoz.com</v>
      </c>
      <c r="H975" s="2" t="str">
        <f>_xlfn.XLOOKUP(C975,Customers!A974:A1974,Customers!G974:G1974,,0)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8"/>
        <v>87.300000000000011</v>
      </c>
      <c r="N975" t="str">
        <f t="shared" si="49"/>
        <v>Liberica</v>
      </c>
      <c r="O975" t="str">
        <f t="shared" si="50"/>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_xlfn.XLOOKUP(C976,Customers!A975:A1975,Customers!B975:B1975,,0)</f>
        <v>Sada Roseborough</v>
      </c>
      <c r="G976" s="2" t="str">
        <f>IF(_xlfn.XLOOKUP(C976,Customers!A975:A1975,Customers!C975:C1975,,0)=0,"",_xlfn.XLOOKUP(C976,Customers!A975:A1975,Customers!C975:C1975,,0))</f>
        <v>sroseboroughr2@virginia.edu</v>
      </c>
      <c r="H976" s="2" t="str">
        <f>_xlfn.XLOOKUP(C976,Customers!A975:A1975,Customers!G975:G1975,,0)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8"/>
        <v>5.3699999999999992</v>
      </c>
      <c r="N976" t="str">
        <f t="shared" si="49"/>
        <v>Robusta</v>
      </c>
      <c r="O976" t="str">
        <f t="shared" si="50"/>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_xlfn.XLOOKUP(C977,Customers!A976:A1976,Customers!B976:B1976,,0)</f>
        <v>Clayton Kingwell</v>
      </c>
      <c r="G977" s="2" t="str">
        <f>IF(_xlfn.XLOOKUP(C977,Customers!A976:A1976,Customers!C976:C1976,,0)=0,"",_xlfn.XLOOKUP(C977,Customers!A976:A1976,Customers!C976:C1976,,0))</f>
        <v>ckingwellr3@squarespace.com</v>
      </c>
      <c r="H977" s="2" t="str">
        <f>_xlfn.XLOOKUP(C977,Customers!A976:A1976,Customers!G976:G1976,,0)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8"/>
        <v>8.9550000000000001</v>
      </c>
      <c r="N977" t="str">
        <f t="shared" si="49"/>
        <v>Arabica</v>
      </c>
      <c r="O977" t="str">
        <f t="shared" si="50"/>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_xlfn.XLOOKUP(C978,Customers!A977:A1977,Customers!B977:B1977,,0)</f>
        <v>Kacy Canto</v>
      </c>
      <c r="G978" s="2" t="str">
        <f>IF(_xlfn.XLOOKUP(C978,Customers!A977:A1977,Customers!C977:C1977,,0)=0,"",_xlfn.XLOOKUP(C978,Customers!A977:A1977,Customers!C977:C1977,,0))</f>
        <v>kcantor4@gmpg.org</v>
      </c>
      <c r="H978" s="2" t="str">
        <f>_xlfn.XLOOKUP(C978,Customers!A977:A1977,Customers!G977:G1977,,0)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8"/>
        <v>137.42499999999998</v>
      </c>
      <c r="N978" t="str">
        <f t="shared" si="49"/>
        <v>Robusta</v>
      </c>
      <c r="O978" t="str">
        <f t="shared" si="50"/>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_xlfn.XLOOKUP(C979,Customers!A978:A1978,Customers!B978:B1978,,0)</f>
        <v>Mab Blakemore</v>
      </c>
      <c r="G979" s="2" t="str">
        <f>IF(_xlfn.XLOOKUP(C979,Customers!A978:A1978,Customers!C978:C1978,,0)=0,"",_xlfn.XLOOKUP(C979,Customers!A978:A1978,Customers!C978:C1978,,0))</f>
        <v>mblakemorer5@nsw.gov.au</v>
      </c>
      <c r="H979" s="2" t="str">
        <f>_xlfn.XLOOKUP(C979,Customers!A978:A1978,Customers!G978:G1978,,0)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8"/>
        <v>59.75</v>
      </c>
      <c r="N979" t="str">
        <f t="shared" si="49"/>
        <v>Robusta</v>
      </c>
      <c r="O979" t="str">
        <f t="shared" si="50"/>
        <v>Light</v>
      </c>
      <c r="P979" t="str">
        <f>_xlfn.XLOOKUP(Orders[[#This Row],[Customer ID]],Customers!$A$1:$A$1001,Customers!$I$1:$I$1001,,0)</f>
        <v>No</v>
      </c>
    </row>
    <row r="980" spans="1:16" x14ac:dyDescent="0.2">
      <c r="A980" s="2" t="s">
        <v>6019</v>
      </c>
      <c r="B980" s="3">
        <v>43913</v>
      </c>
      <c r="C980" s="2" t="s">
        <v>5990</v>
      </c>
      <c r="D980" t="s">
        <v>6180</v>
      </c>
      <c r="E980" s="2">
        <v>3</v>
      </c>
      <c r="F980" s="2" t="e">
        <f>_xlfn.XLOOKUP(C980,Customers!A979:A1979,Customers!B979:B1979,,0)</f>
        <v>#N/A</v>
      </c>
      <c r="G980" s="2" t="e">
        <f>IF(_xlfn.XLOOKUP(C980,Customers!A979:A1979,Customers!C979:C1979,,0)=0,"",_xlfn.XLOOKUP(C980,Customers!A979:A1979,Customers!C979:C1979,,0))</f>
        <v>#N/A</v>
      </c>
      <c r="H980" s="2" t="e">
        <f>_xlfn.XLOOKUP(C980,Customers!A979:A1979,Customers!G979:G1979,,0)</f>
        <v>#N/A</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8"/>
        <v>23.31</v>
      </c>
      <c r="N980" t="str">
        <f t="shared" si="49"/>
        <v>Arabica</v>
      </c>
      <c r="O980" t="str">
        <f t="shared" si="50"/>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_xlfn.XLOOKUP(C981,Customers!A980:A1980,Customers!B980:B1980,,0)</f>
        <v>Javier Causnett</v>
      </c>
      <c r="G981" s="2" t="str">
        <f>IF(_xlfn.XLOOKUP(C981,Customers!A980:A1980,Customers!C980:C1980,,0)=0,"",_xlfn.XLOOKUP(C981,Customers!A980:A1980,Customers!C980:C1980,,0))</f>
        <v/>
      </c>
      <c r="H981" s="2" t="str">
        <f>_xlfn.XLOOKUP(C981,Customers!A980:A1980,Customers!G980:G1980,,0)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8"/>
        <v>10.739999999999998</v>
      </c>
      <c r="N981" t="str">
        <f t="shared" si="49"/>
        <v>Robusta</v>
      </c>
      <c r="O981" t="str">
        <f t="shared" si="50"/>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_xlfn.XLOOKUP(C982,Customers!A981:A1981,Customers!B981:B1981,,0)</f>
        <v>Demetris Micheli</v>
      </c>
      <c r="G982" s="2" t="str">
        <f>IF(_xlfn.XLOOKUP(C982,Customers!A981:A1981,Customers!C981:C1981,,0)=0,"",_xlfn.XLOOKUP(C982,Customers!A981:A1981,Customers!C981:C1981,,0))</f>
        <v/>
      </c>
      <c r="H982" s="2" t="str">
        <f>_xlfn.XLOOKUP(C982,Customers!A981:A1981,Customers!G981:G1981,,0)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8"/>
        <v>167.67000000000002</v>
      </c>
      <c r="N982" t="str">
        <f t="shared" si="49"/>
        <v>Excelsa</v>
      </c>
      <c r="O982" t="str">
        <f t="shared" si="50"/>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_xlfn.XLOOKUP(C983,Customers!A982:A1982,Customers!B982:B1982,,0)</f>
        <v>Chloette Bernardot</v>
      </c>
      <c r="G983" s="2" t="str">
        <f>IF(_xlfn.XLOOKUP(C983,Customers!A982:A1982,Customers!C982:C1982,,0)=0,"",_xlfn.XLOOKUP(C983,Customers!A982:A1982,Customers!C982:C1982,,0))</f>
        <v>cbernardotr9@wix.com</v>
      </c>
      <c r="H983" s="2" t="str">
        <f>_xlfn.XLOOKUP(C983,Customers!A982:A1982,Customers!G982:G1982,,0)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8"/>
        <v>21.87</v>
      </c>
      <c r="N983" t="str">
        <f t="shared" si="49"/>
        <v>Excelsa</v>
      </c>
      <c r="O983" t="str">
        <f t="shared" si="50"/>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_xlfn.XLOOKUP(C984,Customers!A983:A1983,Customers!B983:B1983,,0)</f>
        <v>Kim Kemery</v>
      </c>
      <c r="G984" s="2" t="str">
        <f>IF(_xlfn.XLOOKUP(C984,Customers!A983:A1983,Customers!C983:C1983,,0)=0,"",_xlfn.XLOOKUP(C984,Customers!A983:A1983,Customers!C983:C1983,,0))</f>
        <v>kkemeryra@t.co</v>
      </c>
      <c r="H984" s="2" t="str">
        <f>_xlfn.XLOOKUP(C984,Customers!A983:A1983,Customers!G983:G1983,,0)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8"/>
        <v>23.9</v>
      </c>
      <c r="N984" t="str">
        <f t="shared" si="49"/>
        <v>Robusta</v>
      </c>
      <c r="O984" t="str">
        <f t="shared" si="50"/>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_xlfn.XLOOKUP(C985,Customers!A984:A1984,Customers!B984:B1984,,0)</f>
        <v>Fanchette Parlot</v>
      </c>
      <c r="G985" s="2" t="str">
        <f>IF(_xlfn.XLOOKUP(C985,Customers!A984:A1984,Customers!C984:C1984,,0)=0,"",_xlfn.XLOOKUP(C985,Customers!A984:A1984,Customers!C984:C1984,,0))</f>
        <v>fparlotrb@forbes.com</v>
      </c>
      <c r="H985" s="2" t="str">
        <f>_xlfn.XLOOKUP(C985,Customers!A984:A1984,Customers!G984:G1984,,0)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8"/>
        <v>6.75</v>
      </c>
      <c r="N985" t="str">
        <f t="shared" si="49"/>
        <v>Arabica</v>
      </c>
      <c r="O985" t="str">
        <f t="shared" si="50"/>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_xlfn.XLOOKUP(C986,Customers!A985:A1985,Customers!B985:B1985,,0)</f>
        <v>Ramon Cheak</v>
      </c>
      <c r="G986" s="2" t="str">
        <f>IF(_xlfn.XLOOKUP(C986,Customers!A985:A1985,Customers!C985:C1985,,0)=0,"",_xlfn.XLOOKUP(C986,Customers!A985:A1985,Customers!C985:C1985,,0))</f>
        <v>rcheakrc@tripadvisor.com</v>
      </c>
      <c r="H986" s="2" t="str">
        <f>_xlfn.XLOOKUP(C986,Customers!A985:A1985,Customers!G985:G1985,,0)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8"/>
        <v>31.624999999999996</v>
      </c>
      <c r="N986" t="str">
        <f t="shared" si="49"/>
        <v>Excelsa</v>
      </c>
      <c r="O986" t="str">
        <f t="shared" si="50"/>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_xlfn.XLOOKUP(C987,Customers!A986:A1986,Customers!B986:B1986,,0)</f>
        <v>Koressa O'Geneay</v>
      </c>
      <c r="G987" s="2" t="str">
        <f>IF(_xlfn.XLOOKUP(C987,Customers!A986:A1986,Customers!C986:C1986,,0)=0,"",_xlfn.XLOOKUP(C987,Customers!A986:A1986,Customers!C986:C1986,,0))</f>
        <v>kogeneayrd@utexas.edu</v>
      </c>
      <c r="H987" s="2" t="str">
        <f>_xlfn.XLOOKUP(C987,Customers!A986:A1986,Customers!G986:G1986,,0)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8"/>
        <v>47.8</v>
      </c>
      <c r="N987" t="str">
        <f t="shared" si="49"/>
        <v>Robusta</v>
      </c>
      <c r="O987" t="str">
        <f t="shared" si="50"/>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_xlfn.XLOOKUP(C988,Customers!A987:A1987,Customers!B987:B1987,,0)</f>
        <v>Claudell Ayre</v>
      </c>
      <c r="G988" s="2" t="str">
        <f>IF(_xlfn.XLOOKUP(C988,Customers!A987:A1987,Customers!C987:C1987,,0)=0,"",_xlfn.XLOOKUP(C988,Customers!A987:A1987,Customers!C987:C1987,,0))</f>
        <v>cayrere@symantec.com</v>
      </c>
      <c r="H988" s="2" t="str">
        <f>_xlfn.XLOOKUP(C988,Customers!A987:A1987,Customers!G987:G1987,,0)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8"/>
        <v>33.464999999999996</v>
      </c>
      <c r="N988" t="str">
        <f t="shared" si="49"/>
        <v>Liberica</v>
      </c>
      <c r="O988" t="str">
        <f t="shared" si="50"/>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_xlfn.XLOOKUP(C989,Customers!A988:A1988,Customers!B988:B1988,,0)</f>
        <v>Lorianne Kyneton</v>
      </c>
      <c r="G989" s="2" t="str">
        <f>IF(_xlfn.XLOOKUP(C989,Customers!A988:A1988,Customers!C988:C1988,,0)=0,"",_xlfn.XLOOKUP(C989,Customers!A988:A1988,Customers!C988:C1988,,0))</f>
        <v>lkynetonrf@macromedia.com</v>
      </c>
      <c r="H989" s="2" t="str">
        <f>_xlfn.XLOOKUP(C989,Customers!A988:A1988,Customers!G988:G1988,,0)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8"/>
        <v>29.849999999999998</v>
      </c>
      <c r="N989" t="str">
        <f t="shared" si="49"/>
        <v>Arabica</v>
      </c>
      <c r="O989" t="str">
        <f t="shared" si="50"/>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_xlfn.XLOOKUP(C990,Customers!A989:A1989,Customers!B989:B1989,,0)</f>
        <v>Adele McFayden</v>
      </c>
      <c r="G990" s="2" t="str">
        <f>IF(_xlfn.XLOOKUP(C990,Customers!A989:A1989,Customers!C989:C1989,,0)=0,"",_xlfn.XLOOKUP(C990,Customers!A989:A1989,Customers!C989:C1989,,0))</f>
        <v/>
      </c>
      <c r="H990" s="2" t="str">
        <f>_xlfn.XLOOKUP(C990,Customers!A989:A1989,Customers!G989:G1989,,0)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8"/>
        <v>29.849999999999998</v>
      </c>
      <c r="N990" t="str">
        <f t="shared" si="49"/>
        <v>Robusta</v>
      </c>
      <c r="O990" t="str">
        <f t="shared" si="50"/>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_xlfn.XLOOKUP(C991,Customers!A990:A1990,Customers!B990:B1990,,0)</f>
        <v>Herta Layne</v>
      </c>
      <c r="G991" s="2" t="str">
        <f>IF(_xlfn.XLOOKUP(C991,Customers!A990:A1990,Customers!C990:C1990,,0)=0,"",_xlfn.XLOOKUP(C991,Customers!A990:A1990,Customers!C990:C1990,,0))</f>
        <v/>
      </c>
      <c r="H991" s="2" t="str">
        <f>_xlfn.XLOOKUP(C991,Customers!A990:A1990,Customers!G990:G1990,,0)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8"/>
        <v>155.24999999999997</v>
      </c>
      <c r="N991" t="str">
        <f t="shared" si="49"/>
        <v>Arabica</v>
      </c>
      <c r="O991" t="str">
        <f t="shared" si="50"/>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_xlfn.XLOOKUP(C992,Customers!A991:A1991,Customers!B991:B1991,,0)</f>
        <v>Marguerite Graves</v>
      </c>
      <c r="G992" s="2" t="str">
        <f>IF(_xlfn.XLOOKUP(C992,Customers!A991:A1991,Customers!C991:C1991,,0)=0,"",_xlfn.XLOOKUP(C992,Customers!A991:A1991,Customers!C991:C1991,,0))</f>
        <v/>
      </c>
      <c r="H992" s="2" t="str">
        <f>_xlfn.XLOOKUP(C992,Customers!A991:A1991,Customers!G991:G1991,,0)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8"/>
        <v>18.225000000000001</v>
      </c>
      <c r="N992" t="str">
        <f t="shared" si="49"/>
        <v>Excelsa</v>
      </c>
      <c r="O992" t="str">
        <f t="shared" si="50"/>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_xlfn.XLOOKUP(C993,Customers!A992:A1992,Customers!B992:B1992,,0)</f>
        <v>Marguerite Graves</v>
      </c>
      <c r="G993" s="2" t="str">
        <f>IF(_xlfn.XLOOKUP(C993,Customers!A992:A1992,Customers!C992:C1992,,0)=0,"",_xlfn.XLOOKUP(C993,Customers!A992:A1992,Customers!C992:C1992,,0))</f>
        <v/>
      </c>
      <c r="H993" s="2" t="str">
        <f>_xlfn.XLOOKUP(C993,Customers!A992:A1992,Customers!G992:G1992,,0)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8"/>
        <v>15.54</v>
      </c>
      <c r="N993" t="str">
        <f t="shared" si="49"/>
        <v>Liberica</v>
      </c>
      <c r="O993" t="str">
        <f t="shared" si="50"/>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_xlfn.XLOOKUP(C994,Customers!A993:A1993,Customers!B993:B1993,,0)</f>
        <v>Desdemona Eye</v>
      </c>
      <c r="G994" s="2" t="str">
        <f>IF(_xlfn.XLOOKUP(C994,Customers!A993:A1993,Customers!C993:C1993,,0)=0,"",_xlfn.XLOOKUP(C994,Customers!A993:A1993,Customers!C993:C1993,,0))</f>
        <v/>
      </c>
      <c r="H994" s="2" t="str">
        <f>_xlfn.XLOOKUP(C994,Customers!A993:A1993,Customers!G993:G1993,,0)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8"/>
        <v>109.36499999999999</v>
      </c>
      <c r="N994" t="str">
        <f t="shared" si="49"/>
        <v>Liberica</v>
      </c>
      <c r="O994" t="str">
        <f t="shared" si="50"/>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_xlfn.XLOOKUP(C995,Customers!A994:A1994,Customers!B994:B1994,,0)</f>
        <v>Margarette Sterland</v>
      </c>
      <c r="G995" s="2" t="str">
        <f>IF(_xlfn.XLOOKUP(C995,Customers!A994:A1994,Customers!C994:C1994,,0)=0,"",_xlfn.XLOOKUP(C995,Customers!A994:A1994,Customers!C994:C1994,,0))</f>
        <v/>
      </c>
      <c r="H995" s="2" t="str">
        <f>_xlfn.XLOOKUP(C995,Customers!A994:A1994,Customers!G994:G1994,,0)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8"/>
        <v>77.699999999999989</v>
      </c>
      <c r="N995" t="str">
        <f t="shared" si="49"/>
        <v>Arabica</v>
      </c>
      <c r="O995" t="str">
        <f t="shared" si="50"/>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_xlfn.XLOOKUP(C996,Customers!A995:A1995,Customers!B995:B1995,,0)</f>
        <v>Catharine Scoines</v>
      </c>
      <c r="G996" s="2" t="str">
        <f>IF(_xlfn.XLOOKUP(C996,Customers!A995:A1995,Customers!C995:C1995,,0)=0,"",_xlfn.XLOOKUP(C996,Customers!A995:A1995,Customers!C995:C1995,,0))</f>
        <v/>
      </c>
      <c r="H996" s="2" t="str">
        <f>_xlfn.XLOOKUP(C996,Customers!A995:A1995,Customers!G995:G1995,,0)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8"/>
        <v>8.9550000000000001</v>
      </c>
      <c r="N996" t="str">
        <f t="shared" si="49"/>
        <v>Arabica</v>
      </c>
      <c r="O996" t="str">
        <f t="shared" si="50"/>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_xlfn.XLOOKUP(C997,Customers!A996:A1996,Customers!B996:B1996,,0)</f>
        <v>Jennica Tewelson</v>
      </c>
      <c r="G997" s="2" t="str">
        <f>IF(_xlfn.XLOOKUP(C997,Customers!A996:A1996,Customers!C996:C1996,,0)=0,"",_xlfn.XLOOKUP(C997,Customers!A996:A1996,Customers!C996:C1996,,0))</f>
        <v>jtewelsonrn@samsung.com</v>
      </c>
      <c r="H997" s="2" t="str">
        <f>_xlfn.XLOOKUP(C997,Customers!A996:A1996,Customers!G996:G1996,,0)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8"/>
        <v>27.484999999999996</v>
      </c>
      <c r="N997" t="str">
        <f t="shared" si="49"/>
        <v>Robusta</v>
      </c>
      <c r="O997" t="str">
        <f t="shared" si="50"/>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_xlfn.XLOOKUP(C998,Customers!A997:A1997,Customers!B997:B1997,,0)</f>
        <v>Marguerite Graves</v>
      </c>
      <c r="G998" s="2" t="str">
        <f>IF(_xlfn.XLOOKUP(C998,Customers!A997:A1997,Customers!C997:C1997,,0)=0,"",_xlfn.XLOOKUP(C998,Customers!A997:A1997,Customers!C997:C1997,,0))</f>
        <v/>
      </c>
      <c r="H998" s="2" t="str">
        <f>_xlfn.XLOOKUP(C998,Customers!A997:A1997,Customers!G997:G1997,,0)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8"/>
        <v>29.849999999999998</v>
      </c>
      <c r="N998" t="str">
        <f t="shared" si="49"/>
        <v>Robusta</v>
      </c>
      <c r="O998" t="str">
        <f t="shared" si="50"/>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_xlfn.XLOOKUP(C999,Customers!A998:A1998,Customers!B998:B1998,,0)</f>
        <v>Marguerite Graves</v>
      </c>
      <c r="G999" s="2" t="str">
        <f>IF(_xlfn.XLOOKUP(C999,Customers!A998:A1998,Customers!C998:C1998,,0)=0,"",_xlfn.XLOOKUP(C999,Customers!A998:A1998,Customers!C998:C1998,,0))</f>
        <v/>
      </c>
      <c r="H999" s="2" t="str">
        <f>_xlfn.XLOOKUP(C999,Customers!A998:A1998,Customers!G998:G1998,,0)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8"/>
        <v>27</v>
      </c>
      <c r="N999" t="str">
        <f t="shared" si="49"/>
        <v>Arabica</v>
      </c>
      <c r="O999" t="str">
        <f t="shared" si="50"/>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_xlfn.XLOOKUP(C1000,Customers!A999:A1999,Customers!B999:B1999,,0)</f>
        <v>Nicolina Jenny</v>
      </c>
      <c r="G1000" s="2" t="str">
        <f>IF(_xlfn.XLOOKUP(C1000,Customers!A999:A1999,Customers!C999:C1999,,0)=0,"",_xlfn.XLOOKUP(C1000,Customers!A999:A1999,Customers!C999:C1999,,0))</f>
        <v>njennyrq@bigcartel.com</v>
      </c>
      <c r="H1000" s="2" t="str">
        <f>_xlfn.XLOOKUP(C1000,Customers!A999:A1999,Customers!G999:G1999,,0)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8"/>
        <v>9.9499999999999993</v>
      </c>
      <c r="N1000" t="str">
        <f t="shared" si="49"/>
        <v>Arabica</v>
      </c>
      <c r="O1000" t="str">
        <f t="shared" si="50"/>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_xlfn.XLOOKUP(C1001,Customers!A1000:A2000,Customers!B1000:B2000,,0)</f>
        <v>Vidovic Antonelli</v>
      </c>
      <c r="G1001" s="2" t="str">
        <f>IF(_xlfn.XLOOKUP(C1001,Customers!A1000:A2000,Customers!C1000:C2000,,0)=0,"",_xlfn.XLOOKUP(C1001,Customers!A1000:A2000,Customers!C1000:C2000,,0))</f>
        <v/>
      </c>
      <c r="H1001" s="2" t="str">
        <f>_xlfn.XLOOKUP(C1001,Customers!A1000:A2000,Customers!G1000:G2000,,0)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8"/>
        <v>12.375</v>
      </c>
      <c r="N1001" t="str">
        <f t="shared" si="49"/>
        <v>Excelsa</v>
      </c>
      <c r="O1001" t="str">
        <f t="shared" si="50"/>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A104857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27" sqref="L27"/>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EE3E-A05C-1440-BDB2-F312B1A68654}">
  <dimension ref="A2:H10"/>
  <sheetViews>
    <sheetView zoomScaleNormal="100" workbookViewId="0">
      <selection activeCell="A12" sqref="A12"/>
    </sheetView>
  </sheetViews>
  <sheetFormatPr baseColWidth="10" defaultRowHeight="15" x14ac:dyDescent="0.2"/>
  <cols>
    <col min="1" max="1" width="12.1640625" bestFit="1" customWidth="1"/>
    <col min="2" max="2" width="19.6640625" bestFit="1" customWidth="1"/>
    <col min="3" max="3" width="12.6640625" bestFit="1" customWidth="1"/>
    <col min="4" max="6" width="5.1640625" bestFit="1" customWidth="1"/>
  </cols>
  <sheetData>
    <row r="2" spans="1:8" x14ac:dyDescent="0.2">
      <c r="H2" s="11"/>
    </row>
    <row r="3" spans="1:8" x14ac:dyDescent="0.2">
      <c r="A3" s="9" t="s">
        <v>6207</v>
      </c>
      <c r="C3" s="9" t="s">
        <v>9</v>
      </c>
    </row>
    <row r="4" spans="1:8" x14ac:dyDescent="0.2">
      <c r="A4" s="9" t="s">
        <v>6205</v>
      </c>
      <c r="B4" s="9" t="s">
        <v>6206</v>
      </c>
      <c r="C4" t="s">
        <v>6193</v>
      </c>
      <c r="D4" t="s">
        <v>6194</v>
      </c>
      <c r="E4" t="s">
        <v>6195</v>
      </c>
      <c r="F4" t="s">
        <v>6192</v>
      </c>
    </row>
    <row r="5" spans="1:8" x14ac:dyDescent="0.2">
      <c r="A5" t="s">
        <v>6198</v>
      </c>
      <c r="B5" t="s">
        <v>6200</v>
      </c>
      <c r="C5" s="10">
        <v>287.52499999999998</v>
      </c>
      <c r="D5" s="10">
        <v>288.66999999999996</v>
      </c>
      <c r="E5" s="10">
        <v>125.58</v>
      </c>
      <c r="F5" s="10">
        <v>374.13499999999993</v>
      </c>
    </row>
    <row r="6" spans="1:8" x14ac:dyDescent="0.2">
      <c r="B6" t="s">
        <v>6201</v>
      </c>
      <c r="C6" s="10">
        <v>840.93</v>
      </c>
      <c r="D6" s="10">
        <v>409.875</v>
      </c>
      <c r="E6" s="10">
        <v>171.33</v>
      </c>
      <c r="F6" s="10">
        <v>221.43999999999994</v>
      </c>
    </row>
    <row r="7" spans="1:8" x14ac:dyDescent="0.2">
      <c r="B7" t="s">
        <v>6202</v>
      </c>
      <c r="C7" s="10">
        <v>299.07</v>
      </c>
      <c r="D7" s="10">
        <v>260.32499999999999</v>
      </c>
      <c r="E7" s="10">
        <v>584.63999999999987</v>
      </c>
      <c r="F7" s="10">
        <v>256.36500000000001</v>
      </c>
    </row>
    <row r="8" spans="1:8" x14ac:dyDescent="0.2">
      <c r="B8" t="s">
        <v>6203</v>
      </c>
      <c r="C8" s="10">
        <v>323.32499999999999</v>
      </c>
      <c r="D8" s="10">
        <v>565.56999999999994</v>
      </c>
      <c r="E8" s="10">
        <v>537.80999999999995</v>
      </c>
      <c r="F8" s="10">
        <v>189.47499999999999</v>
      </c>
    </row>
    <row r="9" spans="1:8" x14ac:dyDescent="0.2">
      <c r="B9" t="s">
        <v>6204</v>
      </c>
      <c r="C9" s="10">
        <v>399.48499999999996</v>
      </c>
      <c r="D9" s="10">
        <v>148.20000000000002</v>
      </c>
      <c r="E9" s="10">
        <v>388.21999999999991</v>
      </c>
      <c r="F9" s="10">
        <v>212.07499999999999</v>
      </c>
    </row>
    <row r="10" spans="1:8" x14ac:dyDescent="0.2">
      <c r="A10" t="s">
        <v>6199</v>
      </c>
      <c r="C10" s="10">
        <v>1439.8199999999997</v>
      </c>
      <c r="D10" s="10">
        <v>1691.9299999999996</v>
      </c>
      <c r="E10" s="10">
        <v>2234.92</v>
      </c>
      <c r="F10" s="10">
        <v>1696.7649999999999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A55D1-2494-F447-9945-26A17BBF2728}">
  <dimension ref="A1:B4"/>
  <sheetViews>
    <sheetView workbookViewId="0">
      <selection activeCell="L29" sqref="L29"/>
    </sheetView>
  </sheetViews>
  <sheetFormatPr baseColWidth="10" defaultRowHeight="15" x14ac:dyDescent="0.2"/>
  <cols>
    <col min="1" max="1" width="13.5" bestFit="1" customWidth="1"/>
    <col min="2" max="2" width="10.5" bestFit="1" customWidth="1"/>
    <col min="3" max="7" width="5.1640625" bestFit="1" customWidth="1"/>
    <col min="8" max="24" width="6.6640625" bestFit="1" customWidth="1"/>
    <col min="25" max="168" width="7.6640625" bestFit="1" customWidth="1"/>
    <col min="169" max="198" width="8.6640625" bestFit="1" customWidth="1"/>
    <col min="199" max="199" width="11" bestFit="1" customWidth="1"/>
  </cols>
  <sheetData>
    <row r="1" spans="1:2" x14ac:dyDescent="0.2">
      <c r="A1" s="9" t="s">
        <v>7</v>
      </c>
      <c r="B1" t="s">
        <v>6207</v>
      </c>
    </row>
    <row r="2" spans="1:2" x14ac:dyDescent="0.2">
      <c r="A2" t="s">
        <v>28</v>
      </c>
      <c r="B2" s="12">
        <v>542.46499999999992</v>
      </c>
    </row>
    <row r="3" spans="1:2" x14ac:dyDescent="0.2">
      <c r="A3" t="s">
        <v>318</v>
      </c>
      <c r="B3" s="12">
        <v>1772.0300000000002</v>
      </c>
    </row>
    <row r="4" spans="1:2" x14ac:dyDescent="0.2">
      <c r="A4" t="s">
        <v>19</v>
      </c>
      <c r="B4" s="12">
        <v>11061.690000000006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7A7CC-8EA8-174A-B6EC-52328CC3B6C8}">
  <dimension ref="A1:B9"/>
  <sheetViews>
    <sheetView workbookViewId="0">
      <selection activeCell="D18" sqref="D18"/>
    </sheetView>
  </sheetViews>
  <sheetFormatPr baseColWidth="10" defaultRowHeight="15" x14ac:dyDescent="0.2"/>
  <cols>
    <col min="1" max="1" width="16" bestFit="1" customWidth="1"/>
    <col min="2" max="2" width="15.6640625" bestFit="1" customWidth="1"/>
    <col min="3" max="7" width="5.1640625" bestFit="1" customWidth="1"/>
    <col min="8" max="24" width="6.6640625" bestFit="1" customWidth="1"/>
    <col min="25" max="168" width="7.6640625" bestFit="1" customWidth="1"/>
    <col min="169" max="198" width="8.6640625" bestFit="1" customWidth="1"/>
    <col min="199" max="199" width="11" bestFit="1" customWidth="1"/>
  </cols>
  <sheetData>
    <row r="1" spans="1:2" x14ac:dyDescent="0.2">
      <c r="A1" s="9" t="s">
        <v>7</v>
      </c>
      <c r="B1" t="s">
        <v>6208</v>
      </c>
    </row>
    <row r="3" spans="1:2" x14ac:dyDescent="0.2">
      <c r="A3" s="9" t="s">
        <v>4</v>
      </c>
      <c r="B3" t="s">
        <v>6207</v>
      </c>
    </row>
    <row r="4" spans="1:2" x14ac:dyDescent="0.2">
      <c r="A4" t="s">
        <v>4391</v>
      </c>
      <c r="B4" s="13">
        <v>178.70999999999998</v>
      </c>
    </row>
    <row r="5" spans="1:2" x14ac:dyDescent="0.2">
      <c r="A5" t="s">
        <v>4299</v>
      </c>
      <c r="B5" s="13">
        <v>178.70999999999998</v>
      </c>
    </row>
    <row r="6" spans="1:2" x14ac:dyDescent="0.2">
      <c r="A6" t="s">
        <v>1628</v>
      </c>
      <c r="B6" s="13">
        <v>178.70999999999998</v>
      </c>
    </row>
    <row r="7" spans="1:2" x14ac:dyDescent="0.2">
      <c r="A7" t="s">
        <v>746</v>
      </c>
      <c r="B7" s="13">
        <v>178.70999999999998</v>
      </c>
    </row>
    <row r="8" spans="1:2" x14ac:dyDescent="0.2">
      <c r="A8" t="s">
        <v>2046</v>
      </c>
      <c r="B8" s="13">
        <v>200.78999999999996</v>
      </c>
    </row>
    <row r="9" spans="1:2" x14ac:dyDescent="0.2">
      <c r="A9" t="s">
        <v>2930</v>
      </c>
      <c r="B9" s="13">
        <v>204.92999999999995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16357-5B0D-E342-9467-9782728A08EF}">
  <dimension ref="A1"/>
  <sheetViews>
    <sheetView showGridLines="0" showRowColHeaders="0" zoomScale="77" zoomScaleNormal="80" workbookViewId="0">
      <selection activeCell="O46" sqref="O46"/>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E3EB8-6397-FF4F-B253-03D4399A33FC}">
  <dimension ref="A1:B57"/>
  <sheetViews>
    <sheetView tabSelected="1" workbookViewId="0">
      <selection activeCell="M19" sqref="M19"/>
    </sheetView>
  </sheetViews>
  <sheetFormatPr baseColWidth="10" defaultRowHeight="15" x14ac:dyDescent="0.2"/>
  <cols>
    <col min="1" max="1" width="26.83203125" customWidth="1"/>
    <col min="2" max="2" width="16.83203125" customWidth="1"/>
  </cols>
  <sheetData>
    <row r="1" spans="1:2" x14ac:dyDescent="0.2">
      <c r="A1" s="15" t="s">
        <v>6210</v>
      </c>
      <c r="B1" s="15" t="s">
        <v>6209</v>
      </c>
    </row>
    <row r="2" spans="1:2" x14ac:dyDescent="0.2">
      <c r="A2" s="14" t="s">
        <v>839</v>
      </c>
      <c r="B2" t="str">
        <f>VLOOKUP(A2,Customers!A1:I1001,1,FALSE)</f>
        <v>65552-60476-KY</v>
      </c>
    </row>
    <row r="3" spans="1:2" x14ac:dyDescent="0.2">
      <c r="A3" s="14" t="s">
        <v>844</v>
      </c>
      <c r="B3" t="str">
        <f>VLOOKUP(A3,Customers!A2:I1002,1,FALSE)</f>
        <v>69904-02729-YS</v>
      </c>
    </row>
    <row r="4" spans="1:2" x14ac:dyDescent="0.2">
      <c r="A4" s="14" t="s">
        <v>850</v>
      </c>
      <c r="B4" t="str">
        <f>VLOOKUP(A4,Customers!A3:I1003,1,FALSE)</f>
        <v>01433-04270-AX</v>
      </c>
    </row>
    <row r="5" spans="1:2" x14ac:dyDescent="0.2">
      <c r="A5" s="14" t="s">
        <v>855</v>
      </c>
      <c r="B5" t="str">
        <f>VLOOKUP(A5,Customers!A4:I1004,1,FALSE)</f>
        <v>14204-14186-LA</v>
      </c>
    </row>
    <row r="6" spans="1:2" x14ac:dyDescent="0.2">
      <c r="A6" s="14" t="s">
        <v>861</v>
      </c>
      <c r="B6" t="str">
        <f>VLOOKUP(A6,Customers!A5:I1005,1,FALSE)</f>
        <v>32948-34398-HC</v>
      </c>
    </row>
    <row r="7" spans="1:2" x14ac:dyDescent="0.2">
      <c r="A7" s="14" t="s">
        <v>867</v>
      </c>
      <c r="B7" t="str">
        <f>VLOOKUP(A7,Customers!A6:I1006,1,FALSE)</f>
        <v>77343-52608-FF</v>
      </c>
    </row>
    <row r="8" spans="1:2" x14ac:dyDescent="0.2">
      <c r="A8" s="14" t="s">
        <v>873</v>
      </c>
      <c r="B8" t="str">
        <f>VLOOKUP(A8,Customers!A7:I1007,1,FALSE)</f>
        <v>42770-36274-QA</v>
      </c>
    </row>
    <row r="9" spans="1:2" x14ac:dyDescent="0.2">
      <c r="A9" s="14" t="s">
        <v>879</v>
      </c>
      <c r="B9" t="str">
        <f>VLOOKUP(A9,Customers!A8:I1008,1,FALSE)</f>
        <v>14103-58987-ZU</v>
      </c>
    </row>
    <row r="10" spans="1:2" x14ac:dyDescent="0.2">
      <c r="A10" s="14" t="s">
        <v>886</v>
      </c>
      <c r="B10" t="str">
        <f>VLOOKUP(A10,Customers!A9:I1009,1,FALSE)</f>
        <v>69958-32065-SW</v>
      </c>
    </row>
    <row r="11" spans="1:2" x14ac:dyDescent="0.2">
      <c r="A11" s="14" t="s">
        <v>892</v>
      </c>
      <c r="B11" t="str">
        <f>VLOOKUP(A11,Customers!A10:I1010,1,FALSE)</f>
        <v>69533-84907-FA</v>
      </c>
    </row>
    <row r="12" spans="1:2" x14ac:dyDescent="0.2">
      <c r="A12" s="14" t="s">
        <v>898</v>
      </c>
      <c r="B12" t="str">
        <f>VLOOKUP(A12,Customers!A11:I1011,1,FALSE)</f>
        <v>76005-95461-CI</v>
      </c>
    </row>
    <row r="13" spans="1:2" x14ac:dyDescent="0.2">
      <c r="A13" s="14" t="s">
        <v>903</v>
      </c>
      <c r="B13" t="str">
        <f>VLOOKUP(A13,Customers!A12:I1012,1,FALSE)</f>
        <v>15395-90855-VB</v>
      </c>
    </row>
    <row r="14" spans="1:2" x14ac:dyDescent="0.2">
      <c r="A14" s="14" t="s">
        <v>908</v>
      </c>
      <c r="B14" t="str">
        <f>VLOOKUP(A14,Customers!A13:I1013,1,FALSE)</f>
        <v>80640-45811-LB</v>
      </c>
    </row>
    <row r="15" spans="1:2" x14ac:dyDescent="0.2">
      <c r="A15" s="14" t="s">
        <v>914</v>
      </c>
      <c r="B15" t="str">
        <f>VLOOKUP(A15,Customers!A14:I1014,1,FALSE)</f>
        <v>28476-04082-GR</v>
      </c>
    </row>
    <row r="16" spans="1:2" x14ac:dyDescent="0.2">
      <c r="A16" s="14" t="s">
        <v>920</v>
      </c>
      <c r="B16" t="str">
        <f>VLOOKUP(A16,Customers!A15:I1015,1,FALSE)</f>
        <v>12018-75670-EU</v>
      </c>
    </row>
    <row r="17" spans="1:2" x14ac:dyDescent="0.2">
      <c r="A17" s="14" t="s">
        <v>925</v>
      </c>
      <c r="B17" t="str">
        <f>VLOOKUP(A17,Customers!A16:I1016,1,FALSE)</f>
        <v>86437-17399-FK</v>
      </c>
    </row>
    <row r="18" spans="1:2" x14ac:dyDescent="0.2">
      <c r="A18" s="14" t="s">
        <v>931</v>
      </c>
      <c r="B18" t="str">
        <f>VLOOKUP(A18,Customers!A17:I1017,1,FALSE)</f>
        <v>62979-53167-ML</v>
      </c>
    </row>
    <row r="19" spans="1:2" x14ac:dyDescent="0.2">
      <c r="A19" s="14" t="s">
        <v>937</v>
      </c>
      <c r="B19" t="str">
        <f>VLOOKUP(A19,Customers!A18:I1018,1,FALSE)</f>
        <v>54810-81899-HL</v>
      </c>
    </row>
    <row r="20" spans="1:2" x14ac:dyDescent="0.2">
      <c r="A20" s="14" t="s">
        <v>943</v>
      </c>
      <c r="B20" t="str">
        <f>VLOOKUP(A20,Customers!A19:I1019,1,FALSE)</f>
        <v>26103-41504-IB</v>
      </c>
    </row>
    <row r="21" spans="1:2" x14ac:dyDescent="0.2">
      <c r="A21" s="14" t="s">
        <v>1437</v>
      </c>
      <c r="B21" t="str">
        <f>VLOOKUP(A21,Customers!A20:I1020,1,FALSE)</f>
        <v>00256-19905-YG</v>
      </c>
    </row>
    <row r="22" spans="1:2" x14ac:dyDescent="0.2">
      <c r="A22" s="14" t="s">
        <v>1442</v>
      </c>
      <c r="B22" t="str">
        <f>VLOOKUP(A22,Customers!A21:I1021,1,FALSE)</f>
        <v>38890-22576-UI</v>
      </c>
    </row>
    <row r="23" spans="1:2" x14ac:dyDescent="0.2">
      <c r="A23" s="14" t="s">
        <v>1449</v>
      </c>
      <c r="B23" t="str">
        <f>VLOOKUP(A23,Customers!A22:I1022,1,FALSE)</f>
        <v>94573-61802-PH</v>
      </c>
    </row>
    <row r="24" spans="1:2" x14ac:dyDescent="0.2">
      <c r="A24" s="14" t="s">
        <v>1454</v>
      </c>
      <c r="B24" t="str">
        <f>VLOOKUP(A24,Customers!A23:I1023,1,FALSE)</f>
        <v>86447-02699-UT</v>
      </c>
    </row>
    <row r="25" spans="1:2" x14ac:dyDescent="0.2">
      <c r="A25" s="14" t="s">
        <v>1460</v>
      </c>
      <c r="B25" t="str">
        <f>VLOOKUP(A25,Customers!A24:I1024,1,FALSE)</f>
        <v>51432-27169-KN</v>
      </c>
    </row>
    <row r="26" spans="1:2" x14ac:dyDescent="0.2">
      <c r="A26" s="14" t="s">
        <v>1465</v>
      </c>
      <c r="B26" t="str">
        <f>VLOOKUP(A26,Customers!A25:I1025,1,FALSE)</f>
        <v>43074-00987-PB</v>
      </c>
    </row>
    <row r="27" spans="1:2" x14ac:dyDescent="0.2">
      <c r="A27" s="14" t="s">
        <v>3655</v>
      </c>
      <c r="B27" t="str">
        <f>VLOOKUP(A27,Customers!A26:I1026,1,FALSE)</f>
        <v>61809-87758-LJ</v>
      </c>
    </row>
    <row r="28" spans="1:2" x14ac:dyDescent="0.2">
      <c r="A28" s="14" t="s">
        <v>1476</v>
      </c>
      <c r="B28" t="str">
        <f>VLOOKUP(A28,Customers!A27:I1027,1,FALSE)</f>
        <v>28279-78469-YW</v>
      </c>
    </row>
    <row r="29" spans="1:2" x14ac:dyDescent="0.2">
      <c r="A29" s="14" t="s">
        <v>1482</v>
      </c>
      <c r="B29" t="str">
        <f>VLOOKUP(A29,Customers!A28:I1028,1,FALSE)</f>
        <v>91829-99544-DS</v>
      </c>
    </row>
    <row r="30" spans="1:2" x14ac:dyDescent="0.2">
      <c r="A30" s="14" t="s">
        <v>1488</v>
      </c>
      <c r="B30" t="str">
        <f>VLOOKUP(A30,Customers!A29:I1029,1,FALSE)</f>
        <v>38978-59582-JP</v>
      </c>
    </row>
    <row r="31" spans="1:2" x14ac:dyDescent="0.2">
      <c r="A31" s="14" t="s">
        <v>1493</v>
      </c>
      <c r="B31" t="str">
        <f>VLOOKUP(A31,Customers!A30:I1030,1,FALSE)</f>
        <v>86504-96610-BH</v>
      </c>
    </row>
    <row r="32" spans="1:2" x14ac:dyDescent="0.2">
      <c r="A32" s="14" t="s">
        <v>1499</v>
      </c>
      <c r="B32" t="str">
        <f>VLOOKUP(A32,Customers!A31:I1031,1,FALSE)</f>
        <v>75986-98864-EZ</v>
      </c>
    </row>
    <row r="33" spans="1:2" x14ac:dyDescent="0.2">
      <c r="A33" s="14" t="s">
        <v>1504</v>
      </c>
      <c r="B33" t="str">
        <f>VLOOKUP(A33,Customers!A32:I1032,1,FALSE)</f>
        <v>66776-88682-RG</v>
      </c>
    </row>
    <row r="34" spans="1:2" x14ac:dyDescent="0.2">
      <c r="A34" s="14" t="s">
        <v>1504</v>
      </c>
      <c r="B34" t="str">
        <f>VLOOKUP(A34,Customers!A33:I1033,1,FALSE)</f>
        <v>66776-88682-RG</v>
      </c>
    </row>
    <row r="35" spans="1:2" x14ac:dyDescent="0.2">
      <c r="A35" s="14" t="s">
        <v>1515</v>
      </c>
      <c r="B35" t="str">
        <f>VLOOKUP(A35,Customers!A34:I1034,1,FALSE)</f>
        <v>85851-78384-DM</v>
      </c>
    </row>
    <row r="36" spans="1:2" x14ac:dyDescent="0.2">
      <c r="A36" s="14" t="s">
        <v>1521</v>
      </c>
      <c r="B36" t="str">
        <f>VLOOKUP(A36,Customers!A35:I1035,1,FALSE)</f>
        <v>55232-81621-BX</v>
      </c>
    </row>
    <row r="37" spans="1:2" x14ac:dyDescent="0.2">
      <c r="A37" s="14" t="s">
        <v>1527</v>
      </c>
      <c r="B37" t="str">
        <f>VLOOKUP(A37,Customers!A36:I1036,1,FALSE)</f>
        <v>80310-92912-JA</v>
      </c>
    </row>
    <row r="38" spans="1:2" x14ac:dyDescent="0.2">
      <c r="A38" s="14" t="s">
        <v>1533</v>
      </c>
      <c r="B38" t="str">
        <f>VLOOKUP(A38,Customers!A37:I1037,1,FALSE)</f>
        <v>19821-05175-WZ</v>
      </c>
    </row>
    <row r="39" spans="1:2" x14ac:dyDescent="0.2">
      <c r="A39" s="14" t="s">
        <v>1539</v>
      </c>
      <c r="B39" t="str">
        <f>VLOOKUP(A39,Customers!A38:I1038,1,FALSE)</f>
        <v>01338-83217-GV</v>
      </c>
    </row>
    <row r="40" spans="1:2" x14ac:dyDescent="0.2">
      <c r="A40" s="14" t="s">
        <v>1545</v>
      </c>
      <c r="B40" t="str">
        <f>VLOOKUP(A40,Customers!A39:I1039,1,FALSE)</f>
        <v>66044-25298-TA</v>
      </c>
    </row>
    <row r="41" spans="1:2" x14ac:dyDescent="0.2">
      <c r="A41" s="14" t="s">
        <v>1550</v>
      </c>
      <c r="B41" t="str">
        <f>VLOOKUP(A41,Customers!A40:I1040,1,FALSE)</f>
        <v>28728-47861-TZ</v>
      </c>
    </row>
    <row r="42" spans="1:2" x14ac:dyDescent="0.2">
      <c r="A42" s="14" t="s">
        <v>1556</v>
      </c>
      <c r="B42" t="str">
        <f>VLOOKUP(A42,Customers!A41:I1041,1,FALSE)</f>
        <v>32638-38620-AX</v>
      </c>
    </row>
    <row r="43" spans="1:2" x14ac:dyDescent="0.2">
      <c r="A43" s="14" t="s">
        <v>1562</v>
      </c>
      <c r="B43" t="str">
        <f>VLOOKUP(A43,Customers!A42:I1042,1,FALSE)</f>
        <v>83163-65741-IH</v>
      </c>
    </row>
    <row r="44" spans="1:2" x14ac:dyDescent="0.2">
      <c r="A44" s="14" t="s">
        <v>1568</v>
      </c>
      <c r="B44" t="str">
        <f>VLOOKUP(A44,Customers!A43:I1043,1,FALSE)</f>
        <v>89422-58281-FD</v>
      </c>
    </row>
    <row r="45" spans="1:2" x14ac:dyDescent="0.2">
      <c r="A45" s="14" t="s">
        <v>1574</v>
      </c>
      <c r="B45" t="str">
        <f>VLOOKUP(A45,Customers!A44:I1044,1,FALSE)</f>
        <v>76293-30918-DQ</v>
      </c>
    </row>
    <row r="46" spans="1:2" x14ac:dyDescent="0.2">
      <c r="A46" s="14" t="s">
        <v>1580</v>
      </c>
      <c r="B46" t="str">
        <f>VLOOKUP(A46,Customers!A45:I1045,1,FALSE)</f>
        <v>86779-84838-EJ</v>
      </c>
    </row>
    <row r="47" spans="1:2" x14ac:dyDescent="0.2">
      <c r="A47" s="14" t="s">
        <v>1585</v>
      </c>
      <c r="B47" t="str">
        <f>VLOOKUP(A47,Customers!A46:I1046,1,FALSE)</f>
        <v>66806-41795-MX</v>
      </c>
    </row>
    <row r="48" spans="1:2" x14ac:dyDescent="0.2">
      <c r="A48" s="14" t="s">
        <v>1591</v>
      </c>
      <c r="B48" t="str">
        <f>VLOOKUP(A48,Customers!A47:I1047,1,FALSE)</f>
        <v>64875-71224-UI</v>
      </c>
    </row>
    <row r="49" spans="1:2" x14ac:dyDescent="0.2">
      <c r="A49" s="14" t="s">
        <v>1597</v>
      </c>
      <c r="B49" t="str">
        <f>VLOOKUP(A49,Customers!A48:I1048,1,FALSE)</f>
        <v>16982-35708-BZ</v>
      </c>
    </row>
    <row r="50" spans="1:2" x14ac:dyDescent="0.2">
      <c r="A50" s="14" t="s">
        <v>1597</v>
      </c>
      <c r="B50" t="str">
        <f>VLOOKUP(A50,Customers!A49:I1049,1,FALSE)</f>
        <v>16982-35708-BZ</v>
      </c>
    </row>
    <row r="51" spans="1:2" x14ac:dyDescent="0.2">
      <c r="A51" s="14" t="s">
        <v>1597</v>
      </c>
      <c r="B51" t="str">
        <f>VLOOKUP(A51,Customers!A50:I1050,1,FALSE)</f>
        <v>16982-35708-BZ</v>
      </c>
    </row>
    <row r="52" spans="1:2" x14ac:dyDescent="0.2">
      <c r="A52" s="14" t="s">
        <v>1597</v>
      </c>
      <c r="B52" t="str">
        <f>VLOOKUP(A52,Customers!A51:I1051,1,FALSE)</f>
        <v>16982-35708-BZ</v>
      </c>
    </row>
    <row r="53" spans="1:2" x14ac:dyDescent="0.2">
      <c r="A53" s="14" t="s">
        <v>1597</v>
      </c>
      <c r="B53" t="str">
        <f>VLOOKUP(A53,Customers!A52:I1052,1,FALSE)</f>
        <v>16982-35708-BZ</v>
      </c>
    </row>
    <row r="54" spans="1:2" x14ac:dyDescent="0.2">
      <c r="A54" s="14" t="s">
        <v>1622</v>
      </c>
      <c r="B54" t="str">
        <f>VLOOKUP(A54,Customers!A53:I1053,1,FALSE)</f>
        <v>66708-26678-QK</v>
      </c>
    </row>
    <row r="55" spans="1:2" x14ac:dyDescent="0.2">
      <c r="A55" s="14" t="s">
        <v>1627</v>
      </c>
      <c r="B55" t="str">
        <f>VLOOKUP(A55,Customers!A54:I1054,1,FALSE)</f>
        <v>08743-09057-OO</v>
      </c>
    </row>
    <row r="56" spans="1:2" x14ac:dyDescent="0.2">
      <c r="A56" s="14" t="s">
        <v>1633</v>
      </c>
      <c r="B56" t="str">
        <f>VLOOKUP(A56,Customers!A55:I1055,1,FALSE)</f>
        <v>37490-01572-JW</v>
      </c>
    </row>
    <row r="57" spans="1:2" x14ac:dyDescent="0.2">
      <c r="A57" s="14" t="s">
        <v>1639</v>
      </c>
      <c r="B57" t="str">
        <f>VLOOKUP(A57,Customers!A56:I1056,1,FALSE)</f>
        <v>01811-60350-CU</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Total Sales</vt:lpstr>
      <vt:lpstr>Country By Sales</vt:lpstr>
      <vt:lpstr>Top 5 Customers</vt:lpstr>
      <vt:lpstr>Dashboard</vt:lpstr>
      <vt:lpstr>VLOOKUP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sou.mj2023@outlook.com</cp:lastModifiedBy>
  <cp:revision/>
  <dcterms:created xsi:type="dcterms:W3CDTF">2022-11-26T09:51:45Z</dcterms:created>
  <dcterms:modified xsi:type="dcterms:W3CDTF">2024-03-08T02:12:28Z</dcterms:modified>
  <cp:category/>
  <cp:contentStatus/>
</cp:coreProperties>
</file>