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639D9957-7202-479F-800C-BD08676529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definedNames>
    <definedName name="APORTE">Planilha1!$D$17:$D$17</definedName>
    <definedName name="RENDIMENTO_CARTEIRA">Planilha1!$D$13:$D$13</definedName>
    <definedName name="SALARIO">Planilha1!$D$12:$D$12</definedName>
    <definedName name="SUGESTAO_INVESTIMENTO">Planilha1!$D$14:$D$14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35" i="1"/>
  <c r="A24" i="2"/>
  <c r="A23" i="2"/>
  <c r="A22" i="2"/>
  <c r="A21" i="2"/>
  <c r="A20" i="2"/>
  <c r="A19" i="2"/>
  <c r="A16" i="2"/>
  <c r="A15" i="2"/>
  <c r="A14" i="2"/>
  <c r="A13" i="2"/>
  <c r="A12" i="2"/>
  <c r="A11" i="2"/>
  <c r="A8" i="2"/>
  <c r="A7" i="2"/>
  <c r="A6" i="2"/>
  <c r="A5" i="2"/>
  <c r="A4" i="2"/>
  <c r="A3" i="2"/>
  <c r="C32" i="1" a="1"/>
  <c r="C32" i="1"/>
  <c r="D14" i="1"/>
  <c r="C25" i="1"/>
  <c r="D25" i="1" s="1" a="1"/>
  <c r="D25" i="1" s="1"/>
  <c r="C26" i="1"/>
  <c r="D26" i="1" s="1" a="1"/>
  <c r="D26" i="1" s="1"/>
  <c r="C27" i="1"/>
  <c r="D27" i="1" s="1" a="1"/>
  <c r="D27" i="1" s="1"/>
  <c r="C28" i="1"/>
  <c r="D28" i="1" s="1" a="1"/>
  <c r="D28" i="1" s="1"/>
  <c r="C24" i="1"/>
  <c r="D24" i="1" s="1" a="1"/>
  <c r="D24" i="1" s="1"/>
  <c r="D20" i="1"/>
  <c r="D21" i="1" s="1"/>
  <c r="D36" i="1" l="1"/>
  <c r="D37" i="1"/>
  <c r="D38" i="1"/>
  <c r="D39" i="1"/>
  <c r="D40" i="1"/>
  <c r="D35" i="1"/>
  <c r="D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<sst xmlns="http://schemas.openxmlformats.org/spreadsheetml/2006/main" count="77" uniqueCount="33">
  <si>
    <t>CONFIGURAÇÕES</t>
  </si>
  <si>
    <t>SALÁRIO</t>
  </si>
  <si>
    <t>RENDIMENTO CARTEIRA</t>
  </si>
  <si>
    <t>SUGESTÃO DE INVESTIMENTO (30%)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</si>
  <si>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</si>
  <si>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</si>
  <si>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</si>
  <si>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</si>
  <si>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</si>
  <si>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</si>
  <si>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>CENÁRIOS</t>
  </si>
  <si>
    <t>DIVIDENDOS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</si>
  <si>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</si>
  <si>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</si>
  <si>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</si>
  <si>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</si>
  <si>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</si>
  <si>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</si>
  <si>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</si>
  <si>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</si>
  <si>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</si>
  <si>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</si>
  <si>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</si>
  <si>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</si>
  <si>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</si>
  <si>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</si>
  <si>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</si>
  <si>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</si>
  <si>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</si>
  <si>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CHAVE</t>
  </si>
  <si>
    <t>%</t>
  </si>
  <si>
    <t>CONSERVADOR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</si>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</sst>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R$&quot;\ #,##0.00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b/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</font>
    <font>
      <b/>
      <sz val="12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4" fillId="2" borderId="5" xfId="0" applyFont="1" applyFill="1" applyBorder="1" applyAlignment="1">
      <alignment vertical="center"/>
    </xf>
    <xf numFmtId="165" fontId="0" fillId="3" borderId="12" xfId="0" applyNumberFormat="1" applyFill="1" applyBorder="1" applyAlignment="1">
      <alignment horizontal="center" vertical="center"/>
    </xf>
    <xf numFmtId="10" fontId="0" fillId="3" borderId="14" xfId="0" applyNumberFormat="1" applyFill="1" applyBorder="1" applyAlignment="1">
      <alignment horizontal="center" vertical="center"/>
    </xf>
    <xf numFmtId="165" fontId="0" fillId="3" borderId="17" xfId="0" applyNumberFormat="1" applyFill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165" fontId="1" fillId="3" borderId="14" xfId="0" applyNumberFormat="1" applyFont="1" applyFill="1" applyBorder="1" applyAlignment="1">
      <alignment horizontal="center" vertical="center"/>
    </xf>
    <xf numFmtId="165" fontId="1" fillId="3" borderId="17" xfId="0" applyNumberFormat="1" applyFont="1" applyFill="1" applyBorder="1" applyAlignment="1">
      <alignment horizontal="center" vertical="center"/>
    </xf>
    <xf numFmtId="165" fontId="0" fillId="3" borderId="18" xfId="0" applyNumberFormat="1" applyFill="1" applyBorder="1"/>
    <xf numFmtId="165" fontId="0" fillId="3" borderId="19" xfId="0" applyNumberFormat="1" applyFill="1" applyBorder="1"/>
    <xf numFmtId="165" fontId="0" fillId="3" borderId="20" xfId="0" applyNumberFormat="1" applyFill="1" applyBorder="1"/>
    <xf numFmtId="165" fontId="0" fillId="3" borderId="6" xfId="0" applyNumberFormat="1" applyFill="1" applyBorder="1"/>
    <xf numFmtId="165" fontId="0" fillId="3" borderId="22" xfId="0" applyNumberFormat="1" applyFill="1" applyBorder="1"/>
    <xf numFmtId="165" fontId="0" fillId="3" borderId="24" xfId="0" applyNumberFormat="1" applyFill="1" applyBorder="1"/>
    <xf numFmtId="0" fontId="6" fillId="3" borderId="1" xfId="0" applyFont="1" applyFill="1" applyBorder="1" applyAlignment="1">
      <alignment horizontal="left" indent="2"/>
    </xf>
    <xf numFmtId="0" fontId="6" fillId="3" borderId="21" xfId="0" applyFont="1" applyFill="1" applyBorder="1" applyAlignment="1">
      <alignment horizontal="left" indent="2"/>
    </xf>
    <xf numFmtId="0" fontId="6" fillId="3" borderId="23" xfId="0" applyFont="1" applyFill="1" applyBorder="1" applyAlignment="1">
      <alignment horizontal="left" indent="2"/>
    </xf>
    <xf numFmtId="0" fontId="6" fillId="3" borderId="9" xfId="0" applyFont="1" applyFill="1" applyBorder="1" applyAlignment="1">
      <alignment horizontal="left" indent="2"/>
    </xf>
    <xf numFmtId="9" fontId="0" fillId="0" borderId="0" xfId="0" applyNumberFormat="1" applyAlignment="1">
      <alignment horizontal="center" vertical="center"/>
    </xf>
    <xf numFmtId="0" fontId="0" fillId="7" borderId="0" xfId="0" applyFill="1"/>
    <xf numFmtId="0" fontId="1" fillId="7" borderId="0" xfId="0" applyFont="1" applyFill="1" applyAlignment="1">
      <alignment horizontal="center" vertical="center"/>
    </xf>
    <xf numFmtId="165" fontId="1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7" borderId="0" xfId="0" applyFont="1" applyFill="1"/>
    <xf numFmtId="0" fontId="1" fillId="7" borderId="0" xfId="0" applyFont="1" applyFill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8" borderId="25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165" fontId="0" fillId="8" borderId="24" xfId="0" applyNumberFormat="1" applyFill="1" applyBorder="1" applyAlignment="1">
      <alignment horizontal="center" vertical="center"/>
    </xf>
    <xf numFmtId="0" fontId="2" fillId="4" borderId="1" xfId="1" applyBorder="1"/>
    <xf numFmtId="0" fontId="1" fillId="6" borderId="9" xfId="0" applyFont="1" applyFill="1" applyBorder="1"/>
    <xf numFmtId="0" fontId="7" fillId="3" borderId="13" xfId="0" applyFont="1" applyFill="1" applyBorder="1" applyAlignment="1">
      <alignment horizontal="left" vertical="center" indent="2"/>
    </xf>
    <xf numFmtId="0" fontId="7" fillId="3" borderId="10" xfId="0" applyFont="1" applyFill="1" applyBorder="1" applyAlignment="1">
      <alignment horizontal="left" vertical="center" indent="2"/>
    </xf>
    <xf numFmtId="0" fontId="7" fillId="3" borderId="15" xfId="0" applyFont="1" applyFill="1" applyBorder="1" applyAlignment="1">
      <alignment horizontal="left" vertical="center" indent="2"/>
    </xf>
    <xf numFmtId="0" fontId="7" fillId="3" borderId="16" xfId="0" applyFont="1" applyFill="1" applyBorder="1" applyAlignment="1">
      <alignment horizontal="left" vertical="center" indent="2"/>
    </xf>
    <xf numFmtId="0" fontId="3" fillId="5" borderId="3" xfId="0" applyFont="1" applyFill="1" applyBorder="1" applyAlignment="1">
      <alignment horizontal="left" vertical="center" indent="2"/>
    </xf>
    <xf numFmtId="0" fontId="3" fillId="5" borderId="4" xfId="0" applyFont="1" applyFill="1" applyBorder="1" applyAlignment="1">
      <alignment horizontal="left" vertical="center" indent="2"/>
    </xf>
    <xf numFmtId="0" fontId="3" fillId="5" borderId="5" xfId="0" applyFont="1" applyFill="1" applyBorder="1" applyAlignment="1">
      <alignment horizontal="left" vertical="center" indent="2"/>
    </xf>
    <xf numFmtId="0" fontId="4" fillId="2" borderId="3" xfId="0" applyFont="1" applyFill="1" applyBorder="1" applyAlignment="1">
      <alignment horizontal="left" vertical="center" indent="2"/>
    </xf>
    <xf numFmtId="0" fontId="4" fillId="2" borderId="4" xfId="0" applyFont="1" applyFill="1" applyBorder="1" applyAlignment="1">
      <alignment horizontal="left" vertical="center" indent="2"/>
    </xf>
    <xf numFmtId="0" fontId="4" fillId="2" borderId="5" xfId="0" applyFont="1" applyFill="1" applyBorder="1" applyAlignment="1">
      <alignment horizontal="left" vertical="center" indent="2"/>
    </xf>
    <xf numFmtId="0" fontId="2" fillId="4" borderId="8" xfId="1" applyBorder="1" applyAlignment="1">
      <alignment horizontal="center" vertical="center"/>
    </xf>
    <xf numFmtId="0" fontId="2" fillId="4" borderId="6" xfId="1" applyBorder="1" applyAlignment="1">
      <alignment horizontal="center" vertical="center"/>
    </xf>
    <xf numFmtId="165" fontId="1" fillId="6" borderId="26" xfId="0" applyNumberFormat="1" applyFont="1" applyFill="1" applyBorder="1" applyAlignment="1">
      <alignment horizontal="center" vertical="center"/>
    </xf>
    <xf numFmtId="165" fontId="1" fillId="6" borderId="24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 indent="2"/>
    </xf>
    <xf numFmtId="0" fontId="6" fillId="0" borderId="10" xfId="0" applyFont="1" applyBorder="1" applyAlignment="1">
      <alignment horizontal="left" vertical="center" indent="2"/>
    </xf>
    <xf numFmtId="0" fontId="4" fillId="2" borderId="1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left" vertical="center" indent="2"/>
    </xf>
    <xf numFmtId="165" fontId="6" fillId="3" borderId="11" xfId="0" applyNumberFormat="1" applyFont="1" applyFill="1" applyBorder="1" applyAlignment="1">
      <alignment horizontal="left" vertical="center" indent="2"/>
    </xf>
    <xf numFmtId="165" fontId="6" fillId="3" borderId="2" xfId="0" applyNumberFormat="1" applyFont="1" applyFill="1" applyBorder="1" applyAlignment="1">
      <alignment horizontal="left" vertical="center" indent="2"/>
    </xf>
    <xf numFmtId="165" fontId="6" fillId="3" borderId="13" xfId="0" applyNumberFormat="1" applyFont="1" applyFill="1" applyBorder="1" applyAlignment="1">
      <alignment horizontal="left" vertical="center" indent="2"/>
    </xf>
    <xf numFmtId="165" fontId="6" fillId="3" borderId="10" xfId="0" applyNumberFormat="1" applyFont="1" applyFill="1" applyBorder="1" applyAlignment="1">
      <alignment horizontal="left" vertical="center" indent="2"/>
    </xf>
    <xf numFmtId="165" fontId="6" fillId="3" borderId="15" xfId="0" applyNumberFormat="1" applyFont="1" applyFill="1" applyBorder="1" applyAlignment="1">
      <alignment horizontal="left" vertical="center" indent="2"/>
    </xf>
    <xf numFmtId="165" fontId="6" fillId="3" borderId="16" xfId="0" applyNumberFormat="1" applyFont="1" applyFill="1" applyBorder="1" applyAlignment="1">
      <alignment horizontal="left" vertical="center" indent="2"/>
    </xf>
    <xf numFmtId="0" fontId="6" fillId="0" borderId="11" xfId="0" applyFont="1" applyBorder="1" applyAlignment="1">
      <alignment horizontal="left" vertical="center" indent="2"/>
    </xf>
    <xf numFmtId="0" fontId="6" fillId="0" borderId="2" xfId="0" applyFont="1" applyBorder="1" applyAlignment="1">
      <alignment horizontal="left" vertical="center" indent="2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Planilha1!$C$34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1F-4CD2-9966-754D56D6C3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1F-4CD2-9966-754D56D6C3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91F-4CD2-9966-754D56D6C3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91F-4CD2-9966-754D56D6C31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91F-4CD2-9966-754D56D6C31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91F-4CD2-9966-754D56D6C313}"/>
              </c:ext>
            </c:extLst>
          </c:dPt>
          <c:cat>
            <c:strRef>
              <c:f>Planilha1!$B$35:$B$40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Planilha1!$C$35:$C$40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CC-4D56-8BE7-63F673CEC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8</xdr:row>
      <xdr:rowOff>161925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0BC60C-324E-BC25-5FD3-35E331235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91800" cy="1685925"/>
        </a:xfrm>
        <a:prstGeom prst="rect">
          <a:avLst/>
        </a:prstGeom>
      </xdr:spPr>
    </xdr:pic>
    <xdr:clientData/>
  </xdr:twoCellAnchor>
  <xdr:twoCellAnchor>
    <xdr:from>
      <xdr:col>1</xdr:col>
      <xdr:colOff>809625</xdr:colOff>
      <xdr:row>41</xdr:row>
      <xdr:rowOff>66675</xdr:rowOff>
    </xdr:from>
    <xdr:to>
      <xdr:col>2</xdr:col>
      <xdr:colOff>3876675</xdr:colOff>
      <xdr:row>59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B46724E-F55A-FB52-D70B-D110E09E7E86}"/>
            </a:ext>
            <a:ext uri="{147F2762-F138-4A5C-976F-8EAC2B608ADB}">
              <a16:predDERef xmlns:a16="http://schemas.microsoft.com/office/drawing/2014/main" pred="{C50BC60C-324E-BC25-5FD3-35E331235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I41"/>
  <sheetViews>
    <sheetView showGridLines="0" showRowColHeaders="0" tabSelected="1" workbookViewId="0">
      <selection activeCell="D10" sqref="D10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5"/>
  <cols>
    <col min="1" max="1" width="2.140625" customWidth="1"/>
    <col min="2" max="2" width="70.42578125" customWidth="1"/>
    <col min="3" max="3" width="69" customWidth="1"/>
    <col min="4" max="4" width="16.28515625" customWidth="1"/>
    <col min="5" max="5" width="26.140625" hidden="1" customWidth="1"/>
    <col min="6" max="6" width="11.42578125" hidden="1" customWidth="1"/>
    <col min="7" max="9" width="9.140625" hidden="1" customWidth="1"/>
  </cols>
  <sheetData>
    <row r="11" spans="2:4">
      <c r="B11" s="45" t="s">
        <v>0</v>
      </c>
      <c r="C11" s="46"/>
      <c r="D11" s="47"/>
    </row>
    <row r="12" spans="2:4" ht="15.75">
      <c r="B12" s="59" t="s">
        <v>1</v>
      </c>
      <c r="C12" s="60"/>
      <c r="D12" s="6">
        <v>2500</v>
      </c>
    </row>
    <row r="13" spans="2:4" ht="15.75">
      <c r="B13" s="61" t="s">
        <v>2</v>
      </c>
      <c r="C13" s="62"/>
      <c r="D13" s="7">
        <v>6.0000000000000001E-3</v>
      </c>
    </row>
    <row r="14" spans="2:4" ht="15.75">
      <c r="B14" s="63" t="s">
        <v>3</v>
      </c>
      <c r="C14" s="64"/>
      <c r="D14" s="8">
        <f>D12*30%</f>
        <v>750</v>
      </c>
    </row>
    <row r="15" spans="2:4">
      <c r="B15" s="4"/>
      <c r="C15" s="4"/>
    </row>
    <row r="16" spans="2:4" ht="18.75">
      <c r="B16" s="48" t="s">
        <v>4</v>
      </c>
      <c r="C16" s="49"/>
      <c r="D16" s="50"/>
    </row>
    <row r="17" spans="1:4" ht="15.75">
      <c r="B17" s="65" t="s">
        <v>5</v>
      </c>
      <c r="C17" s="66"/>
      <c r="D17" s="9">
        <v>100</v>
      </c>
    </row>
    <row r="18" spans="1:4" ht="15.75">
      <c r="B18" s="55" t="s">
        <v>6</v>
      </c>
      <c r="C18" s="56"/>
      <c r="D18" s="10">
        <v>1</v>
      </c>
    </row>
    <row r="19" spans="1:4" s="1" customFormat="1" ht="15.75">
      <c r="B19" s="55" t="s">
        <v>7</v>
      </c>
      <c r="C19" s="56"/>
      <c r="D19" s="11">
        <v>1.0789999999999999E-2</v>
      </c>
    </row>
    <row r="20" spans="1:4" ht="15.75">
      <c r="A20" s="1"/>
      <c r="B20" s="41" t="s">
        <v>8</v>
      </c>
      <c r="C20" s="42"/>
      <c r="D20" s="12">
        <f>FV(D19,D18*12,D17*-1)</f>
        <v>1273.8386000556559</v>
      </c>
    </row>
    <row r="21" spans="1:4" ht="15.75">
      <c r="A21" s="1"/>
      <c r="B21" s="43" t="s">
        <v>9</v>
      </c>
      <c r="C21" s="44"/>
      <c r="D21" s="13">
        <f>D20*$D$13</f>
        <v>7.6430316003339351</v>
      </c>
    </row>
    <row r="22" spans="1:4">
      <c r="A22" s="1"/>
    </row>
    <row r="23" spans="1:4" ht="18.75">
      <c r="A23" s="1"/>
      <c r="B23" s="57" t="s">
        <v>10</v>
      </c>
      <c r="C23" s="58"/>
      <c r="D23" s="5" t="s">
        <v>11</v>
      </c>
    </row>
    <row r="24" spans="1:4" ht="15.75">
      <c r="A24" s="2">
        <v>2</v>
      </c>
      <c r="B24" s="20" t="s">
        <v>12</v>
      </c>
      <c r="C24" s="17">
        <f>FV($D$19,$A24*12,$D$17*-1)</f>
        <v>2722.7627297645217</v>
      </c>
      <c r="D24" s="14" cm="1">
        <f t="array" ref="D24">C24*RENDIMENTO_CARTEIRA</f>
        <v>16.336576378587132</v>
      </c>
    </row>
    <row r="25" spans="1:4" ht="15.75">
      <c r="A25" s="2">
        <v>5</v>
      </c>
      <c r="B25" s="21" t="s">
        <v>13</v>
      </c>
      <c r="C25" s="18">
        <f>FV($D$19,$A25*12,$D$17*-1)</f>
        <v>8377.6913998487635</v>
      </c>
      <c r="D25" s="15" cm="1">
        <f t="array" ref="D25">C25*RENDIMENTO_CARTEIRA</f>
        <v>50.266148399092579</v>
      </c>
    </row>
    <row r="26" spans="1:4" ht="15.75">
      <c r="A26" s="2">
        <v>10</v>
      </c>
      <c r="B26" s="21" t="s">
        <v>14</v>
      </c>
      <c r="C26" s="18">
        <f>FV($D$19,$A26*12,$D$17*-1)</f>
        <v>24328.421253017219</v>
      </c>
      <c r="D26" s="15" cm="1">
        <f t="array" ref="D26">C26*RENDIMENTO_CARTEIRA</f>
        <v>145.97052751810332</v>
      </c>
    </row>
    <row r="27" spans="1:4" ht="15.75">
      <c r="A27" s="2">
        <v>20</v>
      </c>
      <c r="B27" s="22" t="s">
        <v>15</v>
      </c>
      <c r="C27" s="15">
        <f>FV($D$19,$A27*12,$D$17*-1)</f>
        <v>112519.84000970806</v>
      </c>
      <c r="D27" s="15" cm="1">
        <f t="array" ref="D27">C27*RENDIMENTO_CARTEIRA</f>
        <v>675.1190400582484</v>
      </c>
    </row>
    <row r="28" spans="1:4" ht="15.75">
      <c r="A28" s="2">
        <v>30</v>
      </c>
      <c r="B28" s="23" t="s">
        <v>16</v>
      </c>
      <c r="C28" s="19">
        <f>FV($D$19,$A28*12,$D$17*-1)</f>
        <v>432216.96550047147</v>
      </c>
      <c r="D28" s="16" cm="1">
        <f t="array" ref="D28">C28*RENDIMENTO_CARTEIRA</f>
        <v>2593.3017930028291</v>
      </c>
    </row>
    <row r="31" spans="1:4">
      <c r="B31" s="39" t="s">
        <v>17</v>
      </c>
      <c r="C31" s="51" t="s">
        <v>18</v>
      </c>
      <c r="D31" s="52"/>
    </row>
    <row r="32" spans="1:4">
      <c r="B32" s="40" t="s">
        <v>19</v>
      </c>
      <c r="C32" s="53" cm="1">
        <f t="array" ref="C32">APORTE</f>
        <v>100</v>
      </c>
      <c r="D32" s="54"/>
    </row>
    <row r="34" spans="2:4">
      <c r="B34" s="31" t="s">
        <v>20</v>
      </c>
      <c r="C34" s="32" t="s">
        <v>21</v>
      </c>
      <c r="D34" s="33" t="s">
        <v>22</v>
      </c>
    </row>
    <row r="35" spans="2:4">
      <c r="B35" s="34" t="s">
        <v>23</v>
      </c>
      <c r="C35" s="24">
        <f>VLOOKUP($C$31&amp;"-"&amp;B35,Planilha2!A:D,4,FALSE)</f>
        <v>0.32</v>
      </c>
      <c r="D35" s="35">
        <f>C35*$C$32</f>
        <v>32</v>
      </c>
    </row>
    <row r="36" spans="2:4">
      <c r="B36" s="34" t="s">
        <v>24</v>
      </c>
      <c r="C36" s="24">
        <f>VLOOKUP($C$31&amp;"-"&amp;B36,Planilha2!A:D,4,FALSE)</f>
        <v>0.35</v>
      </c>
      <c r="D36" s="35">
        <f t="shared" ref="D36:D40" si="0">C36*$C$32</f>
        <v>35</v>
      </c>
    </row>
    <row r="37" spans="2:4">
      <c r="B37" s="34" t="s">
        <v>25</v>
      </c>
      <c r="C37" s="24">
        <f>VLOOKUP($C$31&amp;"-"&amp;B37,Planilha2!A:D,4,FALSE)</f>
        <v>0.08</v>
      </c>
      <c r="D37" s="35">
        <f t="shared" si="0"/>
        <v>8</v>
      </c>
    </row>
    <row r="38" spans="2:4">
      <c r="B38" s="34" t="s">
        <v>26</v>
      </c>
      <c r="C38" s="24">
        <f>VLOOKUP($C$31&amp;"-"&amp;B38,Planilha2!A:D,4,FALSE)</f>
        <v>0.05</v>
      </c>
      <c r="D38" s="35">
        <f t="shared" si="0"/>
        <v>5</v>
      </c>
    </row>
    <row r="39" spans="2:4">
      <c r="B39" s="34" t="s">
        <v>27</v>
      </c>
      <c r="C39" s="24">
        <f>VLOOKUP($C$31&amp;"-"&amp;B39,Planilha2!A:D,4,FALSE)</f>
        <v>0.1</v>
      </c>
      <c r="D39" s="35">
        <f t="shared" si="0"/>
        <v>10</v>
      </c>
    </row>
    <row r="40" spans="2:4">
      <c r="B40" s="36" t="s">
        <v>28</v>
      </c>
      <c r="C40" s="37">
        <f>VLOOKUP($C$31&amp;"-"&amp;B40,Planilha2!A:D,4,FALSE)</f>
        <v>0.1</v>
      </c>
      <c r="D40" s="38">
        <f t="shared" si="0"/>
        <v>10</v>
      </c>
    </row>
    <row r="41" spans="2:4">
      <c r="B41" s="25"/>
      <c r="C41" s="25"/>
      <c r="D41" s="27">
        <f>SUM(D35:D40)</f>
        <v>100</v>
      </c>
    </row>
  </sheetData>
  <mergeCells count="13">
    <mergeCell ref="C32:D32"/>
    <mergeCell ref="B19:C19"/>
    <mergeCell ref="B23:C23"/>
    <mergeCell ref="B12:C12"/>
    <mergeCell ref="B13:C13"/>
    <mergeCell ref="B14:C14"/>
    <mergeCell ref="B17:C17"/>
    <mergeCell ref="B18:C18"/>
    <mergeCell ref="B20:C20"/>
    <mergeCell ref="B21:C21"/>
    <mergeCell ref="B11:D11"/>
    <mergeCell ref="B16:D16"/>
    <mergeCell ref="C31:D31"/>
  </mergeCells>
  <dataValidations count="1">
    <dataValidation type="list" allowBlank="1" showInputMessage="1" showErrorMessage="1" sqref="C31" xr:uid="{3B4F5860-EF92-4986-987A-B24042E0CCA1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8534-90EB-489F-9909-40CE8024D88A}">
  <dimension ref="A2:D24"/>
  <sheetViews>
    <sheetView workbookViewId="0">
      <selection activeCell="D15" sqref="D15"/>
    </sheetView>
  </sheetViews>
  <sheetFormatPr defaultRowHeight="15"/>
  <cols>
    <col min="1" max="1" width="34" bestFit="1" customWidth="1"/>
    <col min="2" max="2" width="15.140625" style="28" bestFit="1" customWidth="1"/>
    <col min="3" max="3" width="19" style="28" bestFit="1" customWidth="1"/>
    <col min="4" max="4" width="9.140625" style="28"/>
  </cols>
  <sheetData>
    <row r="2" spans="1:4">
      <c r="A2" s="29" t="s">
        <v>29</v>
      </c>
      <c r="B2" s="30" t="s">
        <v>17</v>
      </c>
      <c r="C2" s="30" t="s">
        <v>20</v>
      </c>
      <c r="D2" s="26" t="s">
        <v>30</v>
      </c>
    </row>
    <row r="3" spans="1:4">
      <c r="A3" t="str">
        <f>B3&amp;"-"&amp;C3</f>
        <v>CONSERVADOR-PAPEL</v>
      </c>
      <c r="B3" s="28" t="s">
        <v>31</v>
      </c>
      <c r="C3" s="28" t="s">
        <v>23</v>
      </c>
      <c r="D3" s="24">
        <v>0.3</v>
      </c>
    </row>
    <row r="4" spans="1:4">
      <c r="A4" t="str">
        <f t="shared" ref="A4:A8" si="0">B4&amp;"-"&amp;C4</f>
        <v>CONSERVADOR-TIJOLO</v>
      </c>
      <c r="B4" s="28" t="s">
        <v>31</v>
      </c>
      <c r="C4" s="28" t="s">
        <v>24</v>
      </c>
      <c r="D4" s="24">
        <v>0.5</v>
      </c>
    </row>
    <row r="5" spans="1:4">
      <c r="A5" t="str">
        <f t="shared" si="0"/>
        <v>CONSERVADOR-HIBRIDOS</v>
      </c>
      <c r="B5" s="28" t="s">
        <v>31</v>
      </c>
      <c r="C5" s="28" t="s">
        <v>25</v>
      </c>
      <c r="D5" s="24">
        <v>0.1</v>
      </c>
    </row>
    <row r="6" spans="1:4">
      <c r="A6" t="str">
        <f t="shared" si="0"/>
        <v>CONSERVADOR-FOFs</v>
      </c>
      <c r="B6" s="28" t="s">
        <v>31</v>
      </c>
      <c r="C6" s="28" t="s">
        <v>26</v>
      </c>
      <c r="D6" s="24">
        <v>0.1</v>
      </c>
    </row>
    <row r="7" spans="1:4">
      <c r="A7" t="str">
        <f t="shared" si="0"/>
        <v>CONSERVADOR-DESENVOLVIMENTO</v>
      </c>
      <c r="B7" s="28" t="s">
        <v>31</v>
      </c>
      <c r="C7" s="28" t="s">
        <v>27</v>
      </c>
      <c r="D7" s="24">
        <v>0</v>
      </c>
    </row>
    <row r="8" spans="1:4">
      <c r="A8" t="str">
        <f t="shared" si="0"/>
        <v>CONSERVADOR-HOTELARIAS</v>
      </c>
      <c r="B8" s="28" t="s">
        <v>31</v>
      </c>
      <c r="C8" s="28" t="s">
        <v>28</v>
      </c>
      <c r="D8" s="24">
        <v>0</v>
      </c>
    </row>
    <row r="9" spans="1:4">
      <c r="D9" s="3"/>
    </row>
    <row r="10" spans="1:4">
      <c r="A10" s="29" t="s">
        <v>29</v>
      </c>
      <c r="B10" s="30" t="s">
        <v>17</v>
      </c>
      <c r="C10" s="30" t="s">
        <v>20</v>
      </c>
      <c r="D10" s="26" t="s">
        <v>30</v>
      </c>
    </row>
    <row r="11" spans="1:4">
      <c r="A11" t="str">
        <f t="shared" ref="A11:A16" si="1">B11&amp;"-"&amp;C11</f>
        <v>MODERADO-PAPEL</v>
      </c>
      <c r="B11" s="28" t="s">
        <v>18</v>
      </c>
      <c r="C11" s="28" t="s">
        <v>23</v>
      </c>
      <c r="D11" s="24">
        <v>0.32</v>
      </c>
    </row>
    <row r="12" spans="1:4">
      <c r="A12" t="str">
        <f t="shared" si="1"/>
        <v>MODERADO-TIJOLO</v>
      </c>
      <c r="B12" s="28" t="s">
        <v>18</v>
      </c>
      <c r="C12" s="28" t="s">
        <v>24</v>
      </c>
      <c r="D12" s="24">
        <v>0.35</v>
      </c>
    </row>
    <row r="13" spans="1:4">
      <c r="A13" t="str">
        <f t="shared" si="1"/>
        <v>MODERADO-HIBRIDOS</v>
      </c>
      <c r="B13" s="28" t="s">
        <v>18</v>
      </c>
      <c r="C13" s="28" t="s">
        <v>25</v>
      </c>
      <c r="D13" s="24">
        <v>0.08</v>
      </c>
    </row>
    <row r="14" spans="1:4">
      <c r="A14" t="str">
        <f t="shared" si="1"/>
        <v>MODERADO-FOFs</v>
      </c>
      <c r="B14" s="28" t="s">
        <v>18</v>
      </c>
      <c r="C14" s="28" t="s">
        <v>26</v>
      </c>
      <c r="D14" s="24">
        <v>0.05</v>
      </c>
    </row>
    <row r="15" spans="1:4">
      <c r="A15" t="str">
        <f t="shared" si="1"/>
        <v>MODERADO-DESENVOLVIMENTO</v>
      </c>
      <c r="B15" s="28" t="s">
        <v>18</v>
      </c>
      <c r="C15" s="28" t="s">
        <v>27</v>
      </c>
      <c r="D15" s="24">
        <v>0.1</v>
      </c>
    </row>
    <row r="16" spans="1:4">
      <c r="A16" t="str">
        <f t="shared" si="1"/>
        <v>MODERADO-HOTELARIAS</v>
      </c>
      <c r="B16" s="28" t="s">
        <v>18</v>
      </c>
      <c r="C16" s="28" t="s">
        <v>28</v>
      </c>
      <c r="D16" s="24">
        <v>0.1</v>
      </c>
    </row>
    <row r="17" spans="1:4">
      <c r="D17" s="3"/>
    </row>
    <row r="18" spans="1:4">
      <c r="A18" s="29" t="s">
        <v>29</v>
      </c>
      <c r="B18" s="30" t="s">
        <v>17</v>
      </c>
      <c r="C18" s="30" t="s">
        <v>20</v>
      </c>
      <c r="D18" s="26" t="s">
        <v>30</v>
      </c>
    </row>
    <row r="19" spans="1:4">
      <c r="A19" t="str">
        <f t="shared" ref="A19:A24" si="2">B19&amp;"-"&amp;C19</f>
        <v>AGRESSIVO-PAPEL</v>
      </c>
      <c r="B19" s="28" t="s">
        <v>32</v>
      </c>
      <c r="C19" s="28" t="s">
        <v>23</v>
      </c>
      <c r="D19" s="24">
        <v>0.5</v>
      </c>
    </row>
    <row r="20" spans="1:4">
      <c r="A20" t="str">
        <f t="shared" si="2"/>
        <v>AGRESSIVO-TIJOLO</v>
      </c>
      <c r="B20" s="28" t="s">
        <v>32</v>
      </c>
      <c r="C20" s="28" t="s">
        <v>24</v>
      </c>
      <c r="D20" s="24">
        <v>0.1</v>
      </c>
    </row>
    <row r="21" spans="1:4">
      <c r="A21" t="str">
        <f t="shared" si="2"/>
        <v>AGRESSIVO-HIBRIDOS</v>
      </c>
      <c r="B21" s="28" t="s">
        <v>32</v>
      </c>
      <c r="C21" s="28" t="s">
        <v>25</v>
      </c>
      <c r="D21" s="24">
        <v>0.05</v>
      </c>
    </row>
    <row r="22" spans="1:4">
      <c r="A22" t="str">
        <f t="shared" si="2"/>
        <v>AGRESSIVO-FOFs</v>
      </c>
      <c r="B22" s="28" t="s">
        <v>32</v>
      </c>
      <c r="C22" s="28" t="s">
        <v>26</v>
      </c>
      <c r="D22" s="24">
        <v>0.05</v>
      </c>
    </row>
    <row r="23" spans="1:4">
      <c r="A23" t="str">
        <f t="shared" si="2"/>
        <v>AGRESSIVO-DESENVOLVIMENTO</v>
      </c>
      <c r="B23" s="28" t="s">
        <v>32</v>
      </c>
      <c r="C23" s="28" t="s">
        <v>27</v>
      </c>
      <c r="D23" s="24">
        <v>0.2</v>
      </c>
    </row>
    <row r="24" spans="1:4">
      <c r="A24" t="str">
        <f t="shared" si="2"/>
        <v>AGRESSIVO-HOTELARIAS</v>
      </c>
      <c r="B24" s="28" t="s">
        <v>32</v>
      </c>
      <c r="C24" s="28" t="s">
        <v>28</v>
      </c>
      <c r="D24" s="2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2025-05-31T17:14:57Z</dcterms:created>
  <dcterms:modified xsi:type="dcterms:W3CDTF">2025-05-31T19:00:16Z</dcterms:modified>
  <cp:category/>
  <cp:contentStatus/>
</cp:coreProperties>
</file>