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ru\Desktop\"/>
    </mc:Choice>
  </mc:AlternateContent>
  <xr:revisionPtr revIDLastSave="0" documentId="13_ncr:1_{B9BB5F90-38F9-4D77-9064-68737300A108}" xr6:coauthVersionLast="47" xr6:coauthVersionMax="47" xr10:uidLastSave="{00000000-0000-0000-0000-000000000000}"/>
  <bookViews>
    <workbookView xWindow="9096" yWindow="2808" windowWidth="12672" windowHeight="8532" firstSheet="3" activeTab="6" xr2:uid="{00000000-000D-0000-FFFF-FFFF00000000}"/>
  </bookViews>
  <sheets>
    <sheet name="Crowdfunding" sheetId="1" r:id="rId1"/>
    <sheet name="Category Pivot chart" sheetId="3" r:id="rId2"/>
    <sheet name="Sub-category Pivot chart" sheetId="4" r:id="rId3"/>
    <sheet name="Launch date pivot" sheetId="6" r:id="rId4"/>
    <sheet name="%Goal range and pivot chart" sheetId="7" r:id="rId5"/>
    <sheet name="Statistical Analysis" sheetId="8" r:id="rId6"/>
    <sheet name="Misc. findings" sheetId="9" r:id="rId7"/>
  </sheets>
  <calcPr calcId="191029"/>
  <pivotCaches>
    <pivotCache cacheId="23" r:id="rId8"/>
    <pivotCache cacheId="24" r:id="rId9"/>
    <pivotCache cacheId="61" r:id="rId10"/>
    <pivotCache cacheId="6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I6" i="8"/>
  <c r="I5" i="8"/>
  <c r="I4" i="8"/>
  <c r="I3" i="8"/>
  <c r="I2" i="8"/>
  <c r="H7" i="8"/>
  <c r="H6" i="8"/>
  <c r="H5" i="8"/>
  <c r="H2" i="8"/>
  <c r="H4" i="8"/>
  <c r="H3" i="8"/>
  <c r="H20" i="9"/>
  <c r="H24" i="9"/>
  <c r="H29" i="9"/>
  <c r="H34" i="9"/>
  <c r="H39" i="9"/>
  <c r="I41" i="9"/>
  <c r="I36" i="9"/>
  <c r="I31" i="9"/>
  <c r="I26" i="9"/>
  <c r="I21" i="9"/>
  <c r="I17" i="9"/>
  <c r="I6" i="9"/>
  <c r="I15" i="9"/>
  <c r="H13" i="9"/>
  <c r="I10" i="9"/>
  <c r="H9" i="9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K3" i="7"/>
  <c r="K4" i="7"/>
  <c r="K5" i="7"/>
  <c r="K6" i="7"/>
  <c r="K7" i="7"/>
  <c r="K8" i="7"/>
  <c r="K9" i="7"/>
  <c r="K10" i="7"/>
  <c r="K11" i="7"/>
  <c r="K12" i="7"/>
  <c r="K13" i="7"/>
  <c r="I14" i="7"/>
  <c r="I3" i="7"/>
  <c r="I4" i="7"/>
  <c r="I5" i="7"/>
  <c r="I6" i="7"/>
  <c r="I7" i="7"/>
  <c r="I8" i="7"/>
  <c r="I9" i="7"/>
  <c r="I10" i="7"/>
  <c r="I11" i="7"/>
  <c r="I12" i="7"/>
  <c r="I13" i="7"/>
  <c r="J3" i="7"/>
  <c r="J4" i="7"/>
  <c r="J5" i="7"/>
  <c r="J6" i="7"/>
  <c r="J7" i="7"/>
  <c r="J8" i="7"/>
  <c r="J9" i="7"/>
  <c r="J10" i="7"/>
  <c r="J11" i="7"/>
  <c r="J12" i="7"/>
  <c r="J13" i="7"/>
  <c r="I2" i="7"/>
  <c r="K2" i="7"/>
  <c r="J14" i="7"/>
  <c r="J2" i="7"/>
  <c r="F14" i="7"/>
  <c r="G14" i="7"/>
  <c r="H14" i="7"/>
  <c r="E14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F3" i="7"/>
  <c r="G13" i="7"/>
  <c r="G12" i="7"/>
  <c r="G11" i="7"/>
  <c r="G10" i="7"/>
  <c r="G9" i="7"/>
  <c r="G8" i="7"/>
  <c r="G7" i="7"/>
  <c r="G6" i="7"/>
  <c r="G5" i="7"/>
  <c r="G4" i="7"/>
  <c r="F12" i="7"/>
  <c r="F11" i="7"/>
  <c r="F10" i="7"/>
  <c r="F9" i="7"/>
  <c r="F8" i="7"/>
  <c r="F7" i="7"/>
  <c r="F6" i="7"/>
  <c r="E5" i="7"/>
  <c r="F5" i="7"/>
  <c r="F4" i="7"/>
  <c r="E10" i="7"/>
  <c r="E9" i="7"/>
  <c r="E8" i="7"/>
  <c r="E7" i="7"/>
  <c r="E6" i="7"/>
  <c r="E4" i="7"/>
  <c r="E3" i="7"/>
  <c r="G2" i="7"/>
  <c r="F2" i="7"/>
  <c r="E2" i="7"/>
  <c r="F13" i="7"/>
  <c r="E13" i="7"/>
  <c r="E12" i="7"/>
  <c r="E11" i="7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3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4" i="9"/>
  <c r="K14" i="7" l="1"/>
</calcChain>
</file>

<file path=xl/sharedStrings.xml><?xml version="1.0" encoding="utf-8"?>
<sst xmlns="http://schemas.openxmlformats.org/spreadsheetml/2006/main" count="10124" uniqueCount="2119">
  <si>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</si>
  <si>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</si>
  <si>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</si>
  <si>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</si>
  <si>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</si>
  <si>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</si>
  <si>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</si>
  <si>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</si>
  <si>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</si>
  <si>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</si>
  <si>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</si>
  <si>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</si>
  <si>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</si>
  <si>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</si>
  <si>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</si>
  <si>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</si>
  <si>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</si>
  <si>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</si>
  <si>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</si>
  <si>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</si>
  <si>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</si>
  <si>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</si>
  <si>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</si>
  <si>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</si>
  <si>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</si>
  <si>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</si>
  <si>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</si>
  <si>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</si>
  <si>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</si>
  <si>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</si>
  <si>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</si>
  <si>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</si>
  <si>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</si>
  <si>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</si>
  <si>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</si>
  <si>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</si>
  <si>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</si>
  <si>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</si>
  <si>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</si>
  <si>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</si>
  <si>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</si>
  <si>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</si>
  <si>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</si>
  <si>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</si>
  <si>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</si>
  <si>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</si>
  <si>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</si>
  <si>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</si>
  <si>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</si>
  <si>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</si>
  <si>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</si>
  <si>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</si>
  <si>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</si>
  <si>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</si>
  <si>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</si>
  <si>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</si>
  <si>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</si>
  <si>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</si>
  <si>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</si>
  <si>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</si>
  <si>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</si>
  <si>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</si>
  <si>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</si>
  <si>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</si>
  <si>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</si>
  <si>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</si>
  <si>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</si>
  <si>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</si>
  <si>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</si>
  <si>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</si>
  <si>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</si>
  <si>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</si>
  <si>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</si>
  <si>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</si>
  <si>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</si>
  <si>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</si>
  <si>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</si>
  <si>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</si>
  <si>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</si>
  <si>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</si>
  <si>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</si>
  <si>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</si>
  <si>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</si>
  <si>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</si>
  <si>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</si>
  <si>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</si>
  <si>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</si>
  <si>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</si>
  <si>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</si>
  <si>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</si>
  <si>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</si>
  <si>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</si>
  <si>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</si>
  <si>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</si>
  <si>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</si>
  <si>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</si>
  <si>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</si>
  <si>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</si>
  <si>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</si>
  <si>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</si>
  <si>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</si>
  <si>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</si>
  <si>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</si>
  <si>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</si>
  <si>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</si>
  <si>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</si>
  <si>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</si>
  <si>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</si>
  <si>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</si>
  <si>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</si>
  <si>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</si>
  <si>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</si>
  <si>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</si>
  <si>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</si>
  <si>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</si>
  <si>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</si>
  <si>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</si>
  <si>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</si>
  <si>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</si>
  <si>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</si>
  <si>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</si>
  <si>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</si>
  <si>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</si>
  <si>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</si>
  <si>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</si>
  <si>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</si>
  <si>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</si>
  <si>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</si>
  <si>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</si>
  <si>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</si>
  <si>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</si>
  <si>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</si>
  <si>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</si>
  <si>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</si>
  <si>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</si>
  <si>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</si>
  <si>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</si>
  <si>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</si>
  <si>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</si>
  <si>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</si>
  <si>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</si>
  <si>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</si>
  <si>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</si>
  <si>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</si>
  <si>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</si>
  <si>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</si>
  <si>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</si>
  <si>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</si>
  <si>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</si>
  <si>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</si>
  <si>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</si>
  <si>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</si>
  <si>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</si>
  <si>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</si>
  <si>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</si>
  <si>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</si>
  <si>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</si>
  <si>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</si>
  <si>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</si>
  <si>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</si>
  <si>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</si>
  <si>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</si>
  <si>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</si>
  <si>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</si>
  <si>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</si>
  <si>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</si>
  <si>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</si>
  <si>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</si>
  <si>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</si>
  <si>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</si>
  <si>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</si>
  <si>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</si>
  <si>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</si>
  <si>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</si>
  <si>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</si>
  <si>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</si>
  <si>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</si>
  <si>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</si>
  <si>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</si>
  <si>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</si>
  <si>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</si>
  <si>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</si>
  <si>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</si>
  <si>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</si>
  <si>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</si>
  <si>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</si>
  <si>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</si>
  <si>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</si>
  <si>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</si>
  <si>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</si>
  <si>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</si>
  <si>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</si>
  <si>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</si>
  <si>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</si>
  <si>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</si>
  <si>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</si>
  <si>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</si>
  <si>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</si>
  <si>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</si>
  <si>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</si>
  <si>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</si>
  <si>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</si>
  <si>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</si>
  <si>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</si>
  <si>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</si>
  <si>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</si>
  <si>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</si>
  <si>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</si>
  <si>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</si>
  <si>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</si>
  <si>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</si>
  <si>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</si>
  <si>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</si>
  <si>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</si>
  <si>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</si>
  <si>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</si>
  <si>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</si>
  <si>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</si>
  <si>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</si>
  <si>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</si>
  <si>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</si>
  <si>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</si>
  <si>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</si>
  <si>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</si>
  <si>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</si>
  <si>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</si>
  <si>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</si>
  <si>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</si>
  <si>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</si>
  <si>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</si>
  <si>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</si>
  <si>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</si>
  <si>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</si>
  <si>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</si>
  <si>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</si>
  <si>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</si>
  <si>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</si>
  <si>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</si>
  <si>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</si>
  <si>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</si>
  <si>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</si>
  <si>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</si>
  <si>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</si>
  <si>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</si>
  <si>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</si>
  <si>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</si>
  <si>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</si>
  <si>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</si>
  <si>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</si>
  <si>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</si>
  <si>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</si>
  <si>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</si>
  <si>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</si>
  <si>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</si>
  <si>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</si>
  <si>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</si>
  <si>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</si>
  <si>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</si>
  <si>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</si>
  <si>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</si>
  <si>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</si>
  <si>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</si>
  <si>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</si>
  <si>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</si>
  <si>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</si>
  <si>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</si>
  <si>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</si>
  <si>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</si>
  <si>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</si>
  <si>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</si>
  <si>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</si>
  <si>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</si>
  <si>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</si>
  <si>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</si>
  <si>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</si>
  <si>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</si>
  <si>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</si>
  <si>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</si>
  <si>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</si>
  <si>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</si>
  <si>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</si>
  <si>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</si>
  <si>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</si>
  <si>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</si>
  <si>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</si>
  <si>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</si>
  <si>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</si>
  <si>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</si>
  <si>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</si>
  <si>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</si>
  <si>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</si>
  <si>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</si>
  <si>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</si>
  <si>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</si>
  <si>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</si>
  <si>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</si>
  <si>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</si>
  <si>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</si>
  <si>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</si>
  <si>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</si>
  <si>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</si>
  <si>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</si>
  <si>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</si>
  <si>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</si>
  <si>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</si>
  <si>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</si>
  <si>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</si>
  <si>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</si>
  <si>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</si>
  <si>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</si>
  <si>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</si>
  <si>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</si>
  <si>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</si>
  <si>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</si>
  <si>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</si>
  <si>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</si>
  <si>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</si>
  <si>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</si>
  <si>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</si>
  <si>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</si>
  <si>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</si>
  <si>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</si>
  <si>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</si>
  <si>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</si>
  <si>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</si>
  <si>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</si>
  <si>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</si>
  <si>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</si>
  <si>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</si>
  <si>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</si>
  <si>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</si>
  <si>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</si>
  <si>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</si>
  <si>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</si>
  <si>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</si>
  <si>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</si>
  <si>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</si>
  <si>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</si>
  <si>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</si>
  <si>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</si>
  <si>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</si>
  <si>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</si>
  <si>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</si>
  <si>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</si>
  <si>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</si>
  <si>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</si>
  <si>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</si>
  <si>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</si>
  <si>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</si>
  <si>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</si>
  <si>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</si>
  <si>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</si>
  <si>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</si>
  <si>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</si>
  <si>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</si>
  <si>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</si>
  <si>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</si>
  <si>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</si>
  <si>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</si>
  <si>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</si>
  <si>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</si>
  <si>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</si>
  <si>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</si>
  <si>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</si>
  <si>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</si>
  <si>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</si>
  <si>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</si>
  <si>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</si>
  <si>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</si>
  <si>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</si>
  <si>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</si>
  <si>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</si>
  <si>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</si>
  <si>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</si>
  <si>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</si>
  <si>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</si>
  <si>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</si>
  <si>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</si>
  <si>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</si>
  <si>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</si>
  <si>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</si>
  <si>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</si>
  <si>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</si>
  <si>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</si>
  <si>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</si>
  <si>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</si>
  <si>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</si>
  <si>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</si>
  <si>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</si>
  <si>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</si>
  <si>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</si>
  <si>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</si>
  <si>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</si>
  <si>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</si>
  <si>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</si>
  <si>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</si>
  <si>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</si>
  <si>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</si>
  <si>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</si>
  <si>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</si>
  <si>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</si>
  <si>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</si>
  <si>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</si>
  <si>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</si>
  <si>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</si>
  <si>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</si>
  <si>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</si>
  <si>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</si>
  <si>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</si>
  <si>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</si>
  <si>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</si>
  <si>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</si>
  <si>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</si>
  <si>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</si>
  <si>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</si>
  <si>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</si>
  <si>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</si>
  <si>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</si>
  <si>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</si>
  <si>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</si>
  <si>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</si>
  <si>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</si>
  <si>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</si>
  <si>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</si>
  <si>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</si>
  <si>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</si>
  <si>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</si>
  <si>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</si>
  <si>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</si>
  <si>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</si>
  <si>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</si>
  <si>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</si>
  <si>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</si>
  <si>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</si>
  <si>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</si>
  <si>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</si>
  <si>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</si>
  <si>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</si>
  <si>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</si>
  <si>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</si>
  <si>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</si>
  <si>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</si>
  <si>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</si>
  <si>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</si>
  <si>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</si>
  <si>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</si>
  <si>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</si>
  <si>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</si>
  <si>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</si>
  <si>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</si>
  <si>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</si>
  <si>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</si>
  <si>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</si>
  <si>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</si>
  <si>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</si>
  <si>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</si>
  <si>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</si>
  <si>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</si>
  <si>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</si>
  <si>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</si>
  <si>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</si>
  <si>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</si>
  <si>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</si>
  <si>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</si>
  <si>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</si>
  <si>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</si>
  <si>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</si>
  <si>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</si>
  <si>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</si>
  <si>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</si>
  <si>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</si>
  <si>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</si>
  <si>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</si>
  <si>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</si>
  <si>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</si>
  <si>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</si>
  <si>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</si>
  <si>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</si>
  <si>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</si>
  <si>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</si>
  <si>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</si>
  <si>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</si>
  <si>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</si>
  <si>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</si>
  <si>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</si>
  <si>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</si>
  <si>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</si>
  <si>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</si>
  <si>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</si>
  <si>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</si>
  <si>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</si>
  <si>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</si>
  <si>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</si>
  <si>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</si>
  <si>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</si>
  <si>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</si>
  <si>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</si>
  <si>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</si>
  <si>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</si>
  <si>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</si>
  <si>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</si>
  <si>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</si>
  <si>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</si>
  <si>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</si>
  <si>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</si>
  <si>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</si>
  <si>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</si>
  <si>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</si>
  <si>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</si>
  <si>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</si>
  <si>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</si>
  <si>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</si>
  <si>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</si>
  <si>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</si>
  <si>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</si>
  <si>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</si>
  <si>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</si>
  <si>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</si>
  <si>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</si>
  <si>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</si>
  <si>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</si>
  <si>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</si>
  <si>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</si>
  <si>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</si>
  <si>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</si>
  <si>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</si>
  <si>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</si>
  <si>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</si>
  <si>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</si>
  <si>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</si>
  <si>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</si>
  <si>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</si>
  <si>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</si>
  <si>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</si>
  <si>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</si>
  <si>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</si>
  <si>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</si>
  <si>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</si>
  <si>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</si>
  <si>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</si>
  <si>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</si>
  <si>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</si>
  <si>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</si>
  <si>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</si>
  <si>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</si>
  <si>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</si>
  <si>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</si>
  <si>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</si>
  <si>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</si>
  <si>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</si>
  <si>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</si>
  <si>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</si>
  <si>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</si>
  <si>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</si>
  <si>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</si>
  <si>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</si>
  <si>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</si>
  <si>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</si>
  <si>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</si>
  <si>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</si>
  <si>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</si>
  <si>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</si>
  <si>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</si>
  <si>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</si>
  <si>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</si>
  <si>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</si>
  <si>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</si>
  <si>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</si>
  <si>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</si>
  <si>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</si>
  <si>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</si>
  <si>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</si>
  <si>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</si>
  <si>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</si>
  <si>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</si>
  <si>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</si>
  <si>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</si>
  <si>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</si>
  <si>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</si>
  <si>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</si>
  <si>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</si>
  <si>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</si>
  <si>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</si>
  <si>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</si>
  <si>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</si>
  <si>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</si>
  <si>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</si>
  <si>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</si>
  <si>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</si>
  <si>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</si>
  <si>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</si>
  <si>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</si>
  <si>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</si>
  <si>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</si>
  <si>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</si>
  <si>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</si>
  <si>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</si>
  <si>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</si>
  <si>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</si>
  <si>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</si>
  <si>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</si>
  <si>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</si>
  <si>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</si>
  <si>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</si>
  <si>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</si>
  <si>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</si>
  <si>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</si>
  <si>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</si>
  <si>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</si>
  <si>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</si>
  <si>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</si>
  <si>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</si>
  <si>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</si>
  <si>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</si>
  <si>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</si>
  <si>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</si>
  <si>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</si>
  <si>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</si>
  <si>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</si>
  <si>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</si>
  <si>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</si>
  <si>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</si>
  <si>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</si>
  <si>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</si>
  <si>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</si>
  <si>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</si>
  <si>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</si>
  <si>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</si>
  <si>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</si>
  <si>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</si>
  <si>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</si>
  <si>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</si>
  <si>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</si>
  <si>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</si>
  <si>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</si>
  <si>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</si>
  <si>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</si>
  <si>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</si>
  <si>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</si>
  <si>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</si>
  <si>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</si>
  <si>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</si>
  <si>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</si>
  <si>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</si>
  <si>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</si>
  <si>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</si>
  <si>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</si>
  <si>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</si>
  <si>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</si>
  <si>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</si>
  <si>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</si>
  <si>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</si>
  <si>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</si>
  <si>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</si>
  <si>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</si>
  <si>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</si>
  <si>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</si>
  <si>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</si>
  <si>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</si>
  <si>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</si>
  <si>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</si>
  <si>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</si>
  <si>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</si>
  <si>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</si>
  <si>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</si>
  <si>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</si>
  <si>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</si>
  <si>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</si>
  <si>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</si>
  <si>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</si>
  <si>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</si>
  <si>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</si>
  <si>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</si>
  <si>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</si>
  <si>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</si>
  <si>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</si>
  <si>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</si>
  <si>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</si>
  <si>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</si>
  <si>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</si>
  <si>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</si>
  <si>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</si>
  <si>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</si>
  <si>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</si>
  <si>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</si>
  <si>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</si>
  <si>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</si>
  <si>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</si>
  <si>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</si>
  <si>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</si>
  <si>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</si>
  <si>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</si>
  <si>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</si>
  <si>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</si>
  <si>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</si>
  <si>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</si>
  <si>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</si>
  <si>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</si>
  <si>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</si>
  <si>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</si>
  <si>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</si>
  <si>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</si>
  <si>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</si>
  <si>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</si>
  <si>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</si>
  <si>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</si>
  <si>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</si>
  <si>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</si>
  <si>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</si>
  <si>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</si>
  <si>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</si>
  <si>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</si>
  <si>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</si>
  <si>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</si>
  <si>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</si>
  <si>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</si>
  <si>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</si>
  <si>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</si>
  <si>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</si>
  <si>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</si>
  <si>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</si>
  <si>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</si>
  <si>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</si>
  <si>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</si>
  <si>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</si>
  <si>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</si>
  <si>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</si>
  <si>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</si>
  <si>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</si>
  <si>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</si>
  <si>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</si>
  <si>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</si>
  <si>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</si>
  <si>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</si>
  <si>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</si>
  <si>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</si>
  <si>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</si>
  <si>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</si>
  <si>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</si>
  <si>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</si>
  <si>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</si>
  <si>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</si>
  <si>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</si>
  <si>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</si>
  <si>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</si>
  <si>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</si>
  <si>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</si>
  <si>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</si>
  <si>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</si>
  <si>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</si>
  <si>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</si>
  <si>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</si>
  <si>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</si>
  <si>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</si>
  <si>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</si>
  <si>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</si>
  <si>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</si>
  <si>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</si>
  <si>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</si>
  <si>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</si>
  <si>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</si>
  <si>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</si>
  <si>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</si>
  <si>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</si>
  <si>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</si>
  <si>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</si>
  <si>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</si>
  <si>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</si>
  <si>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</si>
  <si>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</si>
  <si>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</si>
  <si>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</si>
  <si>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</si>
  <si>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</si>
  <si>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</si>
  <si>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</si>
  <si>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</si>
  <si>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</si>
  <si>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</si>
  <si>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</si>
  <si>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</si>
  <si>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</si>
  <si>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</si>
  <si>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</si>
  <si>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</si>
  <si>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</si>
  <si>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</si>
  <si>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</si>
  <si>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</si>
  <si>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</si>
  <si>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</si>
  <si>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</si>
  <si>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</si>
  <si>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</si>
  <si>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</si>
  <si>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</si>
  <si>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</si>
  <si>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</si>
  <si>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</si>
  <si>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</si>
  <si>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</si>
  <si>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</si>
  <si>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</si>
  <si>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</si>
  <si>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</si>
  <si>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</si>
  <si>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</si>
  <si>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</si>
  <si>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</si>
  <si>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</si>
  <si>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</si>
  <si>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</si>
  <si>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</si>
  <si>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</si>
  <si>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</si>
  <si>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</si>
  <si>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</si>
  <si>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</si>
  <si>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</si>
  <si>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</si>
  <si>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</si>
  <si>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</si>
  <si>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</si>
  <si>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</si>
  <si>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</si>
  <si>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</si>
  <si>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</si>
  <si>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</si>
  <si>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</si>
  <si>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</si>
  <si>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</si>
  <si>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</si>
  <si>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</si>
  <si>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</si>
  <si>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</si>
  <si>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</si>
  <si>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</si>
  <si>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</si>
  <si>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</si>
  <si>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</si>
  <si>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</si>
  <si>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</si>
  <si>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</si>
  <si>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</si>
  <si>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</si>
  <si>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</si>
  <si>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</si>
  <si>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</si>
  <si>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</si>
  <si>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</si>
  <si>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</si>
  <si>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</si>
  <si>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</si>
  <si>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</si>
  <si>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</si>
  <si>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</si>
  <si>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</si>
  <si>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</si>
  <si>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</si>
  <si>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</si>
  <si>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</si>
  <si>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</si>
  <si>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</si>
  <si>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</si>
  <si>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</si>
  <si>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</si>
  <si>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</si>
  <si>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</si>
  <si>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</si>
  <si>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</si>
  <si>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</si>
  <si>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</si>
  <si>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</si>
  <si>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</si>
  <si>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</si>
  <si>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</si>
  <si>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</si>
  <si>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</si>
  <si>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</si>
  <si>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</si>
  <si>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</si>
  <si>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</si>
  <si>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</si>
  <si>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</si>
  <si>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</si>
  <si>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</si>
  <si>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</si>
  <si>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</si>
  <si>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</si>
  <si>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</si>
  <si>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</si>
  <si>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</si>
  <si>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</si>
  <si>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</si>
  <si>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</si>
  <si>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</si>
  <si>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</si>
  <si>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</si>
  <si>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</si>
  <si>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</si>
  <si>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</si>
  <si>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</si>
  <si>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</si>
  <si>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</si>
  <si>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</si>
  <si>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</si>
  <si>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</si>
  <si>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</si>
  <si>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</si>
  <si>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</si>
  <si>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</si>
  <si>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</si>
  <si>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</si>
  <si>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</si>
  <si>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</si>
  <si>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</si>
  <si>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</si>
  <si>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</si>
  <si>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</si>
  <si>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</si>
  <si>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</si>
  <si>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</si>
  <si>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</si>
  <si>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</si>
  <si>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</si>
  <si>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</si>
  <si>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</si>
  <si>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</si>
  <si>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</si>
  <si>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</si>
  <si>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</si>
  <si>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</si>
  <si>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</si>
  <si>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</si>
  <si>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</si>
  <si>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</si>
  <si>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</si>
  <si>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</si>
  <si>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</si>
  <si>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</si>
  <si>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</si>
  <si>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</si>
  <si>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</si>
  <si>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</si>
  <si>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</si>
  <si>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</si>
  <si>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</si>
  <si>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</si>
  <si>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</si>
  <si>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</si>
  <si>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</si>
  <si>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</si>
  <si>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</si>
  <si>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</si>
  <si>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</si>
  <si>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</si>
  <si>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</si>
  <si>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</si>
  <si>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</si>
  <si>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</si>
  <si>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</si>
  <si>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</si>
  <si>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</si>
  <si>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</si>
  <si>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</si>
  <si>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</si>
  <si>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</si>
  <si>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</si>
  <si>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</si>
  <si>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</si>
  <si>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</si>
  <si>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</si>
  <si>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</si>
  <si>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</si>
  <si>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</si>
  <si>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</si>
  <si>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</si>
  <si>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</si>
  <si>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</si>
  <si>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</si>
  <si>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</si>
  <si>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</si>
  <si>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</si>
  <si>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</si>
  <si>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</si>
  <si>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</si>
  <si>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</si>
  <si>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</si>
  <si>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</si>
  <si>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</si>
  <si>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</si>
  <si>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</si>
  <si>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</si>
  <si>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</si>
  <si>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</si>
  <si>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</si>
  <si>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</si>
  <si>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</si>
  <si>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</si>
  <si>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</si>
  <si>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</si>
  <si>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</si>
  <si>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</si>
  <si>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</si>
  <si>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</si>
  <si>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</si>
  <si>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</si>
  <si>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</si>
  <si>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</si>
  <si>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</si>
  <si>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</si>
  <si>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</si>
  <si>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</si>
  <si>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</si>
  <si>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</si>
  <si>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</si>
  <si>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</si>
  <si>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</si>
  <si>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</si>
  <si>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</si>
  <si>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</si>
  <si>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</si>
  <si>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</si>
  <si>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</si>
  <si>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</si>
  <si>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</si>
  <si>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</si>
  <si>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</si>
  <si>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</si>
  <si>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</si>
  <si>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</si>
  <si>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</si>
  <si>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</si>
  <si>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</si>
  <si>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</si>
  <si>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</si>
  <si>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</si>
  <si>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</si>
  <si>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</si>
  <si>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</si>
  <si>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</si>
  <si>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</si>
  <si>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</si>
  <si>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</si>
  <si>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</si>
  <si>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</si>
  <si>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</si>
  <si>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</si>
  <si>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</si>
  <si>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</si>
  <si>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</si>
  <si>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</si>
  <si>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</si>
  <si>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</si>
  <si>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</si>
  <si>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</si>
  <si>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</si>
  <si>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</si>
  <si>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</si>
  <si>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</si>
  <si>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</si>
  <si>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</si>
  <si>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</si>
  <si>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</si>
  <si>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</si>
  <si>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</si>
  <si>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</si>
  <si>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</si>
  <si>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</si>
  <si>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</si>
  <si>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</si>
  <si>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</si>
  <si>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</si>
  <si>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</si>
  <si>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</si>
  <si>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</si>
  <si>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</si>
  <si>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</si>
  <si>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</si>
  <si>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</si>
  <si>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</si>
  <si>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</si>
  <si>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</si>
  <si>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</si>
  <si>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</si>
  <si>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</si>
  <si>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</si>
  <si>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</si>
  <si>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</si>
  <si>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</si>
  <si>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</si>
  <si>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</si>
  <si>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</si>
  <si>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</si>
  <si>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</si>
  <si>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</si>
  <si>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</si>
  <si>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</si>
  <si>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</si>
  <si>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</si>
  <si>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</si>
  <si>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</si>
  <si>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</si>
  <si>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</si>
  <si>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</si>
  <si>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</si>
  <si>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</si>
  <si>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</si>
  <si>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</si>
  <si>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</si>
  <si>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</si>
  <si>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</si>
  <si>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</si>
  <si>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</si>
  <si>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</si>
  <si>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</si>
  <si>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</si>
  <si>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</si>
  <si>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</si>
  <si>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</si>
  <si>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</si>
  <si>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</si>
  <si>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</si>
  <si>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</si>
  <si>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</si>
  <si>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</si>
  <si>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</si>
  <si>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</si>
  <si>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</si>
  <si>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</si>
  <si>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</si>
  <si>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</si>
  <si>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</si>
  <si>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</si>
  <si>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</si>
  <si>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</si>
  <si>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</si>
  <si>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</si>
  <si>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</si>
  <si>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</si>
  <si>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</si>
  <si>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</si>
  <si>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</si>
  <si>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</si>
  <si>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</si>
  <si>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</si>
  <si>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</si>
  <si>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</si>
  <si>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</si>
  <si>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</si>
  <si>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</si>
  <si>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</si>
  <si>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</si>
  <si>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</si>
  <si>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</si>
  <si>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</si>
  <si>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</si>
  <si>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</si>
  <si>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</si>
  <si>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</si>
  <si>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</si>
  <si>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</si>
  <si>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</si>
  <si>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</si>
  <si>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</si>
  <si>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</si>
  <si>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</si>
  <si>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</si>
  <si>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</si>
  <si>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</si>
  <si>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</si>
  <si>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</si>
  <si>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</si>
  <si>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</si>
  <si>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</si>
  <si>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</si>
  <si>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</si>
  <si>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</si>
  <si>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</si>
  <si>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</si>
  <si>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</si>
  <si>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</si>
  <si>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</si>
  <si>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</si>
  <si>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</si>
  <si>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</si>
  <si>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</si>
  <si>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</si>
  <si>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</si>
  <si>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</si>
  <si>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</si>
  <si>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</si>
  <si>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</si>
  <si>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</si>
  <si>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</si>
  <si>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</si>
  <si>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</si>
  <si>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</si>
  <si>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</si>
  <si>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</si>
  <si>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</si>
  <si>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</si>
  <si>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</si>
  <si>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</si>
  <si>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</si>
  <si>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</si>
  <si>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</si>
  <si>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</si>
  <si>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</si>
  <si>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</si>
  <si>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</si>
  <si>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</si>
  <si>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</si>
  <si>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</si>
  <si>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</si>
  <si>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</si>
  <si>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</si>
  <si>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</si>
  <si>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</si>
  <si>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</si>
  <si>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</si>
  <si>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</si>
  <si>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</si>
  <si>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</si>
  <si>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</si>
  <si>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</si>
  <si>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</si>
  <si>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</si>
  <si>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</si>
  <si>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</si>
  <si>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</si>
  <si>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</si>
  <si>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</si>
  <si>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</si>
  <si>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</si>
  <si>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</si>
  <si>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</si>
  <si>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</si>
  <si>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</si>
  <si>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</si>
  <si>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</si>
  <si>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</si>
  <si>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</si>
  <si>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</si>
  <si>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</si>
  <si>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</si>
  <si>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</si>
  <si>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</si>
  <si>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</si>
  <si>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</si>
  <si>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</si>
  <si>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</si>
  <si>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</si>
  <si>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</si>
  <si>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</si>
  <si>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</si>
  <si>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</si>
  <si>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</si>
  <si>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</si>
  <si>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</si>
  <si>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</si>
  <si>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</si>
  <si>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</si>
  <si>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</si>
  <si>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</si>
  <si>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</si>
  <si>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</si>
  <si>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</si>
  <si>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</si>
  <si>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</si>
  <si>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</si>
  <si>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</si>
  <si>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</si>
  <si>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</si>
  <si>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</si>
  <si>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</si>
  <si>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</si>
  <si>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</si>
  <si>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</si>
  <si>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</si>
  <si>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</si>
  <si>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</si>
  <si>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</si>
  <si>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</si>
  <si>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</si>
  <si>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</si>
  <si>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</si>
  <si>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</si>
  <si>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</si>
  <si>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</si>
  <si>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</si>
  <si>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</si>
  <si>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</si>
  <si>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</si>
  <si>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</si>
  <si>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</si>
  <si>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</si>
  <si>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</si>
  <si>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</si>
  <si>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</si>
  <si>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</si>
  <si>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</si>
  <si>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</si>
  <si>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</si>
  <si>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</si>
  <si>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</si>
  <si>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</si>
  <si>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</si>
  <si>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</si>
  <si>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</si>
  <si>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</si>
  <si>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</si>
  <si>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</si>
  <si>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</si>
  <si>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</si>
  <si>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</si>
  <si>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</si>
  <si>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</si>
  <si>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</si>
  <si>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</si>
  <si>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</si>
  <si>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</si>
  <si>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</si>
  <si>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</si>
  <si>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</si>
  <si>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</si>
  <si>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</si>
  <si>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</si>
  <si>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</si>
  <si>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</si>
  <si>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</si>
  <si>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</si>
  <si>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</si>
  <si>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</si>
  <si>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</si>
  <si>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</si>
  <si>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</si>
  <si>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</si>
  <si>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</si>
  <si>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</si>
  <si>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</si>
  <si>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</si>
  <si>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</si>
  <si>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</si>
  <si>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</si>
  <si>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</si>
  <si>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</si>
  <si>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</si>
  <si>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</si>
  <si>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</si>
  <si>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</si>
  <si>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</si>
  <si>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</si>
  <si>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</si>
  <si>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</si>
  <si>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</si>
  <si>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</si>
  <si>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</si>
  <si>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</si>
  <si>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</si>
  <si>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</si>
  <si>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</si>
  <si>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</si>
  <si>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</si>
  <si>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</si>
  <si>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</si>
  <si>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</si>
  <si>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</si>
  <si>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</si>
  <si>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</si>
  <si>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</si>
  <si>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</si>
  <si>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</si>
  <si>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</si>
  <si>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</si>
  <si>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</si>
  <si>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</si>
  <si>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</si>
  <si>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</si>
  <si>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</si>
  <si>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</si>
  <si>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</si>
  <si>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</si>
  <si>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</si>
  <si>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</si>
  <si>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</si>
  <si>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</si>
  <si>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</si>
  <si>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</si>
  <si>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</si>
  <si>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</si>
  <si>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</si>
  <si>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</si>
  <si>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</si>
  <si>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</si>
  <si>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</si>
  <si>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</si>
  <si>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</si>
  <si>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</si>
  <si>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</si>
  <si>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</si>
  <si>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</si>
  <si>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</si>
  <si>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</si>
  <si>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</si>
  <si>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</si>
  <si>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</si>
  <si>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</si>
  <si>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</si>
  <si>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</si>
  <si>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</si>
  <si>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</si>
  <si>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</si>
  <si>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</si>
  <si>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</si>
  <si>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</si>
  <si>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</si>
  <si>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</si>
  <si>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</si>
  <si>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</si>
  <si>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</si>
  <si>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</si>
  <si>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</si>
  <si>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</si>
  <si>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</si>
  <si>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</si>
  <si>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</si>
  <si>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</si>
  <si>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</si>
  <si>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</si>
  <si>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</si>
  <si>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</si>
  <si>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</si>
  <si>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</si>
  <si>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</si>
  <si>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</si>
  <si>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</si>
  <si>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</si>
  <si>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</si>
  <si>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</si>
  <si>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</si>
  <si>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</si>
  <si>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</si>
  <si>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</si>
  <si>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</si>
  <si>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</si>
  <si>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</si>
  <si>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</si>
  <si>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</si>
  <si>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</si>
  <si>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</si>
  <si>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</si>
  <si>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</si>
  <si>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</si>
  <si>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</si>
  <si>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</si>
  <si>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</si>
  <si>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</si>
  <si>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</si>
  <si>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</si>
  <si>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</si>
  <si>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</si>
  <si>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</si>
  <si>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</si>
  <si>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</si>
  <si>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</si>
  <si>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</si>
  <si>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</si>
  <si>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</si>
  <si>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</si>
  <si>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</si>
  <si>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</si>
  <si>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</si>
  <si>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</si>
  <si>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</si>
  <si>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</si>
  <si>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</si>
  <si>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</si>
  <si>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</si>
  <si>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</si>
  <si>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</si>
  <si>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</si>
  <si>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</si>
  <si>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</si>
  <si>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</si>
  <si>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</si>
  <si>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</si>
  <si>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</si>
  <si>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</si>
  <si>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</si>
  <si>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</si>
  <si>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</si>
  <si>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</si>
  <si>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</si>
  <si>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</si>
  <si>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</si>
  <si>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</si>
  <si>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</si>
  <si>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</si>
  <si>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</si>
  <si>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</si>
  <si>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</si>
  <si>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</si>
  <si>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</si>
  <si>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</si>
  <si>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</si>
  <si>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</si>
  <si>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</si>
  <si>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</si>
  <si>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</si>
  <si>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</si>
  <si>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</si>
  <si>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</si>
  <si>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</si>
  <si>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</si>
  <si>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</si>
  <si>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</si>
  <si>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</si>
  <si>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</si>
  <si>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</si>
  <si>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</si>
  <si>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</si>
  <si>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</si>
  <si>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</si>
  <si>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</si>
  <si>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</si>
  <si>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</si>
  <si>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</si>
  <si>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</si>
  <si>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</si>
  <si>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</si>
  <si>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</si>
  <si>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</si>
  <si>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</si>
  <si>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</si>
  <si>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</si>
  <si>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</si>
  <si>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</si>
  <si>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</si>
  <si>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</si>
  <si>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</si>
  <si>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</si>
  <si>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</si>
  <si>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</si>
  <si>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</si>
  <si>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</si>
  <si>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</si>
  <si>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</si>
  <si>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</si>
  <si>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</si>
  <si>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</si>
  <si>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</si>
  <si>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</si>
  <si>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</si>
  <si>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</si>
  <si>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</si>
  <si>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</si>
  <si>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</si>
  <si>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</si>
  <si>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</si>
  <si>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</si>
  <si>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</si>
  <si>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</si>
  <si>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</si>
  <si>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</si>
  <si>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</si>
  <si>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</si>
  <si>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</si>
  <si>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</si>
  <si>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</si>
  <si>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</si>
  <si>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</si>
  <si>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</si>
  <si>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</si>
  <si>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</si>
  <si>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</si>
  <si>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</si>
  <si>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</si>
  <si>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</si>
  <si>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</si>
  <si>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</si>
  <si>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</si>
  <si>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</si>
  <si>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</si>
  <si>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</si>
  <si>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</si>
  <si>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</si>
  <si>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</si>
  <si>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</si>
  <si>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</si>
  <si>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</si>
  <si>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</si>
  <si>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</si>
  <si>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</si>
  <si>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</si>
  <si>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</si>
  <si>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</si>
  <si>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</si>
  <si>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</si>
  <si>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</si>
  <si>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</si>
  <si>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</si>
  <si>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</si>
  <si>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</si>
  <si>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</si>
  <si>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</si>
  <si>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</si>
  <si>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</si>
  <si>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</si>
  <si>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</si>
  <si>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</si>
  <si>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</si>
  <si>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</si>
  <si>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</si>
  <si>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</si>
  <si>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</si>
  <si>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</si>
  <si>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</si>
  <si>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</si>
  <si>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</si>
  <si>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</si>
  <si>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</si>
  <si>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</si>
  <si>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</si>
  <si>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</si>
  <si>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</si>
  <si>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</si>
  <si>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</si>
  <si>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</si>
  <si>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</si>
  <si>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</si>
  <si>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</si>
  <si>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</si>
  <si>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</si>
  <si>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</si>
  <si>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</si>
  <si>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</si>
  <si>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</si>
  <si>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</si>
  <si>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</si>
  <si>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</si>
  <si>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</si>
  <si>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</si>
  <si>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</si>
  <si>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</si>
  <si>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</si>
  <si>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</si>
  <si>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</si>
  <si>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</si>
  <si>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</si>
  <si>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</si>
  <si>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</si>
  <si>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</si>
  <si>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</si>
  <si>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</si>
  <si>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</si>
  <si>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</si>
  <si>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</si>
  <si>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</si>
  <si>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</si>
  <si>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</si>
  <si>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</si>
  <si>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</si>
  <si>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</si>
  <si>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</si>
  <si>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</si>
  <si>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</si>
  <si>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</si>
  <si>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</si>
  <si>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</si>
  <si>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</si>
  <si>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</si>
  <si>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</si>
  <si>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</si>
  <si>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</si>
  <si>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</si>
  <si>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</si>
  <si>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</si>
  <si>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</si>
  <si>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</si>
  <si>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</si>
  <si>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</si>
  <si>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</si>
  <si>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</si>
  <si>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</si>
  <si>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</si>
  <si>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</si>
  <si>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</si>
  <si>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</si>
  <si>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</si>
  <si>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</si>
  <si>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</si>
  <si>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</si>
  <si>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</si>
  <si>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</si>
  <si>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</si>
  <si>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</si>
  <si>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</si>
  <si>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</si>
  <si>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</si>
  <si>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</si>
  <si>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</si>
  <si>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</si>
  <si>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</si>
  <si>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</si>
  <si>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</si>
  <si>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</si>
  <si>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</si>
  <si>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</si>
  <si>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</si>
  <si>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</si>
  <si>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</si>
  <si>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</si>
  <si>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</si>
  <si>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</si>
  <si>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</si>
  <si>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</si>
  <si>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</si>
  <si>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</si>
  <si>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</si>
  <si>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</si>
  <si>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</si>
  <si>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</si>
  <si>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</si>
  <si>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</si>
  <si>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</si>
  <si>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</si>
  <si>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</si>
  <si>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</si>
  <si>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</si>
  <si>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</si>
  <si>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</si>
  <si>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</si>
  <si>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</si>
  <si>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</si>
  <si>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</si>
  <si>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</si>
  <si>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</si>
  <si>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</si>
  <si>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</si>
  <si>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</si>
  <si>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</si>
  <si>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</si>
  <si>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</si>
  <si>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</si>
  <si>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</si>
  <si>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</si>
  <si>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</si>
  <si>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</si>
  <si>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</si>
  <si>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</si>
  <si>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</si>
  <si>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</si>
  <si>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</si>
  <si>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</si>
  <si>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</si>
  <si>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</si>
  <si>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</si>
  <si>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</si>
  <si>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</si>
  <si>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</si>
  <si>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</si>
  <si>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</si>
  <si>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</si>
  <si>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</si>
  <si>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</si>
  <si>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</si>
  <si>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</si>
  <si>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</si>
  <si>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</si>
  <si>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</si>
  <si>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</si>
  <si>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</si>
  <si>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</si>
  <si>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</si>
  <si>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</si>
  <si>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</si>
  <si>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</si>
  <si>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</si>
  <si>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</si>
  <si>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</si>
  <si>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</si>
  <si>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</si>
  <si>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</si>
  <si>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</si>
  <si>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</si>
  <si>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</si>
  <si>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</si>
  <si>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</si>
  <si>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</si>
  <si>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</si>
  <si>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</si>
  <si>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</si>
  <si>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</si>
  <si>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</si>
  <si>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</si>
  <si>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</si>
  <si>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</si>
  <si>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</si>
  <si>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</si>
  <si>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</si>
  <si>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</si>
  <si>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</si>
  <si>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</si>
  <si>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</si>
  <si>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</si>
  <si>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</si>
  <si>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</si>
  <si>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</si>
  <si>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</si>
  <si>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</si>
  <si>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</si>
  <si>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</si>
  <si>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</si>
  <si>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</si>
  <si>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</si>
  <si>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</si>
  <si>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</si>
  <si>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</si>
  <si>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</si>
  <si>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</si>
  <si>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</si>
  <si>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</si>
  <si>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</si>
  <si>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</si>
  <si>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</si>
  <si>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</si>
  <si>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</si>
  <si>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</si>
  <si>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</si>
  <si>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</si>
  <si>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</si>
  <si>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</si>
  <si>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</si>
  <si>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</si>
  <si>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</si>
  <si>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</si>
  <si>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</si>
  <si>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</si>
  <si>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</si>
  <si>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</si>
  <si>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</si>
  <si>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</si>
  <si>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</si>
  <si>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</si>
  <si>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</si>
  <si>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</si>
  <si>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</si>
  <si>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</si>
  <si>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</si>
  <si>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</si>
  <si>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</si>
  <si>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</si>
  <si>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</si>
  <si>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</si>
  <si>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</si>
  <si>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</si>
  <si>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</si>
  <si>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</si>
  <si>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</si>
  <si>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</si>
  <si>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</si>
  <si>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</si>
  <si>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</si>
  <si>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</si>
  <si>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</si>
  <si>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</si>
  <si>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</si>
  <si>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</si>
  <si>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</si>
  <si>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</si>
  <si>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</si>
  <si>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</si>
  <si>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</si>
  <si>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</si>
  <si>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</si>
  <si>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</si>
  <si>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</si>
  <si>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</si>
  <si>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</si>
  <si>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</si>
  <si>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</si>
  <si>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</si>
  <si>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</si>
  <si>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</si>
  <si>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</si>
  <si>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</si>
  <si>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</si>
  <si>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</si>
  <si>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</si>
  <si>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</si>
  <si>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</si>
  <si>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</si>
  <si>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</si>
  <si>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</si>
  <si>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</si>
  <si>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</si>
  <si>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</si>
  <si>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</si>
  <si>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</si>
  <si>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</si>
  <si>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</si>
  <si>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</si>
  <si>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</si>
  <si>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</si>
  <si>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</si>
  <si>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</si>
  <si>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</si>
  <si>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</si>
  <si>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</si>
  <si>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</si>
  <si>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</si>
  <si>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</si>
  <si>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</si>
  <si>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</si>
  <si>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</si>
  <si>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</si>
  <si>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</si>
  <si>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</si>
  <si>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</si>
  <si>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</si>
  <si>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</si>
  <si>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</si>
  <si>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</si>
  <si>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</si>
  <si>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</si>
  <si>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</si>
  <si>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</si>
  <si>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</si>
  <si>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</si>
  <si>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</si>
  <si>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</si>
  <si>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</si>
  <si>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</si>
  <si>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</si>
  <si>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</si>
  <si>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</si>
  <si>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</si>
  <si>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</si>
  <si>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</si>
  <si>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</si>
  <si>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</si>
  <si>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</si>
  <si>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</si>
  <si>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</si>
  <si>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</si>
  <si>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</si>
  <si>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</si>
  <si>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</si>
  <si>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</si>
  <si>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</si>
  <si>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</si>
  <si>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</si>
  <si>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</si>
  <si>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</si>
  <si>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</si>
  <si>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</si>
  <si>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</si>
  <si>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</si>
  <si>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</si>
  <si>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</si>
  <si>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</si>
  <si>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</si>
  <si>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</si>
  <si>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</si>
  <si>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</si>
  <si>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</si>
  <si>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</si>
  <si>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</si>
  <si>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</si>
  <si>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</si>
  <si>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</si>
  <si>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</si>
  <si>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</si>
  <si>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</si>
  <si>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</si>
  <si>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</si>
  <si>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</si>
  <si>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</si>
  <si>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</si>
  <si>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</si>
  <si>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</si>
  <si>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</si>
  <si>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</si>
  <si>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</si>
  <si>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</si>
  <si>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</si>
  <si>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</si>
  <si>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</si>
  <si>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</si>
  <si>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</si>
  <si>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</si>
  <si>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</si>
  <si>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</si>
  <si>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</si>
  <si>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</si>
  <si>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</si>
  <si>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</si>
  <si>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</si>
  <si>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</si>
  <si>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</si>
  <si>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</si>
  <si>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</si>
  <si>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</si>
  <si>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</si>
  <si>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</si>
  <si>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</si>
  <si>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</si>
  <si>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</si>
  <si>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</si>
  <si>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</si>
  <si>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</si>
  <si>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</si>
  <si>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</si>
  <si>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</si>
  <si>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</si>
  <si>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</si>
  <si>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</si>
  <si>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</si>
  <si>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</si>
  <si>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</si>
  <si>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</si>
  <si>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</si>
  <si>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</si>
  <si>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</si>
  <si>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</si>
  <si>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</si>
  <si>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</si>
  <si>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</si>
  <si>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</si>
  <si>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</si>
  <si>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 xml:space="preserve"> Sub 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</si>
  <si>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</si>
  <si>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</si>
  <si>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</si>
  <si>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</si>
  <si>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</si>
  <si>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</si>
  <si>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</si>
  <si>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</si>
  <si>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</si>
  <si>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</si>
  <si>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</si>
  <si>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</si>
  <si>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</si>
  <si>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</si>
  <si>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</si>
  <si>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</si>
  <si>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</si>
  <si>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</si>
  <si>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</si>
  <si>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</si>
  <si>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</si>
  <si>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</si>
  <si>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</si>
  <si>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</si>
  <si>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</si>
  <si>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</si>
  <si>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</si>
  <si>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</si>
  <si>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</si>
  <si>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</si>
  <si>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</si>
  <si>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</si>
  <si>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</si>
  <si>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</si>
  <si>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</si>
  <si>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</si>
  <si>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</si>
  <si>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</si>
  <si>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</si>
  <si>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</si>
  <si>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</si>
  <si>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</si>
  <si>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</si>
  <si>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</si>
  <si>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</si>
  <si>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</si>
  <si>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</si>
  <si>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</si>
  <si>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</si>
  <si>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</si>
  <si>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</si>
  <si>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</si>
  <si>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</si>
  <si>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</si>
  <si>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</si>
  <si>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</si>
  <si>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</si>
  <si>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</si>
  <si>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</si>
  <si>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</si>
  <si>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</si>
  <si>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</si>
  <si>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</si>
  <si>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</si>
  <si>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</si>
  <si>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</si>
  <si>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</si>
  <si>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</si>
  <si>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</si>
  <si>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</si>
  <si>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</si>
  <si>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</si>
  <si>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</si>
  <si>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</si>
  <si>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Successful</t>
  </si>
  <si>
    <t>Failed</t>
  </si>
  <si>
    <t>Mean</t>
  </si>
  <si>
    <t>Median</t>
  </si>
  <si>
    <t>Minimum</t>
  </si>
  <si>
    <t>Maximum</t>
  </si>
  <si>
    <t xml:space="preserve"> </t>
  </si>
  <si>
    <t>Variance</t>
  </si>
  <si>
    <t>Standard Deviation</t>
  </si>
  <si>
    <t>TOTAL</t>
  </si>
  <si>
    <t>Sum of pledged</t>
  </si>
  <si>
    <t>Failure %</t>
  </si>
  <si>
    <t>Successful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</si>
</sst>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0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9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7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0" fontId="20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33" borderId="10" xfId="0" applyFill="1" applyBorder="1"/>
    <xf numFmtId="0" fontId="0" fillId="0" borderId="10" xfId="0" applyBorder="1"/>
    <xf numFmtId="10" fontId="17" fillId="0" borderId="0" xfId="0" applyNumberFormat="1" applyFont="1"/>
    <xf numFmtId="0" fontId="17" fillId="0" borderId="0" xfId="0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DA9C1"/>
        </patternFill>
      </fill>
    </dxf>
    <dxf>
      <fill>
        <patternFill>
          <bgColor rgb="FFCAE8AA"/>
        </patternFill>
      </fill>
    </dxf>
    <dxf>
      <fill>
        <patternFill>
          <bgColor rgb="FF6699FF"/>
        </patternFill>
      </fill>
    </dxf>
    <dxf>
      <fill>
        <patternFill>
          <bgColor rgb="FFFFFF99"/>
        </patternFill>
      </fill>
    </dxf>
    <dxf>
      <fill>
        <patternFill>
          <bgColor rgb="FFFDA9C1"/>
        </patternFill>
      </fill>
    </dxf>
    <dxf>
      <fill>
        <patternFill>
          <bgColor rgb="FFCAE8AA"/>
        </patternFill>
      </fill>
    </dxf>
    <dxf>
      <fill>
        <patternFill>
          <bgColor rgb="FF6699FF"/>
        </patternFill>
      </fill>
    </dxf>
    <dxf>
      <fill>
        <patternFill>
          <bgColor rgb="FFFFFF99"/>
        </patternFill>
      </fill>
    </dxf>
    <dxf>
      <fill>
        <patternFill>
          <bgColor rgb="FFFDA9C1"/>
        </patternFill>
      </fill>
    </dxf>
    <dxf>
      <fill>
        <patternFill>
          <bgColor rgb="FFCAE8AA"/>
        </patternFill>
      </fill>
    </dxf>
    <dxf>
      <fill>
        <patternFill>
          <bgColor rgb="FF6699FF"/>
        </patternFill>
      </fill>
    </dxf>
    <dxf>
      <fill>
        <patternFill>
          <bgColor rgb="FFFFFF99"/>
        </patternFill>
      </fill>
    </dxf>
    <dxf>
      <fill>
        <patternFill>
          <bgColor rgb="FFFDA9C1"/>
        </patternFill>
      </fill>
    </dxf>
    <dxf>
      <fill>
        <patternFill>
          <bgColor rgb="FFCAE8AA"/>
        </patternFill>
      </fill>
    </dxf>
    <dxf>
      <fill>
        <patternFill>
          <bgColor rgb="FF6699FF"/>
        </patternFill>
      </fill>
    </dxf>
    <dxf>
      <fill>
        <patternFill>
          <bgColor rgb="FFFFFF99"/>
        </patternFill>
      </fill>
    </dxf>
    <dxf>
      <fill>
        <patternFill>
          <bgColor rgb="FFFDA9C1"/>
        </patternFill>
      </fill>
    </dxf>
    <dxf>
      <fill>
        <patternFill>
          <bgColor rgb="FFCAE8AA"/>
        </patternFill>
      </fill>
    </dxf>
    <dxf>
      <fill>
        <patternFill>
          <bgColor rgb="FF6699FF"/>
        </patternFill>
      </fill>
    </dxf>
    <dxf>
      <fill>
        <patternFill>
          <bgColor rgb="FFFFFF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1" defaultTableStyle="TableStyleMedium2" defaultPivotStyle="PivotStyleLight16">
    <tableStyle name="PivotTable Style 1" table="0" count="0" xr9:uid="{FAF0FE23-6056-48BB-8684-EBD1868A3E2A}"/>
  </tableStyles>
  <colors>
    <mruColors>
      <color rgb="FFFFFF00"/>
      <color rgb="FFFFFF99"/>
      <color rgb="FF9FE6FF"/>
      <color rgb="FF6CA644"/>
      <color rgb="FF5DD5FF"/>
      <color rgb="FFCAE8AA"/>
      <color rgb="FFFF2F2F"/>
      <color rgb="FFE60000"/>
      <color rgb="FFEB0B1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96A-4C84-819D-E4AE0F90A342}"/>
            </c:ext>
          </c:extLst>
        </c:ser>
        <c:ser>
          <c:idx val="1"/>
          <c:order val="1"/>
          <c:tx>
            <c:strRef>
              <c:f>'Category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96A-4C84-819D-E4AE0F90A342}"/>
            </c:ext>
          </c:extLst>
        </c:ser>
        <c:ser>
          <c:idx val="2"/>
          <c:order val="2"/>
          <c:tx>
            <c:strRef>
              <c:f>'Category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96A-4C84-819D-E4AE0F90A342}"/>
            </c:ext>
          </c:extLst>
        </c:ser>
        <c:ser>
          <c:idx val="3"/>
          <c:order val="3"/>
          <c:tx>
            <c:strRef>
              <c:f>'Category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96A-4C84-819D-E4AE0F90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2042176"/>
        <c:axId val="240273776"/>
      </c:barChart>
      <c:dateAx>
        <c:axId val="112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3776"/>
        <c:crosses val="autoZero"/>
        <c:auto val="0"/>
        <c:lblOffset val="100"/>
        <c:baseTimeUnit val="days"/>
      </c:dateAx>
      <c:valAx>
        <c:axId val="2402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 Pivot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3-41FD-813E-C97CA01771FE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3-41FD-813E-C97CA01771FE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3-41FD-813E-C97CA01771FE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3-41FD-813E-C97CA017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8"/>
        <c:overlap val="100"/>
        <c:axId val="1689175392"/>
        <c:axId val="1797736992"/>
      </c:barChart>
      <c:catAx>
        <c:axId val="16891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36992"/>
        <c:crosses val="autoZero"/>
        <c:auto val="1"/>
        <c:lblAlgn val="ctr"/>
        <c:lblOffset val="100"/>
        <c:noMultiLvlLbl val="0"/>
      </c:catAx>
      <c:valAx>
        <c:axId val="1797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75392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>
          <a:outerShdw blurRad="50800" dist="508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CrowdfundingBook.xlsx]Launch date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245587521309491E-2"/>
          <c:y val="2.5203421508795114E-2"/>
          <c:w val="0.79384868378984874"/>
          <c:h val="0.88308284541355409"/>
        </c:manualLayout>
      </c:layout>
      <c:lineChart>
        <c:grouping val="standard"/>
        <c:varyColors val="0"/>
        <c:ser>
          <c:idx val="0"/>
          <c:order val="0"/>
          <c:tx>
            <c:strRef>
              <c:f>'Launch 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3-410C-AF54-9651D06B4A59}"/>
            </c:ext>
          </c:extLst>
        </c:ser>
        <c:ser>
          <c:idx val="1"/>
          <c:order val="1"/>
          <c:tx>
            <c:strRef>
              <c:f>'Launch 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3-410C-AF54-9651D06B4A59}"/>
            </c:ext>
          </c:extLst>
        </c:ser>
        <c:ser>
          <c:idx val="2"/>
          <c:order val="2"/>
          <c:tx>
            <c:strRef>
              <c:f>'Launch 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3-410C-AF54-9651D06B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953792"/>
        <c:axId val="1877543440"/>
      </c:lineChart>
      <c:catAx>
        <c:axId val="15349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3440"/>
        <c:crosses val="autoZero"/>
        <c:auto val="1"/>
        <c:lblAlgn val="ctr"/>
        <c:lblOffset val="100"/>
        <c:noMultiLvlLbl val="0"/>
      </c:catAx>
      <c:valAx>
        <c:axId val="18775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>
              <a:alpha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54865552966345E-2"/>
          <c:y val="0.17051424343322236"/>
          <c:w val="0.92683854551495892"/>
          <c:h val="0.57040879046611959"/>
        </c:manualLayout>
      </c:layout>
      <c:lineChart>
        <c:grouping val="standard"/>
        <c:varyColors val="0"/>
        <c:ser>
          <c:idx val="4"/>
          <c:order val="4"/>
          <c:tx>
            <c:strRef>
              <c:f>'%Goal range and pivot chart'!$I$1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'%Goal range and pivot chart'!$D$2:$D$13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'%Goal range and pivot chart'!$I$2:$I$13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5-4BE0-98F6-E6B97BDCD8A7}"/>
            </c:ext>
          </c:extLst>
        </c:ser>
        <c:ser>
          <c:idx val="5"/>
          <c:order val="5"/>
          <c:tx>
            <c:strRef>
              <c:f>'%Goal range and pivot chart'!$J$1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'%Goal range and pivot chart'!$D$2:$D$13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'%Goal range and pivot chart'!$J$2:$J$13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5-4BE0-98F6-E6B97BDCD8A7}"/>
            </c:ext>
          </c:extLst>
        </c:ser>
        <c:ser>
          <c:idx val="6"/>
          <c:order val="6"/>
          <c:tx>
            <c:strRef>
              <c:f>'%Goal range and pivot chart'!$K$1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'%Goal range and pivot chart'!$D$2:$D$13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'%Goal range and pivot chart'!$K$2:$K$13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5-4BE0-98F6-E6B97BDC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90656"/>
        <c:axId val="20472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'%Goal range and pivot chart'!$E$1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'%Goal range and pivot chart'!$D$2:$D$13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'%Goal range and pivot chart'!$E$2:$E$13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B5-4BE0-98F6-E6B97BDCD8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chart'!$F$1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B5-4BE0-98F6-E6B97BDCD8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chart'!$G$1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B5-4BE0-98F6-E6B97BDCD8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chart'!$H$1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'%Goal range and pivot chart'!$H$2:$H$13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B5-4BE0-98F6-E6B97BDCD8A7}"/>
                  </c:ext>
                </c:extLst>
              </c15:ser>
            </c15:filteredLineSeries>
          </c:ext>
        </c:extLst>
      </c:lineChart>
      <c:catAx>
        <c:axId val="1042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960"/>
        <c:crosses val="autoZero"/>
        <c:auto val="1"/>
        <c:lblAlgn val="ctr"/>
        <c:lblOffset val="100"/>
        <c:noMultiLvlLbl val="0"/>
      </c:catAx>
      <c:valAx>
        <c:axId val="20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152400</xdr:rowOff>
    </xdr:from>
    <xdr:to>
      <xdr:col>18</xdr:col>
      <xdr:colOff>251460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49D2C-C327-23C7-FA72-BDEE9BF79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163830</xdr:rowOff>
    </xdr:from>
    <xdr:to>
      <xdr:col>20</xdr:col>
      <xdr:colOff>228600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66F22-6F09-52BD-6743-28AB5F9C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190499</xdr:rowOff>
    </xdr:from>
    <xdr:to>
      <xdr:col>16</xdr:col>
      <xdr:colOff>152400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2DDBF-4797-CB59-577D-B6ABA010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</xdr:colOff>
      <xdr:row>16</xdr:row>
      <xdr:rowOff>34290</xdr:rowOff>
    </xdr:from>
    <xdr:to>
      <xdr:col>9</xdr:col>
      <xdr:colOff>1043940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2E492-0408-49AE-099C-B23F376A2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u Arora" refreshedDate="45287.816147685182" createdVersion="8" refreshedVersion="8" minRefreshableVersion="3" recordCount="1000" xr:uid="{0B397358-EDBF-4216-8363-43604331D55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u Arora" refreshedDate="45288.707902893519" createdVersion="8" refreshedVersion="8" minRefreshableVersion="3" recordCount="1000" xr:uid="{7CD44BE2-3F3D-4EF6-A69F-B558E299547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u Arora" refreshedDate="45290.74222511574" createdVersion="8" refreshedVersion="8" minRefreshableVersion="3" recordCount="1000" xr:uid="{76685174-C71C-4AC5-BB41-6E90D33E9CDB}">
  <cacheSource type="worksheet">
    <worksheetSource ref="A1:E1001" sheet="Misc. findings"/>
  </cacheSource>
  <cacheFields count="3"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u Arora" refreshedDate="45290.775508564817" createdVersion="8" refreshedVersion="8" minRefreshableVersion="3" recordCount="1000" xr:uid="{1D7E093F-9F8A-4790-BFD7-1F359FA406FA}">
  <cacheSource type="worksheet">
    <worksheetSource ref="A1:B1001" sheet="Misc. findings"/>
  </cacheSource>
  <cacheFields count="2"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pledged" numFmtId="0">
      <sharedItems containsSemiMixedTypes="0" containsString="0" containsNumber="1" containsInteger="1" minValue="0" maxValue="199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x v="1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x v="2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x v="3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x v="4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x v="5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x v="6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x v="7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x v="8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x v="9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x v="10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x v="11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x v="12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x v="13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x v="14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x v="15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x v="16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x v="17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x v="18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x v="19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x v="20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x v="21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x v="22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x v="23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x v="24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x v="25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x v="26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x v="27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x v="28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x v="29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x v="30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x v="31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x v="32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x v="33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x v="34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x v="35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x v="36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x v="37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x v="38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x v="39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x v="40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x v="41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x v="42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x v="43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x v="44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x v="45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x v="46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x v="47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x v="48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x v="49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x v="50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x v="51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x v="52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x v="53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x v="54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x v="55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x v="56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x v="57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x v="58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x v="59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x v="60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x v="61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x v="62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x v="63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x v="64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x v="65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x v="66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x v="67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x v="68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x v="69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x v="70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x v="71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x v="72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x v="73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x v="74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x v="75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x v="76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x v="77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x v="78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x v="79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x v="80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x v="81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x v="82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x v="83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x v="84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x v="85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x v="86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x v="87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x v="88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x v="89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x v="90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x v="91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x v="92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x v="93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x v="94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x v="95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x v="96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x v="97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x v="98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x v="99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x v="100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x v="101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x v="102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x v="103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x v="104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x v="105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x v="106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x v="107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x v="108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x v="109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x v="110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x v="111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x v="112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x v="113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x v="114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x v="115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x v="116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x v="117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x v="118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x v="119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x v="120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x v="121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x v="122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x v="123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x v="124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x v="125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x v="126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x v="127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x v="128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x v="129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x v="130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x v="131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x v="132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x v="133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x v="134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x v="135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x v="136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x v="137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x v="138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x v="139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x v="140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x v="141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x v="142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x v="143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x v="144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x v="145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x v="146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x v="147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x v="148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x v="149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x v="150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x v="151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x v="152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x v="153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x v="154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x v="155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x v="156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x v="157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x v="158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x v="159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x v="160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x v="161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x v="162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x v="163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x v="164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x v="165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x v="166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x v="167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x v="168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x v="169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x v="170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x v="171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x v="172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x v="173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x v="174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x v="175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x v="176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x v="177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x v="178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x v="179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x v="180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x v="181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x v="182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x v="183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x v="184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x v="185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x v="186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x v="187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x v="188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x v="189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x v="190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x v="191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x v="192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x v="193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x v="194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x v="195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x v="196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x v="197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x v="198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x v="199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x v="200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x v="201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x v="202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x v="203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x v="204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x v="205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x v="206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x v="207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x v="208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x v="209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x v="210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x v="211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x v="212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x v="213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x v="214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x v="215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x v="216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x v="217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x v="218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x v="219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x v="220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x v="221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x v="222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x v="223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x v="224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x v="225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x v="226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x v="227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x v="228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x v="229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x v="230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x v="231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x v="232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x v="233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x v="234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x v="235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x v="236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x v="237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x v="238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x v="239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x v="240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x v="241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x v="242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x v="243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x v="244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x v="245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x v="246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x v="247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x v="248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x v="249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x v="250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x v="251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x v="252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x v="253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x v="254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x v="255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x v="256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x v="257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x v="258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x v="259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x v="260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x v="261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x v="262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x v="263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x v="264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x v="265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x v="266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x v="267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x v="268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x v="269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x v="270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x v="271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x v="272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x v="273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x v="274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x v="275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x v="276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x v="277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x v="278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x v="279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x v="280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x v="281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x v="282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x v="283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x v="284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x v="285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x v="286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x v="287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x v="288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x v="289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x v="290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x v="291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x v="292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x v="293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x v="294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x v="295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x v="296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x v="297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x v="298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x v="299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x v="300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x v="301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x v="302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x v="303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x v="304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x v="305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x v="306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x v="307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x v="308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x v="309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x v="310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x v="311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x v="312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x v="313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x v="314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x v="315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x v="316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x v="317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x v="318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x v="319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x v="320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x v="321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x v="322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x v="323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x v="324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x v="325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x v="326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x v="327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x v="328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x v="329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x v="330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x v="331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x v="332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x v="333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x v="334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x v="335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x v="336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x v="337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x v="338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x v="339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x v="340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x v="341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x v="342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x v="343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x v="344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x v="345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x v="346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x v="347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x v="348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x v="349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x v="350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x v="351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x v="352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x v="353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x v="354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x v="355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x v="356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x v="357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x v="358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x v="359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x v="360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x v="361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x v="362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x v="363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x v="364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x v="365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x v="366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x v="367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x v="368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x v="369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x v="370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x v="371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x v="372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x v="373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x v="374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x v="375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x v="376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x v="377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x v="378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x v="379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x v="380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x v="381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x v="382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x v="383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x v="384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x v="385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x v="386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x v="387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x v="388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x v="389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x v="390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x v="391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x v="392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x v="393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x v="394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x v="395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x v="396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x v="397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x v="398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x v="399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x v="400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x v="401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x v="402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x v="403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x v="404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x v="405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x v="406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x v="407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x v="408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x v="409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x v="410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x v="411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x v="412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x v="413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x v="414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x v="415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x v="416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x v="417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x v="418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x v="419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x v="420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x v="421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x v="422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x v="423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x v="424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x v="425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x v="426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x v="427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x v="428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x v="429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x v="430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x v="431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x v="432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x v="433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x v="434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x v="435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x v="436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x v="437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x v="438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x v="439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x v="440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x v="441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x v="442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x v="443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x v="444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x v="445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x v="446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x v="447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x v="448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x v="449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x v="450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x v="451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x v="452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x v="453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x v="454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x v="455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x v="456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x v="457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x v="458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x v="459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x v="460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x v="461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x v="462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x v="463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x v="464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x v="465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x v="466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x v="467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x v="468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x v="469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x v="470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x v="471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x v="472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x v="473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x v="474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x v="475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x v="476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x v="477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x v="478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x v="479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x v="480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x v="481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x v="482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x v="483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x v="484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x v="485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x v="486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x v="487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x v="488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x v="489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x v="490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x v="491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x v="492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x v="493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x v="494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x v="495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x v="496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x v="497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x v="498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x v="499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x v="500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x v="501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x v="502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x v="503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x v="504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x v="505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x v="506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x v="507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x v="508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x v="509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x v="510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x v="511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x v="512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x v="513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x v="514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x v="515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x v="516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x v="517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x v="518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x v="519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x v="520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x v="47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x v="521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x v="522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x v="523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x v="524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x v="525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x v="526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x v="527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x v="528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x v="529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x v="530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x v="531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x v="532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x v="533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x v="534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x v="535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x v="536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x v="537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x v="538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x v="539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x v="540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x v="541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x v="542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x v="543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x v="544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x v="545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x v="546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x v="547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x v="548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x v="549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x v="550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x v="551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x v="552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x v="553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x v="554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x v="555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x v="556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x v="557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x v="558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x v="559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x v="560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x v="561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x v="562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x v="563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x v="564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x v="565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x v="566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x v="567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x v="568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x v="569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x v="570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x v="571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x v="572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x v="573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x v="574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x v="575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x v="576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x v="577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x v="578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x v="579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x v="580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x v="581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x v="582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x v="583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x v="584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x v="585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x v="586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x v="587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x v="588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x v="589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x v="590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x v="591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x v="592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x v="593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x v="594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x v="595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x v="596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x v="597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x v="598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x v="599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x v="600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x v="601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x v="602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x v="603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x v="604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x v="605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x v="606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x v="607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x v="608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x v="609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x v="610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x v="611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x v="612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x v="613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x v="614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x v="615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x v="616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x v="617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x v="618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x v="619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x v="620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x v="621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x v="622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x v="623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x v="624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x v="625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x v="626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x v="627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x v="628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x v="629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x v="630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x v="631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x v="632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x v="633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x v="634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x v="635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x v="636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x v="637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x v="638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x v="639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x v="640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x v="641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x v="642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x v="643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x v="644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x v="645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x v="646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x v="647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x v="648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x v="649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x v="650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x v="651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x v="652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x v="653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x v="654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x v="655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x v="656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x v="657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x v="658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x v="659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x v="660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x v="661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x v="662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x v="663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x v="664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x v="665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x v="666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x v="667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x v="668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x v="669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x v="670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x v="671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x v="672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x v="673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x v="674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x v="675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x v="676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x v="677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x v="678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x v="679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x v="680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x v="681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x v="682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x v="683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x v="684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x v="685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x v="686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x v="687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x v="688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x v="689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x v="690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x v="691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x v="692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x v="693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x v="694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x v="695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x v="696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x v="697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x v="698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x v="699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x v="700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x v="701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x v="702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x v="703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x v="704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x v="705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x v="706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x v="707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x v="708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x v="709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x v="710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x v="711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x v="712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x v="713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x v="714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x v="715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x v="716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x v="717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x v="718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x v="719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x v="720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x v="721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x v="722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x v="723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x v="724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x v="725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x v="726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x v="727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x v="728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x v="729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x v="730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x v="731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x v="732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x v="733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x v="734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x v="735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x v="736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x v="737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x v="738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x v="739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x v="740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x v="741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x v="742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x v="743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x v="744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x v="745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x v="746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x v="747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x v="748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x v="749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x v="750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x v="751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x v="752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x v="753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x v="754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x v="755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x v="756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x v="757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x v="758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x v="759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x v="760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x v="761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x v="762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x v="763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x v="764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x v="765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x v="766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x v="767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x v="768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x v="769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x v="770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x v="771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x v="772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x v="773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x v="774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x v="775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x v="776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x v="777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x v="778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x v="779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x v="780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x v="781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x v="782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x v="783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x v="784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x v="785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x v="786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x v="787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x v="788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x v="789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x v="790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x v="791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x v="792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x v="793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x v="794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x v="795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x v="796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x v="797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x v="798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x v="799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x v="800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x v="801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x v="802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x v="803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x v="804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x v="805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x v="806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x v="807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x v="808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x v="809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x v="810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x v="811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x v="812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x v="813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x v="814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x v="815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x v="816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x v="817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x v="818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x v="819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x v="820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x v="821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x v="822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x v="823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x v="824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x v="825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x v="826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x v="827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x v="828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x v="829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x v="830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x v="831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x v="832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x v="833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x v="834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x v="835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x v="836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x v="837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x v="838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x v="839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x v="840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x v="841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x v="842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x v="843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x v="844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x v="845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x v="846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x v="847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x v="848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x v="849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x v="850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x v="851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x v="852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x v="853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x v="854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x v="855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x v="856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x v="857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x v="858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x v="859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x v="860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x v="861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x v="862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x v="863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x v="864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x v="865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x v="866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x v="867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x v="868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x v="869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x v="870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x v="871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x v="872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x v="873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x v="874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x v="875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x v="876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x v="877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x v="878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x v="879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x v="880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x v="881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x v="882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x v="883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x v="884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x v="885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x v="886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x v="887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x v="888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x v="889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x v="890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x v="891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x v="892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x v="893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x v="894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x v="895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x v="896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x v="897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x v="898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x v="899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x v="900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x v="901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x v="902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x v="903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x v="904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x v="905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x v="906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x v="907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x v="908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x v="909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x v="910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x v="911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x v="912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x v="913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x v="914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x v="915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x v="916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x v="917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x v="918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x v="919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x v="920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x v="921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x v="922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x v="923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x v="924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x v="925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x v="926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x v="927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x v="928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x v="929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x v="930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x v="931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x v="932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x v="933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x v="934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x v="935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x v="936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x v="937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x v="938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x v="939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x v="940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x v="941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x v="942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x v="943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x v="944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x v="945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x v="946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x v="947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x v="948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x v="949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x v="950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x v="951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x v="952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x v="953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x v="954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x v="955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x v="956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x v="957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x v="958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x v="959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x v="960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x v="961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x v="962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x v="963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x v="964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x v="965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x v="966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x v="967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x v="968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x v="969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x v="970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x v="971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x v="972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x v="973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x v="974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x v="975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x v="976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x v="977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x v="978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x v="979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x v="980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x v="981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x v="982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x v="983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x v="984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x v="985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x v="986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x v="987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x v="988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x v="989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x v="990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x v="991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x v="992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x v="993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x v="994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x v="995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x v="996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x v="997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x v="998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2"/>
    <x v="1"/>
  </r>
  <r>
    <x v="1"/>
    <x v="3"/>
    <x v="0"/>
  </r>
  <r>
    <x v="3"/>
    <x v="4"/>
    <x v="0"/>
  </r>
  <r>
    <x v="3"/>
    <x v="5"/>
    <x v="1"/>
  </r>
  <r>
    <x v="4"/>
    <x v="6"/>
    <x v="0"/>
  </r>
  <r>
    <x v="3"/>
    <x v="7"/>
    <x v="1"/>
  </r>
  <r>
    <x v="3"/>
    <x v="8"/>
    <x v="2"/>
  </r>
  <r>
    <x v="1"/>
    <x v="9"/>
    <x v="0"/>
  </r>
  <r>
    <x v="4"/>
    <x v="10"/>
    <x v="1"/>
  </r>
  <r>
    <x v="3"/>
    <x v="11"/>
    <x v="0"/>
  </r>
  <r>
    <x v="4"/>
    <x v="12"/>
    <x v="0"/>
  </r>
  <r>
    <x v="1"/>
    <x v="13"/>
    <x v="1"/>
  </r>
  <r>
    <x v="1"/>
    <x v="14"/>
    <x v="0"/>
  </r>
  <r>
    <x v="2"/>
    <x v="15"/>
    <x v="0"/>
  </r>
  <r>
    <x v="5"/>
    <x v="16"/>
    <x v="1"/>
  </r>
  <r>
    <x v="4"/>
    <x v="17"/>
    <x v="1"/>
  </r>
  <r>
    <x v="3"/>
    <x v="18"/>
    <x v="3"/>
  </r>
  <r>
    <x v="3"/>
    <x v="19"/>
    <x v="0"/>
  </r>
  <r>
    <x v="4"/>
    <x v="20"/>
    <x v="1"/>
  </r>
  <r>
    <x v="3"/>
    <x v="21"/>
    <x v="0"/>
  </r>
  <r>
    <x v="3"/>
    <x v="22"/>
    <x v="1"/>
  </r>
  <r>
    <x v="4"/>
    <x v="23"/>
    <x v="1"/>
  </r>
  <r>
    <x v="2"/>
    <x v="24"/>
    <x v="1"/>
  </r>
  <r>
    <x v="6"/>
    <x v="25"/>
    <x v="1"/>
  </r>
  <r>
    <x v="3"/>
    <x v="26"/>
    <x v="3"/>
  </r>
  <r>
    <x v="1"/>
    <x v="27"/>
    <x v="0"/>
  </r>
  <r>
    <x v="3"/>
    <x v="28"/>
    <x v="1"/>
  </r>
  <r>
    <x v="4"/>
    <x v="29"/>
    <x v="1"/>
  </r>
  <r>
    <x v="4"/>
    <x v="30"/>
    <x v="1"/>
  </r>
  <r>
    <x v="6"/>
    <x v="31"/>
    <x v="1"/>
  </r>
  <r>
    <x v="4"/>
    <x v="32"/>
    <x v="0"/>
  </r>
  <r>
    <x v="3"/>
    <x v="33"/>
    <x v="1"/>
  </r>
  <r>
    <x v="4"/>
    <x v="34"/>
    <x v="1"/>
  </r>
  <r>
    <x v="4"/>
    <x v="35"/>
    <x v="1"/>
  </r>
  <r>
    <x v="3"/>
    <x v="36"/>
    <x v="1"/>
  </r>
  <r>
    <x v="5"/>
    <x v="37"/>
    <x v="1"/>
  </r>
  <r>
    <x v="7"/>
    <x v="38"/>
    <x v="1"/>
  </r>
  <r>
    <x v="3"/>
    <x v="39"/>
    <x v="0"/>
  </r>
  <r>
    <x v="2"/>
    <x v="40"/>
    <x v="1"/>
  </r>
  <r>
    <x v="1"/>
    <x v="41"/>
    <x v="1"/>
  </r>
  <r>
    <x v="0"/>
    <x v="42"/>
    <x v="1"/>
  </r>
  <r>
    <x v="5"/>
    <x v="43"/>
    <x v="1"/>
  </r>
  <r>
    <x v="5"/>
    <x v="44"/>
    <x v="1"/>
  </r>
  <r>
    <x v="3"/>
    <x v="45"/>
    <x v="0"/>
  </r>
  <r>
    <x v="1"/>
    <x v="46"/>
    <x v="1"/>
  </r>
  <r>
    <x v="3"/>
    <x v="47"/>
    <x v="1"/>
  </r>
  <r>
    <x v="3"/>
    <x v="48"/>
    <x v="1"/>
  </r>
  <r>
    <x v="1"/>
    <x v="49"/>
    <x v="1"/>
  </r>
  <r>
    <x v="1"/>
    <x v="50"/>
    <x v="0"/>
  </r>
  <r>
    <x v="2"/>
    <x v="51"/>
    <x v="0"/>
  </r>
  <r>
    <x v="3"/>
    <x v="52"/>
    <x v="0"/>
  </r>
  <r>
    <x v="4"/>
    <x v="53"/>
    <x v="1"/>
  </r>
  <r>
    <x v="2"/>
    <x v="54"/>
    <x v="0"/>
  </r>
  <r>
    <x v="1"/>
    <x v="55"/>
    <x v="1"/>
  </r>
  <r>
    <x v="2"/>
    <x v="56"/>
    <x v="1"/>
  </r>
  <r>
    <x v="6"/>
    <x v="57"/>
    <x v="1"/>
  </r>
  <r>
    <x v="3"/>
    <x v="58"/>
    <x v="1"/>
  </r>
  <r>
    <x v="3"/>
    <x v="59"/>
    <x v="1"/>
  </r>
  <r>
    <x v="3"/>
    <x v="60"/>
    <x v="1"/>
  </r>
  <r>
    <x v="3"/>
    <x v="61"/>
    <x v="0"/>
  </r>
  <r>
    <x v="2"/>
    <x v="62"/>
    <x v="1"/>
  </r>
  <r>
    <x v="3"/>
    <x v="63"/>
    <x v="0"/>
  </r>
  <r>
    <x v="2"/>
    <x v="64"/>
    <x v="0"/>
  </r>
  <r>
    <x v="3"/>
    <x v="65"/>
    <x v="1"/>
  </r>
  <r>
    <x v="3"/>
    <x v="66"/>
    <x v="0"/>
  </r>
  <r>
    <x v="2"/>
    <x v="67"/>
    <x v="1"/>
  </r>
  <r>
    <x v="3"/>
    <x v="68"/>
    <x v="1"/>
  </r>
  <r>
    <x v="3"/>
    <x v="69"/>
    <x v="3"/>
  </r>
  <r>
    <x v="3"/>
    <x v="70"/>
    <x v="1"/>
  </r>
  <r>
    <x v="3"/>
    <x v="71"/>
    <x v="1"/>
  </r>
  <r>
    <x v="4"/>
    <x v="72"/>
    <x v="1"/>
  </r>
  <r>
    <x v="1"/>
    <x v="73"/>
    <x v="1"/>
  </r>
  <r>
    <x v="1"/>
    <x v="74"/>
    <x v="1"/>
  </r>
  <r>
    <x v="7"/>
    <x v="75"/>
    <x v="1"/>
  </r>
  <r>
    <x v="3"/>
    <x v="76"/>
    <x v="0"/>
  </r>
  <r>
    <x v="4"/>
    <x v="77"/>
    <x v="0"/>
  </r>
  <r>
    <x v="5"/>
    <x v="78"/>
    <x v="1"/>
  </r>
  <r>
    <x v="3"/>
    <x v="79"/>
    <x v="0"/>
  </r>
  <r>
    <x v="6"/>
    <x v="80"/>
    <x v="1"/>
  </r>
  <r>
    <x v="1"/>
    <x v="81"/>
    <x v="1"/>
  </r>
  <r>
    <x v="6"/>
    <x v="82"/>
    <x v="1"/>
  </r>
  <r>
    <x v="1"/>
    <x v="83"/>
    <x v="0"/>
  </r>
  <r>
    <x v="2"/>
    <x v="84"/>
    <x v="1"/>
  </r>
  <r>
    <x v="1"/>
    <x v="85"/>
    <x v="1"/>
  </r>
  <r>
    <x v="3"/>
    <x v="86"/>
    <x v="1"/>
  </r>
  <r>
    <x v="1"/>
    <x v="87"/>
    <x v="0"/>
  </r>
  <r>
    <x v="5"/>
    <x v="88"/>
    <x v="1"/>
  </r>
  <r>
    <x v="3"/>
    <x v="89"/>
    <x v="1"/>
  </r>
  <r>
    <x v="3"/>
    <x v="58"/>
    <x v="0"/>
  </r>
  <r>
    <x v="5"/>
    <x v="90"/>
    <x v="0"/>
  </r>
  <r>
    <x v="6"/>
    <x v="91"/>
    <x v="1"/>
  </r>
  <r>
    <x v="3"/>
    <x v="92"/>
    <x v="3"/>
  </r>
  <r>
    <x v="2"/>
    <x v="93"/>
    <x v="1"/>
  </r>
  <r>
    <x v="4"/>
    <x v="94"/>
    <x v="1"/>
  </r>
  <r>
    <x v="3"/>
    <x v="95"/>
    <x v="1"/>
  </r>
  <r>
    <x v="0"/>
    <x v="96"/>
    <x v="1"/>
  </r>
  <r>
    <x v="6"/>
    <x v="97"/>
    <x v="0"/>
  </r>
  <r>
    <x v="3"/>
    <x v="98"/>
    <x v="1"/>
  </r>
  <r>
    <x v="3"/>
    <x v="99"/>
    <x v="0"/>
  </r>
  <r>
    <x v="1"/>
    <x v="100"/>
    <x v="1"/>
  </r>
  <r>
    <x v="2"/>
    <x v="101"/>
    <x v="1"/>
  </r>
  <r>
    <x v="1"/>
    <x v="102"/>
    <x v="0"/>
  </r>
  <r>
    <x v="1"/>
    <x v="103"/>
    <x v="1"/>
  </r>
  <r>
    <x v="2"/>
    <x v="104"/>
    <x v="1"/>
  </r>
  <r>
    <x v="3"/>
    <x v="105"/>
    <x v="1"/>
  </r>
  <r>
    <x v="3"/>
    <x v="106"/>
    <x v="1"/>
  </r>
  <r>
    <x v="4"/>
    <x v="107"/>
    <x v="1"/>
  </r>
  <r>
    <x v="4"/>
    <x v="108"/>
    <x v="0"/>
  </r>
  <r>
    <x v="0"/>
    <x v="109"/>
    <x v="0"/>
  </r>
  <r>
    <x v="5"/>
    <x v="110"/>
    <x v="1"/>
  </r>
  <r>
    <x v="2"/>
    <x v="111"/>
    <x v="1"/>
  </r>
  <r>
    <x v="0"/>
    <x v="112"/>
    <x v="1"/>
  </r>
  <r>
    <x v="2"/>
    <x v="113"/>
    <x v="1"/>
  </r>
  <r>
    <x v="5"/>
    <x v="114"/>
    <x v="0"/>
  </r>
  <r>
    <x v="3"/>
    <x v="115"/>
    <x v="0"/>
  </r>
  <r>
    <x v="4"/>
    <x v="116"/>
    <x v="1"/>
  </r>
  <r>
    <x v="7"/>
    <x v="117"/>
    <x v="1"/>
  </r>
  <r>
    <x v="4"/>
    <x v="118"/>
    <x v="1"/>
  </r>
  <r>
    <x v="6"/>
    <x v="119"/>
    <x v="1"/>
  </r>
  <r>
    <x v="6"/>
    <x v="120"/>
    <x v="1"/>
  </r>
  <r>
    <x v="5"/>
    <x v="121"/>
    <x v="0"/>
  </r>
  <r>
    <x v="3"/>
    <x v="122"/>
    <x v="0"/>
  </r>
  <r>
    <x v="7"/>
    <x v="123"/>
    <x v="1"/>
  </r>
  <r>
    <x v="3"/>
    <x v="124"/>
    <x v="1"/>
  </r>
  <r>
    <x v="3"/>
    <x v="125"/>
    <x v="0"/>
  </r>
  <r>
    <x v="3"/>
    <x v="126"/>
    <x v="0"/>
  </r>
  <r>
    <x v="1"/>
    <x v="127"/>
    <x v="3"/>
  </r>
  <r>
    <x v="0"/>
    <x v="128"/>
    <x v="3"/>
  </r>
  <r>
    <x v="4"/>
    <x v="129"/>
    <x v="1"/>
  </r>
  <r>
    <x v="2"/>
    <x v="130"/>
    <x v="1"/>
  </r>
  <r>
    <x v="3"/>
    <x v="131"/>
    <x v="1"/>
  </r>
  <r>
    <x v="1"/>
    <x v="132"/>
    <x v="1"/>
  </r>
  <r>
    <x v="4"/>
    <x v="133"/>
    <x v="0"/>
  </r>
  <r>
    <x v="3"/>
    <x v="134"/>
    <x v="0"/>
  </r>
  <r>
    <x v="4"/>
    <x v="135"/>
    <x v="3"/>
  </r>
  <r>
    <x v="5"/>
    <x v="136"/>
    <x v="1"/>
  </r>
  <r>
    <x v="6"/>
    <x v="137"/>
    <x v="0"/>
  </r>
  <r>
    <x v="2"/>
    <x v="138"/>
    <x v="0"/>
  </r>
  <r>
    <x v="4"/>
    <x v="139"/>
    <x v="1"/>
  </r>
  <r>
    <x v="2"/>
    <x v="140"/>
    <x v="1"/>
  </r>
  <r>
    <x v="2"/>
    <x v="141"/>
    <x v="1"/>
  </r>
  <r>
    <x v="1"/>
    <x v="142"/>
    <x v="1"/>
  </r>
  <r>
    <x v="3"/>
    <x v="143"/>
    <x v="1"/>
  </r>
  <r>
    <x v="2"/>
    <x v="144"/>
    <x v="1"/>
  </r>
  <r>
    <x v="3"/>
    <x v="145"/>
    <x v="3"/>
  </r>
  <r>
    <x v="3"/>
    <x v="146"/>
    <x v="1"/>
  </r>
  <r>
    <x v="2"/>
    <x v="147"/>
    <x v="1"/>
  </r>
  <r>
    <x v="1"/>
    <x v="148"/>
    <x v="1"/>
  </r>
  <r>
    <x v="1"/>
    <x v="99"/>
    <x v="0"/>
  </r>
  <r>
    <x v="1"/>
    <x v="149"/>
    <x v="0"/>
  </r>
  <r>
    <x v="1"/>
    <x v="150"/>
    <x v="1"/>
  </r>
  <r>
    <x v="3"/>
    <x v="151"/>
    <x v="0"/>
  </r>
  <r>
    <x v="1"/>
    <x v="152"/>
    <x v="0"/>
  </r>
  <r>
    <x v="3"/>
    <x v="153"/>
    <x v="0"/>
  </r>
  <r>
    <x v="1"/>
    <x v="154"/>
    <x v="3"/>
  </r>
  <r>
    <x v="7"/>
    <x v="155"/>
    <x v="0"/>
  </r>
  <r>
    <x v="1"/>
    <x v="156"/>
    <x v="1"/>
  </r>
  <r>
    <x v="3"/>
    <x v="157"/>
    <x v="1"/>
  </r>
  <r>
    <x v="2"/>
    <x v="158"/>
    <x v="1"/>
  </r>
  <r>
    <x v="2"/>
    <x v="159"/>
    <x v="0"/>
  </r>
  <r>
    <x v="1"/>
    <x v="160"/>
    <x v="1"/>
  </r>
  <r>
    <x v="7"/>
    <x v="161"/>
    <x v="1"/>
  </r>
  <r>
    <x v="3"/>
    <x v="162"/>
    <x v="1"/>
  </r>
  <r>
    <x v="2"/>
    <x v="163"/>
    <x v="1"/>
  </r>
  <r>
    <x v="7"/>
    <x v="164"/>
    <x v="1"/>
  </r>
  <r>
    <x v="3"/>
    <x v="165"/>
    <x v="1"/>
  </r>
  <r>
    <x v="1"/>
    <x v="166"/>
    <x v="0"/>
  </r>
  <r>
    <x v="4"/>
    <x v="167"/>
    <x v="1"/>
  </r>
  <r>
    <x v="1"/>
    <x v="168"/>
    <x v="0"/>
  </r>
  <r>
    <x v="5"/>
    <x v="169"/>
    <x v="0"/>
  </r>
  <r>
    <x v="4"/>
    <x v="170"/>
    <x v="0"/>
  </r>
  <r>
    <x v="3"/>
    <x v="171"/>
    <x v="1"/>
  </r>
  <r>
    <x v="2"/>
    <x v="172"/>
    <x v="1"/>
  </r>
  <r>
    <x v="3"/>
    <x v="173"/>
    <x v="0"/>
  </r>
  <r>
    <x v="3"/>
    <x v="174"/>
    <x v="0"/>
  </r>
  <r>
    <x v="3"/>
    <x v="175"/>
    <x v="1"/>
  </r>
  <r>
    <x v="0"/>
    <x v="176"/>
    <x v="0"/>
  </r>
  <r>
    <x v="3"/>
    <x v="177"/>
    <x v="1"/>
  </r>
  <r>
    <x v="2"/>
    <x v="178"/>
    <x v="1"/>
  </r>
  <r>
    <x v="2"/>
    <x v="179"/>
    <x v="0"/>
  </r>
  <r>
    <x v="3"/>
    <x v="180"/>
    <x v="1"/>
  </r>
  <r>
    <x v="1"/>
    <x v="181"/>
    <x v="0"/>
  </r>
  <r>
    <x v="3"/>
    <x v="182"/>
    <x v="1"/>
  </r>
  <r>
    <x v="4"/>
    <x v="183"/>
    <x v="0"/>
  </r>
  <r>
    <x v="3"/>
    <x v="184"/>
    <x v="0"/>
  </r>
  <r>
    <x v="4"/>
    <x v="185"/>
    <x v="1"/>
  </r>
  <r>
    <x v="3"/>
    <x v="186"/>
    <x v="0"/>
  </r>
  <r>
    <x v="3"/>
    <x v="187"/>
    <x v="3"/>
  </r>
  <r>
    <x v="3"/>
    <x v="188"/>
    <x v="0"/>
  </r>
  <r>
    <x v="3"/>
    <x v="189"/>
    <x v="0"/>
  </r>
  <r>
    <x v="1"/>
    <x v="190"/>
    <x v="0"/>
  </r>
  <r>
    <x v="1"/>
    <x v="191"/>
    <x v="0"/>
  </r>
  <r>
    <x v="1"/>
    <x v="192"/>
    <x v="1"/>
  </r>
  <r>
    <x v="1"/>
    <x v="193"/>
    <x v="1"/>
  </r>
  <r>
    <x v="2"/>
    <x v="194"/>
    <x v="0"/>
  </r>
  <r>
    <x v="4"/>
    <x v="195"/>
    <x v="1"/>
  </r>
  <r>
    <x v="1"/>
    <x v="196"/>
    <x v="0"/>
  </r>
  <r>
    <x v="1"/>
    <x v="197"/>
    <x v="0"/>
  </r>
  <r>
    <x v="3"/>
    <x v="50"/>
    <x v="0"/>
  </r>
  <r>
    <x v="2"/>
    <x v="198"/>
    <x v="1"/>
  </r>
  <r>
    <x v="0"/>
    <x v="199"/>
    <x v="3"/>
  </r>
  <r>
    <x v="3"/>
    <x v="200"/>
    <x v="1"/>
  </r>
  <r>
    <x v="1"/>
    <x v="201"/>
    <x v="0"/>
  </r>
  <r>
    <x v="3"/>
    <x v="202"/>
    <x v="1"/>
  </r>
  <r>
    <x v="5"/>
    <x v="203"/>
    <x v="3"/>
  </r>
  <r>
    <x v="1"/>
    <x v="204"/>
    <x v="1"/>
  </r>
  <r>
    <x v="4"/>
    <x v="205"/>
    <x v="1"/>
  </r>
  <r>
    <x v="4"/>
    <x v="206"/>
    <x v="2"/>
  </r>
  <r>
    <x v="4"/>
    <x v="207"/>
    <x v="0"/>
  </r>
  <r>
    <x v="3"/>
    <x v="208"/>
    <x v="0"/>
  </r>
  <r>
    <x v="3"/>
    <x v="209"/>
    <x v="1"/>
  </r>
  <r>
    <x v="1"/>
    <x v="210"/>
    <x v="1"/>
  </r>
  <r>
    <x v="1"/>
    <x v="211"/>
    <x v="1"/>
  </r>
  <r>
    <x v="3"/>
    <x v="212"/>
    <x v="0"/>
  </r>
  <r>
    <x v="3"/>
    <x v="213"/>
    <x v="1"/>
  </r>
  <r>
    <x v="4"/>
    <x v="214"/>
    <x v="0"/>
  </r>
  <r>
    <x v="4"/>
    <x v="215"/>
    <x v="1"/>
  </r>
  <r>
    <x v="4"/>
    <x v="216"/>
    <x v="1"/>
  </r>
  <r>
    <x v="3"/>
    <x v="217"/>
    <x v="0"/>
  </r>
  <r>
    <x v="0"/>
    <x v="218"/>
    <x v="0"/>
  </r>
  <r>
    <x v="7"/>
    <x v="219"/>
    <x v="1"/>
  </r>
  <r>
    <x v="3"/>
    <x v="220"/>
    <x v="0"/>
  </r>
  <r>
    <x v="4"/>
    <x v="221"/>
    <x v="1"/>
  </r>
  <r>
    <x v="1"/>
    <x v="222"/>
    <x v="1"/>
  </r>
  <r>
    <x v="7"/>
    <x v="223"/>
    <x v="1"/>
  </r>
  <r>
    <x v="6"/>
    <x v="224"/>
    <x v="1"/>
  </r>
  <r>
    <x v="4"/>
    <x v="225"/>
    <x v="1"/>
  </r>
  <r>
    <x v="6"/>
    <x v="226"/>
    <x v="1"/>
  </r>
  <r>
    <x v="6"/>
    <x v="227"/>
    <x v="1"/>
  </r>
  <r>
    <x v="3"/>
    <x v="228"/>
    <x v="3"/>
  </r>
  <r>
    <x v="3"/>
    <x v="229"/>
    <x v="1"/>
  </r>
  <r>
    <x v="4"/>
    <x v="230"/>
    <x v="1"/>
  </r>
  <r>
    <x v="6"/>
    <x v="231"/>
    <x v="1"/>
  </r>
  <r>
    <x v="4"/>
    <x v="232"/>
    <x v="0"/>
  </r>
  <r>
    <x v="1"/>
    <x v="233"/>
    <x v="0"/>
  </r>
  <r>
    <x v="4"/>
    <x v="234"/>
    <x v="1"/>
  </r>
  <r>
    <x v="3"/>
    <x v="235"/>
    <x v="1"/>
  </r>
  <r>
    <x v="2"/>
    <x v="236"/>
    <x v="0"/>
  </r>
  <r>
    <x v="3"/>
    <x v="237"/>
    <x v="1"/>
  </r>
  <r>
    <x v="5"/>
    <x v="238"/>
    <x v="1"/>
  </r>
  <r>
    <x v="1"/>
    <x v="239"/>
    <x v="1"/>
  </r>
  <r>
    <x v="3"/>
    <x v="240"/>
    <x v="1"/>
  </r>
  <r>
    <x v="3"/>
    <x v="241"/>
    <x v="1"/>
  </r>
  <r>
    <x v="3"/>
    <x v="242"/>
    <x v="1"/>
  </r>
  <r>
    <x v="2"/>
    <x v="243"/>
    <x v="1"/>
  </r>
  <r>
    <x v="5"/>
    <x v="244"/>
    <x v="1"/>
  </r>
  <r>
    <x v="6"/>
    <x v="245"/>
    <x v="1"/>
  </r>
  <r>
    <x v="5"/>
    <x v="246"/>
    <x v="1"/>
  </r>
  <r>
    <x v="1"/>
    <x v="247"/>
    <x v="0"/>
  </r>
  <r>
    <x v="3"/>
    <x v="248"/>
    <x v="0"/>
  </r>
  <r>
    <x v="3"/>
    <x v="249"/>
    <x v="1"/>
  </r>
  <r>
    <x v="4"/>
    <x v="250"/>
    <x v="0"/>
  </r>
  <r>
    <x v="5"/>
    <x v="251"/>
    <x v="1"/>
  </r>
  <r>
    <x v="1"/>
    <x v="252"/>
    <x v="1"/>
  </r>
  <r>
    <x v="1"/>
    <x v="253"/>
    <x v="0"/>
  </r>
  <r>
    <x v="3"/>
    <x v="254"/>
    <x v="1"/>
  </r>
  <r>
    <x v="3"/>
    <x v="255"/>
    <x v="1"/>
  </r>
  <r>
    <x v="7"/>
    <x v="256"/>
    <x v="1"/>
  </r>
  <r>
    <x v="1"/>
    <x v="257"/>
    <x v="1"/>
  </r>
  <r>
    <x v="1"/>
    <x v="258"/>
    <x v="0"/>
  </r>
  <r>
    <x v="1"/>
    <x v="259"/>
    <x v="1"/>
  </r>
  <r>
    <x v="7"/>
    <x v="260"/>
    <x v="1"/>
  </r>
  <r>
    <x v="3"/>
    <x v="261"/>
    <x v="1"/>
  </r>
  <r>
    <x v="3"/>
    <x v="262"/>
    <x v="1"/>
  </r>
  <r>
    <x v="1"/>
    <x v="263"/>
    <x v="0"/>
  </r>
  <r>
    <x v="3"/>
    <x v="264"/>
    <x v="1"/>
  </r>
  <r>
    <x v="4"/>
    <x v="265"/>
    <x v="1"/>
  </r>
  <r>
    <x v="4"/>
    <x v="266"/>
    <x v="1"/>
  </r>
  <r>
    <x v="6"/>
    <x v="267"/>
    <x v="3"/>
  </r>
  <r>
    <x v="7"/>
    <x v="268"/>
    <x v="2"/>
  </r>
  <r>
    <x v="3"/>
    <x v="269"/>
    <x v="1"/>
  </r>
  <r>
    <x v="3"/>
    <x v="270"/>
    <x v="1"/>
  </r>
  <r>
    <x v="3"/>
    <x v="271"/>
    <x v="0"/>
  </r>
  <r>
    <x v="5"/>
    <x v="272"/>
    <x v="1"/>
  </r>
  <r>
    <x v="6"/>
    <x v="273"/>
    <x v="0"/>
  </r>
  <r>
    <x v="3"/>
    <x v="274"/>
    <x v="1"/>
  </r>
  <r>
    <x v="2"/>
    <x v="275"/>
    <x v="1"/>
  </r>
  <r>
    <x v="3"/>
    <x v="276"/>
    <x v="1"/>
  </r>
  <r>
    <x v="4"/>
    <x v="277"/>
    <x v="1"/>
  </r>
  <r>
    <x v="3"/>
    <x v="278"/>
    <x v="0"/>
  </r>
  <r>
    <x v="4"/>
    <x v="279"/>
    <x v="1"/>
  </r>
  <r>
    <x v="1"/>
    <x v="280"/>
    <x v="0"/>
  </r>
  <r>
    <x v="2"/>
    <x v="281"/>
    <x v="0"/>
  </r>
  <r>
    <x v="3"/>
    <x v="282"/>
    <x v="1"/>
  </r>
  <r>
    <x v="3"/>
    <x v="283"/>
    <x v="3"/>
  </r>
  <r>
    <x v="1"/>
    <x v="284"/>
    <x v="1"/>
  </r>
  <r>
    <x v="1"/>
    <x v="285"/>
    <x v="0"/>
  </r>
  <r>
    <x v="3"/>
    <x v="286"/>
    <x v="1"/>
  </r>
  <r>
    <x v="4"/>
    <x v="287"/>
    <x v="0"/>
  </r>
  <r>
    <x v="2"/>
    <x v="288"/>
    <x v="1"/>
  </r>
  <r>
    <x v="0"/>
    <x v="289"/>
    <x v="0"/>
  </r>
  <r>
    <x v="3"/>
    <x v="290"/>
    <x v="3"/>
  </r>
  <r>
    <x v="3"/>
    <x v="291"/>
    <x v="1"/>
  </r>
  <r>
    <x v="3"/>
    <x v="292"/>
    <x v="0"/>
  </r>
  <r>
    <x v="3"/>
    <x v="293"/>
    <x v="0"/>
  </r>
  <r>
    <x v="3"/>
    <x v="294"/>
    <x v="0"/>
  </r>
  <r>
    <x v="1"/>
    <x v="295"/>
    <x v="1"/>
  </r>
  <r>
    <x v="0"/>
    <x v="296"/>
    <x v="0"/>
  </r>
  <r>
    <x v="5"/>
    <x v="297"/>
    <x v="0"/>
  </r>
  <r>
    <x v="4"/>
    <x v="298"/>
    <x v="1"/>
  </r>
  <r>
    <x v="3"/>
    <x v="299"/>
    <x v="0"/>
  </r>
  <r>
    <x v="1"/>
    <x v="300"/>
    <x v="0"/>
  </r>
  <r>
    <x v="4"/>
    <x v="301"/>
    <x v="1"/>
  </r>
  <r>
    <x v="3"/>
    <x v="302"/>
    <x v="1"/>
  </r>
  <r>
    <x v="3"/>
    <x v="303"/>
    <x v="0"/>
  </r>
  <r>
    <x v="5"/>
    <x v="304"/>
    <x v="1"/>
  </r>
  <r>
    <x v="3"/>
    <x v="305"/>
    <x v="0"/>
  </r>
  <r>
    <x v="1"/>
    <x v="306"/>
    <x v="3"/>
  </r>
  <r>
    <x v="6"/>
    <x v="307"/>
    <x v="0"/>
  </r>
  <r>
    <x v="3"/>
    <x v="308"/>
    <x v="1"/>
  </r>
  <r>
    <x v="3"/>
    <x v="309"/>
    <x v="1"/>
  </r>
  <r>
    <x v="1"/>
    <x v="310"/>
    <x v="1"/>
  </r>
  <r>
    <x v="4"/>
    <x v="311"/>
    <x v="1"/>
  </r>
  <r>
    <x v="3"/>
    <x v="312"/>
    <x v="0"/>
  </r>
  <r>
    <x v="0"/>
    <x v="313"/>
    <x v="0"/>
  </r>
  <r>
    <x v="3"/>
    <x v="314"/>
    <x v="0"/>
  </r>
  <r>
    <x v="1"/>
    <x v="315"/>
    <x v="0"/>
  </r>
  <r>
    <x v="2"/>
    <x v="316"/>
    <x v="3"/>
  </r>
  <r>
    <x v="5"/>
    <x v="317"/>
    <x v="0"/>
  </r>
  <r>
    <x v="4"/>
    <x v="318"/>
    <x v="0"/>
  </r>
  <r>
    <x v="3"/>
    <x v="319"/>
    <x v="1"/>
  </r>
  <r>
    <x v="4"/>
    <x v="320"/>
    <x v="0"/>
  </r>
  <r>
    <x v="3"/>
    <x v="321"/>
    <x v="1"/>
  </r>
  <r>
    <x v="3"/>
    <x v="322"/>
    <x v="0"/>
  </r>
  <r>
    <x v="4"/>
    <x v="323"/>
    <x v="0"/>
  </r>
  <r>
    <x v="3"/>
    <x v="324"/>
    <x v="0"/>
  </r>
  <r>
    <x v="1"/>
    <x v="325"/>
    <x v="1"/>
  </r>
  <r>
    <x v="6"/>
    <x v="326"/>
    <x v="2"/>
  </r>
  <r>
    <x v="4"/>
    <x v="327"/>
    <x v="1"/>
  </r>
  <r>
    <x v="0"/>
    <x v="328"/>
    <x v="1"/>
  </r>
  <r>
    <x v="2"/>
    <x v="329"/>
    <x v="1"/>
  </r>
  <r>
    <x v="3"/>
    <x v="330"/>
    <x v="1"/>
  </r>
  <r>
    <x v="1"/>
    <x v="331"/>
    <x v="1"/>
  </r>
  <r>
    <x v="1"/>
    <x v="332"/>
    <x v="1"/>
  </r>
  <r>
    <x v="1"/>
    <x v="333"/>
    <x v="0"/>
  </r>
  <r>
    <x v="3"/>
    <x v="334"/>
    <x v="1"/>
  </r>
  <r>
    <x v="3"/>
    <x v="335"/>
    <x v="1"/>
  </r>
  <r>
    <x v="3"/>
    <x v="336"/>
    <x v="3"/>
  </r>
  <r>
    <x v="7"/>
    <x v="337"/>
    <x v="0"/>
  </r>
  <r>
    <x v="1"/>
    <x v="338"/>
    <x v="0"/>
  </r>
  <r>
    <x v="3"/>
    <x v="339"/>
    <x v="0"/>
  </r>
  <r>
    <x v="3"/>
    <x v="340"/>
    <x v="0"/>
  </r>
  <r>
    <x v="6"/>
    <x v="341"/>
    <x v="0"/>
  </r>
  <r>
    <x v="4"/>
    <x v="342"/>
    <x v="0"/>
  </r>
  <r>
    <x v="1"/>
    <x v="343"/>
    <x v="0"/>
  </r>
  <r>
    <x v="2"/>
    <x v="344"/>
    <x v="1"/>
  </r>
  <r>
    <x v="0"/>
    <x v="345"/>
    <x v="0"/>
  </r>
  <r>
    <x v="3"/>
    <x v="346"/>
    <x v="0"/>
  </r>
  <r>
    <x v="1"/>
    <x v="297"/>
    <x v="0"/>
  </r>
  <r>
    <x v="1"/>
    <x v="347"/>
    <x v="1"/>
  </r>
  <r>
    <x v="3"/>
    <x v="348"/>
    <x v="0"/>
  </r>
  <r>
    <x v="3"/>
    <x v="349"/>
    <x v="1"/>
  </r>
  <r>
    <x v="4"/>
    <x v="350"/>
    <x v="1"/>
  </r>
  <r>
    <x v="2"/>
    <x v="351"/>
    <x v="2"/>
  </r>
  <r>
    <x v="3"/>
    <x v="352"/>
    <x v="0"/>
  </r>
  <r>
    <x v="6"/>
    <x v="353"/>
    <x v="1"/>
  </r>
  <r>
    <x v="7"/>
    <x v="354"/>
    <x v="0"/>
  </r>
  <r>
    <x v="4"/>
    <x v="355"/>
    <x v="1"/>
  </r>
  <r>
    <x v="3"/>
    <x v="356"/>
    <x v="1"/>
  </r>
  <r>
    <x v="3"/>
    <x v="357"/>
    <x v="1"/>
  </r>
  <r>
    <x v="1"/>
    <x v="358"/>
    <x v="1"/>
  </r>
  <r>
    <x v="1"/>
    <x v="359"/>
    <x v="1"/>
  </r>
  <r>
    <x v="1"/>
    <x v="360"/>
    <x v="1"/>
  </r>
  <r>
    <x v="3"/>
    <x v="361"/>
    <x v="1"/>
  </r>
  <r>
    <x v="3"/>
    <x v="362"/>
    <x v="1"/>
  </r>
  <r>
    <x v="3"/>
    <x v="363"/>
    <x v="0"/>
  </r>
  <r>
    <x v="4"/>
    <x v="364"/>
    <x v="1"/>
  </r>
  <r>
    <x v="4"/>
    <x v="365"/>
    <x v="1"/>
  </r>
  <r>
    <x v="3"/>
    <x v="366"/>
    <x v="1"/>
  </r>
  <r>
    <x v="3"/>
    <x v="367"/>
    <x v="0"/>
  </r>
  <r>
    <x v="4"/>
    <x v="211"/>
    <x v="1"/>
  </r>
  <r>
    <x v="3"/>
    <x v="368"/>
    <x v="1"/>
  </r>
  <r>
    <x v="4"/>
    <x v="369"/>
    <x v="0"/>
  </r>
  <r>
    <x v="1"/>
    <x v="370"/>
    <x v="0"/>
  </r>
  <r>
    <x v="1"/>
    <x v="371"/>
    <x v="1"/>
  </r>
  <r>
    <x v="3"/>
    <x v="372"/>
    <x v="0"/>
  </r>
  <r>
    <x v="4"/>
    <x v="373"/>
    <x v="0"/>
  </r>
  <r>
    <x v="3"/>
    <x v="374"/>
    <x v="0"/>
  </r>
  <r>
    <x v="3"/>
    <x v="375"/>
    <x v="1"/>
  </r>
  <r>
    <x v="3"/>
    <x v="376"/>
    <x v="1"/>
  </r>
  <r>
    <x v="7"/>
    <x v="377"/>
    <x v="0"/>
  </r>
  <r>
    <x v="0"/>
    <x v="378"/>
    <x v="1"/>
  </r>
  <r>
    <x v="4"/>
    <x v="379"/>
    <x v="1"/>
  </r>
  <r>
    <x v="5"/>
    <x v="380"/>
    <x v="1"/>
  </r>
  <r>
    <x v="3"/>
    <x v="381"/>
    <x v="0"/>
  </r>
  <r>
    <x v="2"/>
    <x v="382"/>
    <x v="0"/>
  </r>
  <r>
    <x v="1"/>
    <x v="383"/>
    <x v="3"/>
  </r>
  <r>
    <x v="3"/>
    <x v="384"/>
    <x v="1"/>
  </r>
  <r>
    <x v="7"/>
    <x v="385"/>
    <x v="1"/>
  </r>
  <r>
    <x v="5"/>
    <x v="386"/>
    <x v="0"/>
  </r>
  <r>
    <x v="2"/>
    <x v="387"/>
    <x v="0"/>
  </r>
  <r>
    <x v="1"/>
    <x v="388"/>
    <x v="1"/>
  </r>
  <r>
    <x v="4"/>
    <x v="389"/>
    <x v="1"/>
  </r>
  <r>
    <x v="3"/>
    <x v="390"/>
    <x v="1"/>
  </r>
  <r>
    <x v="4"/>
    <x v="391"/>
    <x v="1"/>
  </r>
  <r>
    <x v="1"/>
    <x v="392"/>
    <x v="1"/>
  </r>
  <r>
    <x v="4"/>
    <x v="393"/>
    <x v="1"/>
  </r>
  <r>
    <x v="1"/>
    <x v="394"/>
    <x v="0"/>
  </r>
  <r>
    <x v="7"/>
    <x v="50"/>
    <x v="0"/>
  </r>
  <r>
    <x v="3"/>
    <x v="395"/>
    <x v="1"/>
  </r>
  <r>
    <x v="4"/>
    <x v="396"/>
    <x v="0"/>
  </r>
  <r>
    <x v="3"/>
    <x v="397"/>
    <x v="0"/>
  </r>
  <r>
    <x v="3"/>
    <x v="398"/>
    <x v="1"/>
  </r>
  <r>
    <x v="3"/>
    <x v="399"/>
    <x v="0"/>
  </r>
  <r>
    <x v="4"/>
    <x v="400"/>
    <x v="1"/>
  </r>
  <r>
    <x v="3"/>
    <x v="401"/>
    <x v="1"/>
  </r>
  <r>
    <x v="4"/>
    <x v="402"/>
    <x v="1"/>
  </r>
  <r>
    <x v="1"/>
    <x v="403"/>
    <x v="0"/>
  </r>
  <r>
    <x v="6"/>
    <x v="404"/>
    <x v="2"/>
  </r>
  <r>
    <x v="3"/>
    <x v="405"/>
    <x v="1"/>
  </r>
  <r>
    <x v="5"/>
    <x v="406"/>
    <x v="1"/>
  </r>
  <r>
    <x v="4"/>
    <x v="407"/>
    <x v="2"/>
  </r>
  <r>
    <x v="0"/>
    <x v="408"/>
    <x v="0"/>
  </r>
  <r>
    <x v="3"/>
    <x v="409"/>
    <x v="0"/>
  </r>
  <r>
    <x v="4"/>
    <x v="410"/>
    <x v="0"/>
  </r>
  <r>
    <x v="3"/>
    <x v="411"/>
    <x v="0"/>
  </r>
  <r>
    <x v="4"/>
    <x v="412"/>
    <x v="0"/>
  </r>
  <r>
    <x v="2"/>
    <x v="413"/>
    <x v="1"/>
  </r>
  <r>
    <x v="3"/>
    <x v="414"/>
    <x v="1"/>
  </r>
  <r>
    <x v="2"/>
    <x v="415"/>
    <x v="0"/>
  </r>
  <r>
    <x v="3"/>
    <x v="416"/>
    <x v="1"/>
  </r>
  <r>
    <x v="0"/>
    <x v="417"/>
    <x v="0"/>
  </r>
  <r>
    <x v="1"/>
    <x v="418"/>
    <x v="0"/>
  </r>
  <r>
    <x v="7"/>
    <x v="419"/>
    <x v="1"/>
  </r>
  <r>
    <x v="3"/>
    <x v="420"/>
    <x v="1"/>
  </r>
  <r>
    <x v="3"/>
    <x v="421"/>
    <x v="1"/>
  </r>
  <r>
    <x v="4"/>
    <x v="422"/>
    <x v="0"/>
  </r>
  <r>
    <x v="7"/>
    <x v="423"/>
    <x v="3"/>
  </r>
  <r>
    <x v="3"/>
    <x v="424"/>
    <x v="0"/>
  </r>
  <r>
    <x v="3"/>
    <x v="425"/>
    <x v="1"/>
  </r>
  <r>
    <x v="3"/>
    <x v="426"/>
    <x v="0"/>
  </r>
  <r>
    <x v="4"/>
    <x v="427"/>
    <x v="0"/>
  </r>
  <r>
    <x v="3"/>
    <x v="315"/>
    <x v="3"/>
  </r>
  <r>
    <x v="3"/>
    <x v="428"/>
    <x v="1"/>
  </r>
  <r>
    <x v="1"/>
    <x v="429"/>
    <x v="1"/>
  </r>
  <r>
    <x v="4"/>
    <x v="430"/>
    <x v="1"/>
  </r>
  <r>
    <x v="3"/>
    <x v="431"/>
    <x v="1"/>
  </r>
  <r>
    <x v="4"/>
    <x v="432"/>
    <x v="1"/>
  </r>
  <r>
    <x v="4"/>
    <x v="433"/>
    <x v="1"/>
  </r>
  <r>
    <x v="2"/>
    <x v="434"/>
    <x v="0"/>
  </r>
  <r>
    <x v="3"/>
    <x v="435"/>
    <x v="1"/>
  </r>
  <r>
    <x v="3"/>
    <x v="436"/>
    <x v="3"/>
  </r>
  <r>
    <x v="1"/>
    <x v="437"/>
    <x v="1"/>
  </r>
  <r>
    <x v="3"/>
    <x v="438"/>
    <x v="1"/>
  </r>
  <r>
    <x v="2"/>
    <x v="439"/>
    <x v="0"/>
  </r>
  <r>
    <x v="4"/>
    <x v="440"/>
    <x v="3"/>
  </r>
  <r>
    <x v="6"/>
    <x v="441"/>
    <x v="0"/>
  </r>
  <r>
    <x v="6"/>
    <x v="442"/>
    <x v="1"/>
  </r>
  <r>
    <x v="4"/>
    <x v="443"/>
    <x v="0"/>
  </r>
  <r>
    <x v="1"/>
    <x v="444"/>
    <x v="1"/>
  </r>
  <r>
    <x v="4"/>
    <x v="445"/>
    <x v="0"/>
  </r>
  <r>
    <x v="4"/>
    <x v="446"/>
    <x v="0"/>
  </r>
  <r>
    <x v="4"/>
    <x v="447"/>
    <x v="0"/>
  </r>
  <r>
    <x v="3"/>
    <x v="448"/>
    <x v="1"/>
  </r>
  <r>
    <x v="1"/>
    <x v="449"/>
    <x v="1"/>
  </r>
  <r>
    <x v="3"/>
    <x v="450"/>
    <x v="0"/>
  </r>
  <r>
    <x v="3"/>
    <x v="451"/>
    <x v="1"/>
  </r>
  <r>
    <x v="4"/>
    <x v="452"/>
    <x v="0"/>
  </r>
  <r>
    <x v="3"/>
    <x v="453"/>
    <x v="1"/>
  </r>
  <r>
    <x v="4"/>
    <x v="454"/>
    <x v="1"/>
  </r>
  <r>
    <x v="6"/>
    <x v="455"/>
    <x v="0"/>
  </r>
  <r>
    <x v="4"/>
    <x v="456"/>
    <x v="1"/>
  </r>
  <r>
    <x v="3"/>
    <x v="457"/>
    <x v="1"/>
  </r>
  <r>
    <x v="5"/>
    <x v="458"/>
    <x v="1"/>
  </r>
  <r>
    <x v="2"/>
    <x v="459"/>
    <x v="1"/>
  </r>
  <r>
    <x v="2"/>
    <x v="460"/>
    <x v="1"/>
  </r>
  <r>
    <x v="3"/>
    <x v="461"/>
    <x v="0"/>
  </r>
  <r>
    <x v="4"/>
    <x v="462"/>
    <x v="1"/>
  </r>
  <r>
    <x v="2"/>
    <x v="463"/>
    <x v="1"/>
  </r>
  <r>
    <x v="0"/>
    <x v="464"/>
    <x v="1"/>
  </r>
  <r>
    <x v="1"/>
    <x v="465"/>
    <x v="0"/>
  </r>
  <r>
    <x v="1"/>
    <x v="466"/>
    <x v="1"/>
  </r>
  <r>
    <x v="4"/>
    <x v="75"/>
    <x v="1"/>
  </r>
  <r>
    <x v="5"/>
    <x v="467"/>
    <x v="1"/>
  </r>
  <r>
    <x v="5"/>
    <x v="468"/>
    <x v="0"/>
  </r>
  <r>
    <x v="4"/>
    <x v="469"/>
    <x v="0"/>
  </r>
  <r>
    <x v="2"/>
    <x v="470"/>
    <x v="1"/>
  </r>
  <r>
    <x v="0"/>
    <x v="471"/>
    <x v="1"/>
  </r>
  <r>
    <x v="7"/>
    <x v="472"/>
    <x v="1"/>
  </r>
  <r>
    <x v="3"/>
    <x v="473"/>
    <x v="0"/>
  </r>
  <r>
    <x v="5"/>
    <x v="474"/>
    <x v="0"/>
  </r>
  <r>
    <x v="3"/>
    <x v="475"/>
    <x v="0"/>
  </r>
  <r>
    <x v="0"/>
    <x v="476"/>
    <x v="1"/>
  </r>
  <r>
    <x v="3"/>
    <x v="477"/>
    <x v="0"/>
  </r>
  <r>
    <x v="5"/>
    <x v="478"/>
    <x v="0"/>
  </r>
  <r>
    <x v="3"/>
    <x v="479"/>
    <x v="1"/>
  </r>
  <r>
    <x v="3"/>
    <x v="480"/>
    <x v="1"/>
  </r>
  <r>
    <x v="2"/>
    <x v="481"/>
    <x v="1"/>
  </r>
  <r>
    <x v="8"/>
    <x v="482"/>
    <x v="1"/>
  </r>
  <r>
    <x v="0"/>
    <x v="483"/>
    <x v="1"/>
  </r>
  <r>
    <x v="4"/>
    <x v="484"/>
    <x v="3"/>
  </r>
  <r>
    <x v="7"/>
    <x v="485"/>
    <x v="1"/>
  </r>
  <r>
    <x v="2"/>
    <x v="486"/>
    <x v="1"/>
  </r>
  <r>
    <x v="3"/>
    <x v="487"/>
    <x v="1"/>
  </r>
  <r>
    <x v="4"/>
    <x v="488"/>
    <x v="0"/>
  </r>
  <r>
    <x v="2"/>
    <x v="489"/>
    <x v="0"/>
  </r>
  <r>
    <x v="2"/>
    <x v="490"/>
    <x v="0"/>
  </r>
  <r>
    <x v="4"/>
    <x v="491"/>
    <x v="0"/>
  </r>
  <r>
    <x v="3"/>
    <x v="0"/>
    <x v="0"/>
  </r>
  <r>
    <x v="4"/>
    <x v="492"/>
    <x v="0"/>
  </r>
  <r>
    <x v="6"/>
    <x v="493"/>
    <x v="1"/>
  </r>
  <r>
    <x v="4"/>
    <x v="494"/>
    <x v="1"/>
  </r>
  <r>
    <x v="1"/>
    <x v="495"/>
    <x v="0"/>
  </r>
  <r>
    <x v="5"/>
    <x v="496"/>
    <x v="0"/>
  </r>
  <r>
    <x v="3"/>
    <x v="497"/>
    <x v="1"/>
  </r>
  <r>
    <x v="2"/>
    <x v="498"/>
    <x v="0"/>
  </r>
  <r>
    <x v="3"/>
    <x v="499"/>
    <x v="1"/>
  </r>
  <r>
    <x v="3"/>
    <x v="500"/>
    <x v="0"/>
  </r>
  <r>
    <x v="4"/>
    <x v="501"/>
    <x v="1"/>
  </r>
  <r>
    <x v="3"/>
    <x v="502"/>
    <x v="0"/>
  </r>
  <r>
    <x v="6"/>
    <x v="503"/>
    <x v="1"/>
  </r>
  <r>
    <x v="4"/>
    <x v="504"/>
    <x v="3"/>
  </r>
  <r>
    <x v="1"/>
    <x v="505"/>
    <x v="3"/>
  </r>
  <r>
    <x v="3"/>
    <x v="506"/>
    <x v="0"/>
  </r>
  <r>
    <x v="5"/>
    <x v="507"/>
    <x v="0"/>
  </r>
  <r>
    <x v="0"/>
    <x v="508"/>
    <x v="1"/>
  </r>
  <r>
    <x v="4"/>
    <x v="509"/>
    <x v="0"/>
  </r>
  <r>
    <x v="1"/>
    <x v="510"/>
    <x v="1"/>
  </r>
  <r>
    <x v="3"/>
    <x v="511"/>
    <x v="1"/>
  </r>
  <r>
    <x v="4"/>
    <x v="512"/>
    <x v="1"/>
  </r>
  <r>
    <x v="4"/>
    <x v="513"/>
    <x v="0"/>
  </r>
  <r>
    <x v="4"/>
    <x v="514"/>
    <x v="1"/>
  </r>
  <r>
    <x v="3"/>
    <x v="515"/>
    <x v="0"/>
  </r>
  <r>
    <x v="2"/>
    <x v="516"/>
    <x v="0"/>
  </r>
  <r>
    <x v="3"/>
    <x v="517"/>
    <x v="1"/>
  </r>
  <r>
    <x v="4"/>
    <x v="518"/>
    <x v="0"/>
  </r>
  <r>
    <x v="1"/>
    <x v="519"/>
    <x v="0"/>
  </r>
  <r>
    <x v="6"/>
    <x v="520"/>
    <x v="0"/>
  </r>
  <r>
    <x v="5"/>
    <x v="521"/>
    <x v="0"/>
  </r>
  <r>
    <x v="6"/>
    <x v="522"/>
    <x v="2"/>
  </r>
  <r>
    <x v="3"/>
    <x v="523"/>
    <x v="1"/>
  </r>
  <r>
    <x v="1"/>
    <x v="524"/>
    <x v="1"/>
  </r>
  <r>
    <x v="4"/>
    <x v="525"/>
    <x v="0"/>
  </r>
  <r>
    <x v="3"/>
    <x v="526"/>
    <x v="1"/>
  </r>
  <r>
    <x v="5"/>
    <x v="527"/>
    <x v="1"/>
  </r>
  <r>
    <x v="4"/>
    <x v="528"/>
    <x v="1"/>
  </r>
  <r>
    <x v="6"/>
    <x v="529"/>
    <x v="0"/>
  </r>
  <r>
    <x v="0"/>
    <x v="530"/>
    <x v="0"/>
  </r>
  <r>
    <x v="7"/>
    <x v="531"/>
    <x v="1"/>
  </r>
  <r>
    <x v="6"/>
    <x v="532"/>
    <x v="0"/>
  </r>
  <r>
    <x v="1"/>
    <x v="533"/>
    <x v="0"/>
  </r>
  <r>
    <x v="6"/>
    <x v="534"/>
    <x v="0"/>
  </r>
  <r>
    <x v="1"/>
    <x v="535"/>
    <x v="1"/>
  </r>
  <r>
    <x v="3"/>
    <x v="536"/>
    <x v="0"/>
  </r>
  <r>
    <x v="3"/>
    <x v="537"/>
    <x v="1"/>
  </r>
  <r>
    <x v="4"/>
    <x v="538"/>
    <x v="1"/>
  </r>
  <r>
    <x v="3"/>
    <x v="539"/>
    <x v="1"/>
  </r>
  <r>
    <x v="2"/>
    <x v="540"/>
    <x v="1"/>
  </r>
  <r>
    <x v="1"/>
    <x v="443"/>
    <x v="3"/>
  </r>
  <r>
    <x v="2"/>
    <x v="541"/>
    <x v="0"/>
  </r>
  <r>
    <x v="3"/>
    <x v="542"/>
    <x v="0"/>
  </r>
  <r>
    <x v="1"/>
    <x v="543"/>
    <x v="0"/>
  </r>
  <r>
    <x v="1"/>
    <x v="544"/>
    <x v="1"/>
  </r>
  <r>
    <x v="1"/>
    <x v="545"/>
    <x v="1"/>
  </r>
  <r>
    <x v="5"/>
    <x v="546"/>
    <x v="1"/>
  </r>
  <r>
    <x v="4"/>
    <x v="547"/>
    <x v="1"/>
  </r>
  <r>
    <x v="3"/>
    <x v="548"/>
    <x v="1"/>
  </r>
  <r>
    <x v="3"/>
    <x v="549"/>
    <x v="1"/>
  </r>
  <r>
    <x v="4"/>
    <x v="550"/>
    <x v="1"/>
  </r>
  <r>
    <x v="3"/>
    <x v="551"/>
    <x v="1"/>
  </r>
  <r>
    <x v="1"/>
    <x v="314"/>
    <x v="0"/>
  </r>
  <r>
    <x v="4"/>
    <x v="552"/>
    <x v="1"/>
  </r>
  <r>
    <x v="3"/>
    <x v="553"/>
    <x v="0"/>
  </r>
  <r>
    <x v="3"/>
    <x v="554"/>
    <x v="1"/>
  </r>
  <r>
    <x v="1"/>
    <x v="555"/>
    <x v="0"/>
  </r>
  <r>
    <x v="1"/>
    <x v="556"/>
    <x v="1"/>
  </r>
  <r>
    <x v="3"/>
    <x v="557"/>
    <x v="1"/>
  </r>
  <r>
    <x v="4"/>
    <x v="558"/>
    <x v="1"/>
  </r>
  <r>
    <x v="1"/>
    <x v="559"/>
    <x v="1"/>
  </r>
  <r>
    <x v="4"/>
    <x v="560"/>
    <x v="0"/>
  </r>
  <r>
    <x v="1"/>
    <x v="561"/>
    <x v="3"/>
  </r>
  <r>
    <x v="8"/>
    <x v="562"/>
    <x v="1"/>
  </r>
  <r>
    <x v="0"/>
    <x v="563"/>
    <x v="1"/>
  </r>
  <r>
    <x v="3"/>
    <x v="564"/>
    <x v="0"/>
  </r>
  <r>
    <x v="3"/>
    <x v="565"/>
    <x v="0"/>
  </r>
  <r>
    <x v="1"/>
    <x v="566"/>
    <x v="3"/>
  </r>
  <r>
    <x v="4"/>
    <x v="567"/>
    <x v="0"/>
  </r>
  <r>
    <x v="1"/>
    <x v="568"/>
    <x v="1"/>
  </r>
  <r>
    <x v="3"/>
    <x v="569"/>
    <x v="1"/>
  </r>
  <r>
    <x v="2"/>
    <x v="570"/>
    <x v="0"/>
  </r>
  <r>
    <x v="6"/>
    <x v="571"/>
    <x v="0"/>
  </r>
  <r>
    <x v="4"/>
    <x v="572"/>
    <x v="1"/>
  </r>
  <r>
    <x v="2"/>
    <x v="573"/>
    <x v="1"/>
  </r>
  <r>
    <x v="5"/>
    <x v="574"/>
    <x v="1"/>
  </r>
  <r>
    <x v="1"/>
    <x v="575"/>
    <x v="1"/>
  </r>
  <r>
    <x v="0"/>
    <x v="576"/>
    <x v="0"/>
  </r>
  <r>
    <x v="3"/>
    <x v="577"/>
    <x v="0"/>
  </r>
  <r>
    <x v="4"/>
    <x v="578"/>
    <x v="0"/>
  </r>
  <r>
    <x v="5"/>
    <x v="579"/>
    <x v="0"/>
  </r>
  <r>
    <x v="6"/>
    <x v="580"/>
    <x v="1"/>
  </r>
  <r>
    <x v="3"/>
    <x v="581"/>
    <x v="0"/>
  </r>
  <r>
    <x v="4"/>
    <x v="582"/>
    <x v="1"/>
  </r>
  <r>
    <x v="3"/>
    <x v="583"/>
    <x v="0"/>
  </r>
  <r>
    <x v="3"/>
    <x v="584"/>
    <x v="1"/>
  </r>
  <r>
    <x v="4"/>
    <x v="585"/>
    <x v="0"/>
  </r>
  <r>
    <x v="3"/>
    <x v="586"/>
    <x v="1"/>
  </r>
  <r>
    <x v="1"/>
    <x v="587"/>
    <x v="1"/>
  </r>
  <r>
    <x v="4"/>
    <x v="588"/>
    <x v="0"/>
  </r>
  <r>
    <x v="0"/>
    <x v="297"/>
    <x v="0"/>
  </r>
  <r>
    <x v="2"/>
    <x v="589"/>
    <x v="1"/>
  </r>
  <r>
    <x v="3"/>
    <x v="590"/>
    <x v="1"/>
  </r>
  <r>
    <x v="3"/>
    <x v="591"/>
    <x v="1"/>
  </r>
  <r>
    <x v="3"/>
    <x v="592"/>
    <x v="1"/>
  </r>
  <r>
    <x v="5"/>
    <x v="593"/>
    <x v="1"/>
  </r>
  <r>
    <x v="1"/>
    <x v="594"/>
    <x v="1"/>
  </r>
  <r>
    <x v="0"/>
    <x v="595"/>
    <x v="1"/>
  </r>
  <r>
    <x v="1"/>
    <x v="416"/>
    <x v="1"/>
  </r>
  <r>
    <x v="4"/>
    <x v="596"/>
    <x v="1"/>
  </r>
  <r>
    <x v="3"/>
    <x v="597"/>
    <x v="1"/>
  </r>
  <r>
    <x v="3"/>
    <x v="598"/>
    <x v="3"/>
  </r>
  <r>
    <x v="1"/>
    <x v="599"/>
    <x v="1"/>
  </r>
  <r>
    <x v="3"/>
    <x v="600"/>
    <x v="1"/>
  </r>
  <r>
    <x v="3"/>
    <x v="601"/>
    <x v="1"/>
  </r>
  <r>
    <x v="3"/>
    <x v="602"/>
    <x v="1"/>
  </r>
  <r>
    <x v="1"/>
    <x v="402"/>
    <x v="1"/>
  </r>
  <r>
    <x v="3"/>
    <x v="203"/>
    <x v="1"/>
  </r>
  <r>
    <x v="5"/>
    <x v="603"/>
    <x v="0"/>
  </r>
  <r>
    <x v="3"/>
    <x v="604"/>
    <x v="0"/>
  </r>
  <r>
    <x v="7"/>
    <x v="605"/>
    <x v="1"/>
  </r>
  <r>
    <x v="3"/>
    <x v="606"/>
    <x v="1"/>
  </r>
  <r>
    <x v="1"/>
    <x v="607"/>
    <x v="0"/>
  </r>
  <r>
    <x v="3"/>
    <x v="608"/>
    <x v="1"/>
  </r>
  <r>
    <x v="7"/>
    <x v="609"/>
    <x v="1"/>
  </r>
  <r>
    <x v="3"/>
    <x v="377"/>
    <x v="0"/>
  </r>
  <r>
    <x v="3"/>
    <x v="610"/>
    <x v="1"/>
  </r>
  <r>
    <x v="0"/>
    <x v="611"/>
    <x v="1"/>
  </r>
  <r>
    <x v="1"/>
    <x v="612"/>
    <x v="1"/>
  </r>
  <r>
    <x v="3"/>
    <x v="613"/>
    <x v="0"/>
  </r>
  <r>
    <x v="3"/>
    <x v="614"/>
    <x v="3"/>
  </r>
  <r>
    <x v="3"/>
    <x v="615"/>
    <x v="1"/>
  </r>
  <r>
    <x v="3"/>
    <x v="616"/>
    <x v="2"/>
  </r>
  <r>
    <x v="4"/>
    <x v="617"/>
    <x v="0"/>
  </r>
  <r>
    <x v="4"/>
    <x v="618"/>
    <x v="3"/>
  </r>
  <r>
    <x v="4"/>
    <x v="619"/>
    <x v="1"/>
  </r>
  <r>
    <x v="4"/>
    <x v="620"/>
    <x v="0"/>
  </r>
  <r>
    <x v="3"/>
    <x v="621"/>
    <x v="0"/>
  </r>
  <r>
    <x v="3"/>
    <x v="622"/>
    <x v="0"/>
  </r>
  <r>
    <x v="4"/>
    <x v="623"/>
    <x v="2"/>
  </r>
  <r>
    <x v="3"/>
    <x v="624"/>
    <x v="0"/>
  </r>
  <r>
    <x v="3"/>
    <x v="625"/>
    <x v="1"/>
  </r>
  <r>
    <x v="2"/>
    <x v="626"/>
    <x v="1"/>
  </r>
  <r>
    <x v="3"/>
    <x v="627"/>
    <x v="1"/>
  </r>
  <r>
    <x v="3"/>
    <x v="628"/>
    <x v="0"/>
  </r>
  <r>
    <x v="1"/>
    <x v="629"/>
    <x v="0"/>
  </r>
  <r>
    <x v="6"/>
    <x v="630"/>
    <x v="0"/>
  </r>
  <r>
    <x v="5"/>
    <x v="631"/>
    <x v="0"/>
  </r>
  <r>
    <x v="0"/>
    <x v="632"/>
    <x v="3"/>
  </r>
  <r>
    <x v="3"/>
    <x v="633"/>
    <x v="0"/>
  </r>
  <r>
    <x v="1"/>
    <x v="50"/>
    <x v="0"/>
  </r>
  <r>
    <x v="4"/>
    <x v="634"/>
    <x v="0"/>
  </r>
  <r>
    <x v="2"/>
    <x v="635"/>
    <x v="1"/>
  </r>
  <r>
    <x v="2"/>
    <x v="636"/>
    <x v="1"/>
  </r>
  <r>
    <x v="1"/>
    <x v="637"/>
    <x v="1"/>
  </r>
  <r>
    <x v="7"/>
    <x v="638"/>
    <x v="1"/>
  </r>
  <r>
    <x v="0"/>
    <x v="639"/>
    <x v="0"/>
  </r>
  <r>
    <x v="4"/>
    <x v="640"/>
    <x v="0"/>
  </r>
  <r>
    <x v="1"/>
    <x v="641"/>
    <x v="3"/>
  </r>
  <r>
    <x v="4"/>
    <x v="642"/>
    <x v="0"/>
  </r>
  <r>
    <x v="3"/>
    <x v="643"/>
    <x v="0"/>
  </r>
  <r>
    <x v="1"/>
    <x v="644"/>
    <x v="0"/>
  </r>
  <r>
    <x v="3"/>
    <x v="645"/>
    <x v="0"/>
  </r>
  <r>
    <x v="3"/>
    <x v="646"/>
    <x v="0"/>
  </r>
  <r>
    <x v="1"/>
    <x v="647"/>
    <x v="0"/>
  </r>
  <r>
    <x v="4"/>
    <x v="648"/>
    <x v="1"/>
  </r>
  <r>
    <x v="3"/>
    <x v="649"/>
    <x v="3"/>
  </r>
  <r>
    <x v="8"/>
    <x v="650"/>
    <x v="1"/>
  </r>
  <r>
    <x v="3"/>
    <x v="651"/>
    <x v="0"/>
  </r>
  <r>
    <x v="3"/>
    <x v="652"/>
    <x v="1"/>
  </r>
  <r>
    <x v="1"/>
    <x v="653"/>
    <x v="1"/>
  </r>
  <r>
    <x v="3"/>
    <x v="654"/>
    <x v="1"/>
  </r>
  <r>
    <x v="3"/>
    <x v="655"/>
    <x v="0"/>
  </r>
  <r>
    <x v="1"/>
    <x v="656"/>
    <x v="0"/>
  </r>
  <r>
    <x v="7"/>
    <x v="657"/>
    <x v="3"/>
  </r>
  <r>
    <x v="8"/>
    <x v="658"/>
    <x v="1"/>
  </r>
  <r>
    <x v="7"/>
    <x v="659"/>
    <x v="1"/>
  </r>
  <r>
    <x v="5"/>
    <x v="660"/>
    <x v="0"/>
  </r>
  <r>
    <x v="4"/>
    <x v="661"/>
    <x v="3"/>
  </r>
  <r>
    <x v="0"/>
    <x v="662"/>
    <x v="1"/>
  </r>
  <r>
    <x v="6"/>
    <x v="663"/>
    <x v="0"/>
  </r>
  <r>
    <x v="3"/>
    <x v="664"/>
    <x v="0"/>
  </r>
  <r>
    <x v="3"/>
    <x v="665"/>
    <x v="1"/>
  </r>
  <r>
    <x v="3"/>
    <x v="666"/>
    <x v="1"/>
  </r>
  <r>
    <x v="5"/>
    <x v="667"/>
    <x v="1"/>
  </r>
  <r>
    <x v="3"/>
    <x v="668"/>
    <x v="0"/>
  </r>
  <r>
    <x v="2"/>
    <x v="669"/>
    <x v="1"/>
  </r>
  <r>
    <x v="3"/>
    <x v="670"/>
    <x v="1"/>
  </r>
  <r>
    <x v="4"/>
    <x v="671"/>
    <x v="1"/>
  </r>
  <r>
    <x v="2"/>
    <x v="672"/>
    <x v="1"/>
  </r>
  <r>
    <x v="4"/>
    <x v="673"/>
    <x v="1"/>
  </r>
  <r>
    <x v="4"/>
    <x v="674"/>
    <x v="1"/>
  </r>
  <r>
    <x v="1"/>
    <x v="675"/>
    <x v="0"/>
  </r>
  <r>
    <x v="3"/>
    <x v="676"/>
    <x v="0"/>
  </r>
  <r>
    <x v="3"/>
    <x v="677"/>
    <x v="0"/>
  </r>
  <r>
    <x v="1"/>
    <x v="678"/>
    <x v="1"/>
  </r>
  <r>
    <x v="3"/>
    <x v="679"/>
    <x v="0"/>
  </r>
  <r>
    <x v="1"/>
    <x v="680"/>
    <x v="1"/>
  </r>
  <r>
    <x v="2"/>
    <x v="681"/>
    <x v="1"/>
  </r>
  <r>
    <x v="4"/>
    <x v="682"/>
    <x v="0"/>
  </r>
  <r>
    <x v="2"/>
    <x v="247"/>
    <x v="0"/>
  </r>
  <r>
    <x v="3"/>
    <x v="683"/>
    <x v="1"/>
  </r>
  <r>
    <x v="2"/>
    <x v="684"/>
    <x v="0"/>
  </r>
  <r>
    <x v="5"/>
    <x v="685"/>
    <x v="1"/>
  </r>
  <r>
    <x v="4"/>
    <x v="686"/>
    <x v="1"/>
  </r>
  <r>
    <x v="5"/>
    <x v="687"/>
    <x v="0"/>
  </r>
  <r>
    <x v="2"/>
    <x v="688"/>
    <x v="1"/>
  </r>
  <r>
    <x v="4"/>
    <x v="689"/>
    <x v="1"/>
  </r>
  <r>
    <x v="3"/>
    <x v="690"/>
    <x v="1"/>
  </r>
  <r>
    <x v="3"/>
    <x v="691"/>
    <x v="1"/>
  </r>
  <r>
    <x v="3"/>
    <x v="692"/>
    <x v="1"/>
  </r>
  <r>
    <x v="3"/>
    <x v="693"/>
    <x v="0"/>
  </r>
  <r>
    <x v="3"/>
    <x v="694"/>
    <x v="1"/>
  </r>
  <r>
    <x v="5"/>
    <x v="695"/>
    <x v="1"/>
  </r>
  <r>
    <x v="1"/>
    <x v="696"/>
    <x v="1"/>
  </r>
  <r>
    <x v="6"/>
    <x v="697"/>
    <x v="0"/>
  </r>
  <r>
    <x v="3"/>
    <x v="698"/>
    <x v="1"/>
  </r>
  <r>
    <x v="4"/>
    <x v="699"/>
    <x v="1"/>
  </r>
  <r>
    <x v="2"/>
    <x v="700"/>
    <x v="1"/>
  </r>
  <r>
    <x v="5"/>
    <x v="701"/>
    <x v="1"/>
  </r>
  <r>
    <x v="3"/>
    <x v="702"/>
    <x v="3"/>
  </r>
  <r>
    <x v="1"/>
    <x v="703"/>
    <x v="3"/>
  </r>
  <r>
    <x v="4"/>
    <x v="704"/>
    <x v="1"/>
  </r>
  <r>
    <x v="3"/>
    <x v="705"/>
    <x v="1"/>
  </r>
  <r>
    <x v="3"/>
    <x v="706"/>
    <x v="1"/>
  </r>
  <r>
    <x v="6"/>
    <x v="707"/>
    <x v="0"/>
  </r>
  <r>
    <x v="3"/>
    <x v="708"/>
    <x v="3"/>
  </r>
  <r>
    <x v="2"/>
    <x v="709"/>
    <x v="1"/>
  </r>
  <r>
    <x v="3"/>
    <x v="710"/>
    <x v="0"/>
  </r>
  <r>
    <x v="4"/>
    <x v="711"/>
    <x v="1"/>
  </r>
  <r>
    <x v="2"/>
    <x v="712"/>
    <x v="1"/>
  </r>
  <r>
    <x v="2"/>
    <x v="713"/>
    <x v="3"/>
  </r>
  <r>
    <x v="1"/>
    <x v="714"/>
    <x v="0"/>
  </r>
  <r>
    <x v="1"/>
    <x v="715"/>
    <x v="1"/>
  </r>
  <r>
    <x v="3"/>
    <x v="716"/>
    <x v="1"/>
  </r>
  <r>
    <x v="7"/>
    <x v="717"/>
    <x v="1"/>
  </r>
  <r>
    <x v="5"/>
    <x v="718"/>
    <x v="3"/>
  </r>
  <r>
    <x v="1"/>
    <x v="719"/>
    <x v="1"/>
  </r>
  <r>
    <x v="3"/>
    <x v="720"/>
    <x v="0"/>
  </r>
  <r>
    <x v="1"/>
    <x v="721"/>
    <x v="0"/>
  </r>
  <r>
    <x v="3"/>
    <x v="722"/>
    <x v="0"/>
  </r>
  <r>
    <x v="3"/>
    <x v="723"/>
    <x v="1"/>
  </r>
  <r>
    <x v="1"/>
    <x v="724"/>
    <x v="1"/>
  </r>
  <r>
    <x v="3"/>
    <x v="725"/>
    <x v="0"/>
  </r>
  <r>
    <x v="3"/>
    <x v="726"/>
    <x v="1"/>
  </r>
  <r>
    <x v="2"/>
    <x v="727"/>
    <x v="0"/>
  </r>
  <r>
    <x v="2"/>
    <x v="728"/>
    <x v="1"/>
  </r>
  <r>
    <x v="3"/>
    <x v="729"/>
    <x v="1"/>
  </r>
  <r>
    <x v="4"/>
    <x v="730"/>
    <x v="3"/>
  </r>
  <r>
    <x v="2"/>
    <x v="731"/>
    <x v="1"/>
  </r>
  <r>
    <x v="1"/>
    <x v="99"/>
    <x v="0"/>
  </r>
  <r>
    <x v="5"/>
    <x v="732"/>
    <x v="1"/>
  </r>
  <r>
    <x v="3"/>
    <x v="733"/>
    <x v="3"/>
  </r>
  <r>
    <x v="7"/>
    <x v="734"/>
    <x v="1"/>
  </r>
  <r>
    <x v="3"/>
    <x v="735"/>
    <x v="1"/>
  </r>
  <r>
    <x v="3"/>
    <x v="562"/>
    <x v="1"/>
  </r>
  <r>
    <x v="3"/>
    <x v="736"/>
    <x v="1"/>
  </r>
  <r>
    <x v="4"/>
    <x v="737"/>
    <x v="1"/>
  </r>
  <r>
    <x v="1"/>
    <x v="738"/>
    <x v="1"/>
  </r>
  <r>
    <x v="1"/>
    <x v="739"/>
    <x v="0"/>
  </r>
  <r>
    <x v="6"/>
    <x v="740"/>
    <x v="0"/>
  </r>
  <r>
    <x v="1"/>
    <x v="741"/>
    <x v="1"/>
  </r>
  <r>
    <x v="1"/>
    <x v="742"/>
    <x v="1"/>
  </r>
  <r>
    <x v="3"/>
    <x v="207"/>
    <x v="1"/>
  </r>
  <r>
    <x v="1"/>
    <x v="743"/>
    <x v="1"/>
  </r>
  <r>
    <x v="1"/>
    <x v="744"/>
    <x v="1"/>
  </r>
  <r>
    <x v="4"/>
    <x v="49"/>
    <x v="0"/>
  </r>
  <r>
    <x v="5"/>
    <x v="745"/>
    <x v="0"/>
  </r>
  <r>
    <x v="3"/>
    <x v="746"/>
    <x v="1"/>
  </r>
  <r>
    <x v="6"/>
    <x v="747"/>
    <x v="0"/>
  </r>
  <r>
    <x v="3"/>
    <x v="748"/>
    <x v="1"/>
  </r>
  <r>
    <x v="3"/>
    <x v="749"/>
    <x v="3"/>
  </r>
  <r>
    <x v="1"/>
    <x v="750"/>
    <x v="1"/>
  </r>
  <r>
    <x v="3"/>
    <x v="751"/>
    <x v="1"/>
  </r>
  <r>
    <x v="2"/>
    <x v="752"/>
    <x v="1"/>
  </r>
  <r>
    <x v="1"/>
    <x v="197"/>
    <x v="0"/>
  </r>
  <r>
    <x v="3"/>
    <x v="753"/>
    <x v="0"/>
  </r>
  <r>
    <x v="3"/>
    <x v="754"/>
    <x v="0"/>
  </r>
  <r>
    <x v="4"/>
    <x v="755"/>
    <x v="1"/>
  </r>
  <r>
    <x v="3"/>
    <x v="756"/>
    <x v="0"/>
  </r>
  <r>
    <x v="4"/>
    <x v="757"/>
    <x v="1"/>
  </r>
  <r>
    <x v="3"/>
    <x v="758"/>
    <x v="3"/>
  </r>
  <r>
    <x v="4"/>
    <x v="759"/>
    <x v="1"/>
  </r>
  <r>
    <x v="1"/>
    <x v="760"/>
    <x v="1"/>
  </r>
  <r>
    <x v="2"/>
    <x v="761"/>
    <x v="1"/>
  </r>
  <r>
    <x v="4"/>
    <x v="762"/>
    <x v="1"/>
  </r>
  <r>
    <x v="1"/>
    <x v="763"/>
    <x v="1"/>
  </r>
  <r>
    <x v="1"/>
    <x v="764"/>
    <x v="0"/>
  </r>
  <r>
    <x v="4"/>
    <x v="765"/>
    <x v="2"/>
  </r>
  <r>
    <x v="3"/>
    <x v="766"/>
    <x v="0"/>
  </r>
  <r>
    <x v="3"/>
    <x v="767"/>
    <x v="3"/>
  </r>
  <r>
    <x v="0"/>
    <x v="768"/>
    <x v="0"/>
  </r>
  <r>
    <x v="3"/>
    <x v="769"/>
    <x v="0"/>
  </r>
  <r>
    <x v="5"/>
    <x v="770"/>
    <x v="1"/>
  </r>
  <r>
    <x v="1"/>
    <x v="771"/>
    <x v="1"/>
  </r>
  <r>
    <x v="4"/>
    <x v="772"/>
    <x v="0"/>
  </r>
  <r>
    <x v="6"/>
    <x v="773"/>
    <x v="0"/>
  </r>
  <r>
    <x v="2"/>
    <x v="774"/>
    <x v="1"/>
  </r>
  <r>
    <x v="3"/>
    <x v="775"/>
    <x v="1"/>
  </r>
  <r>
    <x v="3"/>
    <x v="776"/>
    <x v="0"/>
  </r>
  <r>
    <x v="1"/>
    <x v="99"/>
    <x v="0"/>
  </r>
  <r>
    <x v="7"/>
    <x v="777"/>
    <x v="1"/>
  </r>
  <r>
    <x v="7"/>
    <x v="778"/>
    <x v="1"/>
  </r>
  <r>
    <x v="3"/>
    <x v="106"/>
    <x v="1"/>
  </r>
  <r>
    <x v="1"/>
    <x v="779"/>
    <x v="1"/>
  </r>
  <r>
    <x v="4"/>
    <x v="780"/>
    <x v="0"/>
  </r>
  <r>
    <x v="4"/>
    <x v="781"/>
    <x v="1"/>
  </r>
  <r>
    <x v="3"/>
    <x v="782"/>
    <x v="1"/>
  </r>
  <r>
    <x v="0"/>
    <x v="783"/>
    <x v="0"/>
  </r>
  <r>
    <x v="4"/>
    <x v="784"/>
    <x v="0"/>
  </r>
  <r>
    <x v="3"/>
    <x v="785"/>
    <x v="1"/>
  </r>
  <r>
    <x v="6"/>
    <x v="786"/>
    <x v="0"/>
  </r>
  <r>
    <x v="5"/>
    <x v="787"/>
    <x v="1"/>
  </r>
  <r>
    <x v="6"/>
    <x v="788"/>
    <x v="1"/>
  </r>
  <r>
    <x v="1"/>
    <x v="789"/>
    <x v="0"/>
  </r>
  <r>
    <x v="1"/>
    <x v="790"/>
    <x v="1"/>
  </r>
  <r>
    <x v="3"/>
    <x v="723"/>
    <x v="1"/>
  </r>
  <r>
    <x v="5"/>
    <x v="791"/>
    <x v="1"/>
  </r>
  <r>
    <x v="3"/>
    <x v="792"/>
    <x v="1"/>
  </r>
  <r>
    <x v="6"/>
    <x v="793"/>
    <x v="0"/>
  </r>
  <r>
    <x v="1"/>
    <x v="794"/>
    <x v="1"/>
  </r>
  <r>
    <x v="4"/>
    <x v="795"/>
    <x v="1"/>
  </r>
  <r>
    <x v="1"/>
    <x v="796"/>
    <x v="1"/>
  </r>
  <r>
    <x v="1"/>
    <x v="797"/>
    <x v="1"/>
  </r>
  <r>
    <x v="5"/>
    <x v="798"/>
    <x v="1"/>
  </r>
  <r>
    <x v="4"/>
    <x v="799"/>
    <x v="1"/>
  </r>
  <r>
    <x v="3"/>
    <x v="800"/>
    <x v="1"/>
  </r>
  <r>
    <x v="4"/>
    <x v="801"/>
    <x v="1"/>
  </r>
  <r>
    <x v="3"/>
    <x v="802"/>
    <x v="0"/>
  </r>
  <r>
    <x v="3"/>
    <x v="803"/>
    <x v="0"/>
  </r>
  <r>
    <x v="3"/>
    <x v="804"/>
    <x v="0"/>
  </r>
  <r>
    <x v="7"/>
    <x v="805"/>
    <x v="1"/>
  </r>
  <r>
    <x v="5"/>
    <x v="806"/>
    <x v="1"/>
  </r>
  <r>
    <x v="5"/>
    <x v="807"/>
    <x v="1"/>
  </r>
  <r>
    <x v="3"/>
    <x v="808"/>
    <x v="1"/>
  </r>
  <r>
    <x v="2"/>
    <x v="809"/>
    <x v="0"/>
  </r>
  <r>
    <x v="1"/>
    <x v="810"/>
    <x v="0"/>
  </r>
  <r>
    <x v="1"/>
    <x v="811"/>
    <x v="1"/>
  </r>
  <r>
    <x v="3"/>
    <x v="812"/>
    <x v="1"/>
  </r>
  <r>
    <x v="4"/>
    <x v="813"/>
    <x v="1"/>
  </r>
  <r>
    <x v="3"/>
    <x v="814"/>
    <x v="1"/>
  </r>
  <r>
    <x v="2"/>
    <x v="815"/>
    <x v="1"/>
  </r>
  <r>
    <x v="2"/>
    <x v="816"/>
    <x v="1"/>
  </r>
  <r>
    <x v="7"/>
    <x v="817"/>
    <x v="0"/>
  </r>
  <r>
    <x v="4"/>
    <x v="818"/>
    <x v="3"/>
  </r>
  <r>
    <x v="2"/>
    <x v="819"/>
    <x v="1"/>
  </r>
  <r>
    <x v="2"/>
    <x v="820"/>
    <x v="1"/>
  </r>
  <r>
    <x v="0"/>
    <x v="695"/>
    <x v="1"/>
  </r>
  <r>
    <x v="4"/>
    <x v="821"/>
    <x v="1"/>
  </r>
  <r>
    <x v="1"/>
    <x v="822"/>
    <x v="1"/>
  </r>
  <r>
    <x v="1"/>
    <x v="99"/>
    <x v="0"/>
  </r>
  <r>
    <x v="1"/>
    <x v="823"/>
    <x v="1"/>
  </r>
  <r>
    <x v="6"/>
    <x v="824"/>
    <x v="0"/>
  </r>
  <r>
    <x v="1"/>
    <x v="825"/>
    <x v="1"/>
  </r>
  <r>
    <x v="5"/>
    <x v="826"/>
    <x v="1"/>
  </r>
  <r>
    <x v="3"/>
    <x v="827"/>
    <x v="1"/>
  </r>
  <r>
    <x v="0"/>
    <x v="828"/>
    <x v="1"/>
  </r>
  <r>
    <x v="4"/>
    <x v="829"/>
    <x v="1"/>
  </r>
  <r>
    <x v="0"/>
    <x v="830"/>
    <x v="0"/>
  </r>
  <r>
    <x v="3"/>
    <x v="831"/>
    <x v="0"/>
  </r>
  <r>
    <x v="2"/>
    <x v="832"/>
    <x v="1"/>
  </r>
  <r>
    <x v="3"/>
    <x v="833"/>
    <x v="1"/>
  </r>
  <r>
    <x v="3"/>
    <x v="834"/>
    <x v="1"/>
  </r>
  <r>
    <x v="4"/>
    <x v="835"/>
    <x v="1"/>
  </r>
  <r>
    <x v="4"/>
    <x v="836"/>
    <x v="1"/>
  </r>
  <r>
    <x v="3"/>
    <x v="837"/>
    <x v="1"/>
  </r>
  <r>
    <x v="7"/>
    <x v="838"/>
    <x v="3"/>
  </r>
  <r>
    <x v="0"/>
    <x v="839"/>
    <x v="1"/>
  </r>
  <r>
    <x v="3"/>
    <x v="762"/>
    <x v="1"/>
  </r>
  <r>
    <x v="4"/>
    <x v="840"/>
    <x v="0"/>
  </r>
  <r>
    <x v="3"/>
    <x v="841"/>
    <x v="0"/>
  </r>
  <r>
    <x v="3"/>
    <x v="842"/>
    <x v="1"/>
  </r>
  <r>
    <x v="4"/>
    <x v="843"/>
    <x v="1"/>
  </r>
  <r>
    <x v="7"/>
    <x v="844"/>
    <x v="1"/>
  </r>
  <r>
    <x v="7"/>
    <x v="845"/>
    <x v="1"/>
  </r>
  <r>
    <x v="1"/>
    <x v="846"/>
    <x v="0"/>
  </r>
  <r>
    <x v="7"/>
    <x v="847"/>
    <x v="0"/>
  </r>
  <r>
    <x v="0"/>
    <x v="848"/>
    <x v="0"/>
  </r>
  <r>
    <x v="1"/>
    <x v="849"/>
    <x v="0"/>
  </r>
  <r>
    <x v="5"/>
    <x v="675"/>
    <x v="1"/>
  </r>
  <r>
    <x v="1"/>
    <x v="850"/>
    <x v="1"/>
  </r>
  <r>
    <x v="3"/>
    <x v="851"/>
    <x v="0"/>
  </r>
  <r>
    <x v="3"/>
    <x v="852"/>
    <x v="1"/>
  </r>
  <r>
    <x v="4"/>
    <x v="853"/>
    <x v="1"/>
  </r>
  <r>
    <x v="3"/>
    <x v="854"/>
    <x v="0"/>
  </r>
  <r>
    <x v="3"/>
    <x v="855"/>
    <x v="1"/>
  </r>
  <r>
    <x v="1"/>
    <x v="856"/>
    <x v="0"/>
  </r>
  <r>
    <x v="3"/>
    <x v="857"/>
    <x v="0"/>
  </r>
  <r>
    <x v="3"/>
    <x v="858"/>
    <x v="1"/>
  </r>
  <r>
    <x v="1"/>
    <x v="859"/>
    <x v="1"/>
  </r>
  <r>
    <x v="1"/>
    <x v="860"/>
    <x v="1"/>
  </r>
  <r>
    <x v="4"/>
    <x v="861"/>
    <x v="1"/>
  </r>
  <r>
    <x v="5"/>
    <x v="862"/>
    <x v="1"/>
  </r>
  <r>
    <x v="4"/>
    <x v="863"/>
    <x v="1"/>
  </r>
  <r>
    <x v="4"/>
    <x v="9"/>
    <x v="1"/>
  </r>
  <r>
    <x v="3"/>
    <x v="611"/>
    <x v="0"/>
  </r>
  <r>
    <x v="0"/>
    <x v="864"/>
    <x v="1"/>
  </r>
  <r>
    <x v="3"/>
    <x v="865"/>
    <x v="0"/>
  </r>
  <r>
    <x v="4"/>
    <x v="866"/>
    <x v="0"/>
  </r>
  <r>
    <x v="1"/>
    <x v="867"/>
    <x v="1"/>
  </r>
  <r>
    <x v="2"/>
    <x v="50"/>
    <x v="0"/>
  </r>
  <r>
    <x v="1"/>
    <x v="868"/>
    <x v="1"/>
  </r>
  <r>
    <x v="2"/>
    <x v="869"/>
    <x v="1"/>
  </r>
  <r>
    <x v="5"/>
    <x v="870"/>
    <x v="2"/>
  </r>
  <r>
    <x v="5"/>
    <x v="871"/>
    <x v="0"/>
  </r>
  <r>
    <x v="3"/>
    <x v="872"/>
    <x v="1"/>
  </r>
  <r>
    <x v="4"/>
    <x v="873"/>
    <x v="1"/>
  </r>
  <r>
    <x v="3"/>
    <x v="874"/>
    <x v="0"/>
  </r>
  <r>
    <x v="6"/>
    <x v="875"/>
    <x v="1"/>
  </r>
  <r>
    <x v="3"/>
    <x v="876"/>
    <x v="1"/>
  </r>
  <r>
    <x v="3"/>
    <x v="877"/>
    <x v="3"/>
  </r>
  <r>
    <x v="2"/>
    <x v="878"/>
    <x v="1"/>
  </r>
  <r>
    <x v="4"/>
    <x v="879"/>
    <x v="1"/>
  </r>
  <r>
    <x v="4"/>
    <x v="880"/>
    <x v="0"/>
  </r>
  <r>
    <x v="3"/>
    <x v="881"/>
    <x v="0"/>
  </r>
  <r>
    <x v="4"/>
    <x v="882"/>
    <x v="1"/>
  </r>
  <r>
    <x v="7"/>
    <x v="883"/>
    <x v="0"/>
  </r>
  <r>
    <x v="4"/>
    <x v="884"/>
    <x v="2"/>
  </r>
  <r>
    <x v="5"/>
    <x v="885"/>
    <x v="1"/>
  </r>
  <r>
    <x v="3"/>
    <x v="886"/>
    <x v="0"/>
  </r>
  <r>
    <x v="4"/>
    <x v="887"/>
    <x v="1"/>
  </r>
  <r>
    <x v="2"/>
    <x v="888"/>
    <x v="0"/>
  </r>
  <r>
    <x v="1"/>
    <x v="889"/>
    <x v="1"/>
  </r>
  <r>
    <x v="3"/>
    <x v="890"/>
    <x v="1"/>
  </r>
  <r>
    <x v="3"/>
    <x v="891"/>
    <x v="1"/>
  </r>
  <r>
    <x v="3"/>
    <x v="892"/>
    <x v="1"/>
  </r>
  <r>
    <x v="0"/>
    <x v="893"/>
    <x v="0"/>
  </r>
  <r>
    <x v="3"/>
    <x v="894"/>
    <x v="0"/>
  </r>
  <r>
    <x v="2"/>
    <x v="895"/>
    <x v="1"/>
  </r>
  <r>
    <x v="3"/>
    <x v="896"/>
    <x v="1"/>
  </r>
  <r>
    <x v="3"/>
    <x v="897"/>
    <x v="1"/>
  </r>
  <r>
    <x v="3"/>
    <x v="898"/>
    <x v="0"/>
  </r>
  <r>
    <x v="1"/>
    <x v="899"/>
    <x v="1"/>
  </r>
  <r>
    <x v="3"/>
    <x v="900"/>
    <x v="1"/>
  </r>
  <r>
    <x v="3"/>
    <x v="901"/>
    <x v="1"/>
  </r>
  <r>
    <x v="3"/>
    <x v="902"/>
    <x v="1"/>
  </r>
  <r>
    <x v="3"/>
    <x v="903"/>
    <x v="0"/>
  </r>
  <r>
    <x v="4"/>
    <x v="904"/>
    <x v="3"/>
  </r>
  <r>
    <x v="5"/>
    <x v="905"/>
    <x v="1"/>
  </r>
  <r>
    <x v="6"/>
    <x v="906"/>
    <x v="0"/>
  </r>
  <r>
    <x v="2"/>
    <x v="907"/>
    <x v="2"/>
  </r>
  <r>
    <x v="3"/>
    <x v="908"/>
    <x v="0"/>
  </r>
  <r>
    <x v="3"/>
    <x v="909"/>
    <x v="0"/>
  </r>
  <r>
    <x v="0"/>
    <x v="910"/>
    <x v="1"/>
  </r>
  <r>
    <x v="7"/>
    <x v="911"/>
    <x v="0"/>
  </r>
  <r>
    <x v="7"/>
    <x v="912"/>
    <x v="0"/>
  </r>
  <r>
    <x v="3"/>
    <x v="913"/>
    <x v="0"/>
  </r>
  <r>
    <x v="3"/>
    <x v="914"/>
    <x v="0"/>
  </r>
  <r>
    <x v="4"/>
    <x v="915"/>
    <x v="3"/>
  </r>
  <r>
    <x v="2"/>
    <x v="916"/>
    <x v="1"/>
  </r>
  <r>
    <x v="3"/>
    <x v="297"/>
    <x v="0"/>
  </r>
  <r>
    <x v="1"/>
    <x v="917"/>
    <x v="1"/>
  </r>
  <r>
    <x v="4"/>
    <x v="918"/>
    <x v="3"/>
  </r>
  <r>
    <x v="4"/>
    <x v="919"/>
    <x v="0"/>
  </r>
  <r>
    <x v="2"/>
    <x v="920"/>
    <x v="1"/>
  </r>
  <r>
    <x v="3"/>
    <x v="921"/>
    <x v="1"/>
  </r>
  <r>
    <x v="4"/>
    <x v="922"/>
    <x v="0"/>
  </r>
  <r>
    <x v="3"/>
    <x v="923"/>
    <x v="1"/>
  </r>
  <r>
    <x v="4"/>
    <x v="924"/>
    <x v="1"/>
  </r>
  <r>
    <x v="5"/>
    <x v="925"/>
    <x v="0"/>
  </r>
  <r>
    <x v="2"/>
    <x v="926"/>
    <x v="0"/>
  </r>
  <r>
    <x v="5"/>
    <x v="927"/>
    <x v="1"/>
  </r>
  <r>
    <x v="0"/>
    <x v="928"/>
    <x v="1"/>
  </r>
  <r>
    <x v="7"/>
    <x v="929"/>
    <x v="0"/>
  </r>
  <r>
    <x v="3"/>
    <x v="930"/>
    <x v="1"/>
  </r>
  <r>
    <x v="1"/>
    <x v="931"/>
    <x v="1"/>
  </r>
  <r>
    <x v="3"/>
    <x v="932"/>
    <x v="1"/>
  </r>
  <r>
    <x v="1"/>
    <x v="933"/>
    <x v="1"/>
  </r>
  <r>
    <x v="0"/>
    <x v="934"/>
    <x v="1"/>
  </r>
  <r>
    <x v="3"/>
    <x v="935"/>
    <x v="1"/>
  </r>
  <r>
    <x v="3"/>
    <x v="936"/>
    <x v="0"/>
  </r>
  <r>
    <x v="4"/>
    <x v="937"/>
    <x v="0"/>
  </r>
  <r>
    <x v="2"/>
    <x v="938"/>
    <x v="1"/>
  </r>
  <r>
    <x v="3"/>
    <x v="939"/>
    <x v="0"/>
  </r>
  <r>
    <x v="1"/>
    <x v="940"/>
    <x v="1"/>
  </r>
  <r>
    <x v="3"/>
    <x v="941"/>
    <x v="1"/>
  </r>
  <r>
    <x v="3"/>
    <x v="942"/>
    <x v="1"/>
  </r>
  <r>
    <x v="0"/>
    <x v="943"/>
    <x v="0"/>
  </r>
  <r>
    <x v="6"/>
    <x v="944"/>
    <x v="1"/>
  </r>
  <r>
    <x v="3"/>
    <x v="945"/>
    <x v="1"/>
  </r>
  <r>
    <x v="5"/>
    <x v="946"/>
    <x v="0"/>
  </r>
  <r>
    <x v="2"/>
    <x v="947"/>
    <x v="1"/>
  </r>
  <r>
    <x v="4"/>
    <x v="948"/>
    <x v="0"/>
  </r>
  <r>
    <x v="4"/>
    <x v="949"/>
    <x v="1"/>
  </r>
  <r>
    <x v="3"/>
    <x v="950"/>
    <x v="1"/>
  </r>
  <r>
    <x v="1"/>
    <x v="951"/>
    <x v="0"/>
  </r>
  <r>
    <x v="1"/>
    <x v="952"/>
    <x v="0"/>
  </r>
  <r>
    <x v="4"/>
    <x v="953"/>
    <x v="1"/>
  </r>
  <r>
    <x v="5"/>
    <x v="802"/>
    <x v="0"/>
  </r>
  <r>
    <x v="5"/>
    <x v="954"/>
    <x v="1"/>
  </r>
  <r>
    <x v="4"/>
    <x v="955"/>
    <x v="0"/>
  </r>
  <r>
    <x v="1"/>
    <x v="551"/>
    <x v="1"/>
  </r>
  <r>
    <x v="4"/>
    <x v="956"/>
    <x v="1"/>
  </r>
  <r>
    <x v="7"/>
    <x v="957"/>
    <x v="3"/>
  </r>
  <r>
    <x v="5"/>
    <x v="958"/>
    <x v="0"/>
  </r>
  <r>
    <x v="0"/>
    <x v="959"/>
    <x v="1"/>
  </r>
  <r>
    <x v="3"/>
    <x v="960"/>
    <x v="0"/>
  </r>
  <r>
    <x v="3"/>
    <x v="961"/>
    <x v="3"/>
  </r>
  <r>
    <x v="1"/>
    <x v="962"/>
    <x v="0"/>
  </r>
  <r>
    <x v="0"/>
    <x v="96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</r>
  <r>
    <x v="1"/>
    <n v="14560"/>
  </r>
  <r>
    <x v="2"/>
    <n v="142523"/>
  </r>
  <r>
    <x v="1"/>
    <n v="2477"/>
  </r>
  <r>
    <x v="3"/>
    <n v="5265"/>
  </r>
  <r>
    <x v="3"/>
    <n v="13195"/>
  </r>
  <r>
    <x v="4"/>
    <n v="1090"/>
  </r>
  <r>
    <x v="3"/>
    <n v="14741"/>
  </r>
  <r>
    <x v="3"/>
    <n v="21946"/>
  </r>
  <r>
    <x v="1"/>
    <n v="3208"/>
  </r>
  <r>
    <x v="4"/>
    <n v="13838"/>
  </r>
  <r>
    <x v="3"/>
    <n v="3030"/>
  </r>
  <r>
    <x v="4"/>
    <n v="5629"/>
  </r>
  <r>
    <x v="1"/>
    <n v="10295"/>
  </r>
  <r>
    <x v="1"/>
    <n v="18829"/>
  </r>
  <r>
    <x v="2"/>
    <n v="38414"/>
  </r>
  <r>
    <x v="5"/>
    <n v="11041"/>
  </r>
  <r>
    <x v="4"/>
    <n v="134845"/>
  </r>
  <r>
    <x v="3"/>
    <n v="6089"/>
  </r>
  <r>
    <x v="3"/>
    <n v="30331"/>
  </r>
  <r>
    <x v="4"/>
    <n v="147936"/>
  </r>
  <r>
    <x v="3"/>
    <n v="38533"/>
  </r>
  <r>
    <x v="3"/>
    <n v="75690"/>
  </r>
  <r>
    <x v="4"/>
    <n v="14942"/>
  </r>
  <r>
    <x v="2"/>
    <n v="104257"/>
  </r>
  <r>
    <x v="6"/>
    <n v="11904"/>
  </r>
  <r>
    <x v="3"/>
    <n v="51814"/>
  </r>
  <r>
    <x v="1"/>
    <n v="1599"/>
  </r>
  <r>
    <x v="3"/>
    <n v="137635"/>
  </r>
  <r>
    <x v="4"/>
    <n v="150965"/>
  </r>
  <r>
    <x v="4"/>
    <n v="14455"/>
  </r>
  <r>
    <x v="6"/>
    <n v="10850"/>
  </r>
  <r>
    <x v="4"/>
    <n v="87676"/>
  </r>
  <r>
    <x v="3"/>
    <n v="189666"/>
  </r>
  <r>
    <x v="4"/>
    <n v="14025"/>
  </r>
  <r>
    <x v="4"/>
    <n v="188628"/>
  </r>
  <r>
    <x v="3"/>
    <n v="1101"/>
  </r>
  <r>
    <x v="5"/>
    <n v="11339"/>
  </r>
  <r>
    <x v="7"/>
    <n v="10085"/>
  </r>
  <r>
    <x v="3"/>
    <n v="5027"/>
  </r>
  <r>
    <x v="2"/>
    <n v="14878"/>
  </r>
  <r>
    <x v="1"/>
    <n v="11924"/>
  </r>
  <r>
    <x v="0"/>
    <n v="7991"/>
  </r>
  <r>
    <x v="5"/>
    <n v="167717"/>
  </r>
  <r>
    <x v="5"/>
    <n v="10541"/>
  </r>
  <r>
    <x v="3"/>
    <n v="4530"/>
  </r>
  <r>
    <x v="1"/>
    <n v="4247"/>
  </r>
  <r>
    <x v="3"/>
    <n v="7129"/>
  </r>
  <r>
    <x v="3"/>
    <n v="128862"/>
  </r>
  <r>
    <x v="1"/>
    <n v="13653"/>
  </r>
  <r>
    <x v="1"/>
    <n v="2"/>
  </r>
  <r>
    <x v="2"/>
    <n v="145243"/>
  </r>
  <r>
    <x v="3"/>
    <n v="2459"/>
  </r>
  <r>
    <x v="4"/>
    <n v="12356"/>
  </r>
  <r>
    <x v="2"/>
    <n v="5392"/>
  </r>
  <r>
    <x v="1"/>
    <n v="11746"/>
  </r>
  <r>
    <x v="2"/>
    <n v="11493"/>
  </r>
  <r>
    <x v="6"/>
    <n v="6243"/>
  </r>
  <r>
    <x v="3"/>
    <n v="6132"/>
  </r>
  <r>
    <x v="3"/>
    <n v="3851"/>
  </r>
  <r>
    <x v="3"/>
    <n v="135997"/>
  </r>
  <r>
    <x v="3"/>
    <n v="184750"/>
  </r>
  <r>
    <x v="2"/>
    <n v="14452"/>
  </r>
  <r>
    <x v="3"/>
    <n v="557"/>
  </r>
  <r>
    <x v="2"/>
    <n v="2734"/>
  </r>
  <r>
    <x v="3"/>
    <n v="14405"/>
  </r>
  <r>
    <x v="3"/>
    <n v="1307"/>
  </r>
  <r>
    <x v="2"/>
    <n v="117892"/>
  </r>
  <r>
    <x v="3"/>
    <n v="14508"/>
  </r>
  <r>
    <x v="3"/>
    <n v="1901"/>
  </r>
  <r>
    <x v="3"/>
    <n v="158389"/>
  </r>
  <r>
    <x v="3"/>
    <n v="6484"/>
  </r>
  <r>
    <x v="4"/>
    <n v="4022"/>
  </r>
  <r>
    <x v="1"/>
    <n v="9253"/>
  </r>
  <r>
    <x v="1"/>
    <n v="4776"/>
  </r>
  <r>
    <x v="7"/>
    <n v="14606"/>
  </r>
  <r>
    <x v="3"/>
    <n v="95993"/>
  </r>
  <r>
    <x v="4"/>
    <n v="4460"/>
  </r>
  <r>
    <x v="5"/>
    <n v="13536"/>
  </r>
  <r>
    <x v="3"/>
    <n v="40228"/>
  </r>
  <r>
    <x v="6"/>
    <n v="7012"/>
  </r>
  <r>
    <x v="1"/>
    <n v="37857"/>
  </r>
  <r>
    <x v="6"/>
    <n v="14973"/>
  </r>
  <r>
    <x v="1"/>
    <n v="39996"/>
  </r>
  <r>
    <x v="2"/>
    <n v="41564"/>
  </r>
  <r>
    <x v="1"/>
    <n v="6430"/>
  </r>
  <r>
    <x v="3"/>
    <n v="12405"/>
  </r>
  <r>
    <x v="1"/>
    <n v="123040"/>
  </r>
  <r>
    <x v="5"/>
    <n v="12516"/>
  </r>
  <r>
    <x v="3"/>
    <n v="8588"/>
  </r>
  <r>
    <x v="3"/>
    <n v="6132"/>
  </r>
  <r>
    <x v="5"/>
    <n v="74688"/>
  </r>
  <r>
    <x v="6"/>
    <n v="51775"/>
  </r>
  <r>
    <x v="3"/>
    <n v="65877"/>
  </r>
  <r>
    <x v="2"/>
    <n v="8807"/>
  </r>
  <r>
    <x v="4"/>
    <n v="1017"/>
  </r>
  <r>
    <x v="3"/>
    <n v="151513"/>
  </r>
  <r>
    <x v="0"/>
    <n v="12047"/>
  </r>
  <r>
    <x v="6"/>
    <n v="32951"/>
  </r>
  <r>
    <x v="3"/>
    <n v="14951"/>
  </r>
  <r>
    <x v="3"/>
    <n v="1"/>
  </r>
  <r>
    <x v="1"/>
    <n v="9193"/>
  </r>
  <r>
    <x v="2"/>
    <n v="10422"/>
  </r>
  <r>
    <x v="1"/>
    <n v="2461"/>
  </r>
  <r>
    <x v="1"/>
    <n v="170623"/>
  </r>
  <r>
    <x v="2"/>
    <n v="9829"/>
  </r>
  <r>
    <x v="3"/>
    <n v="14006"/>
  </r>
  <r>
    <x v="3"/>
    <n v="6527"/>
  </r>
  <r>
    <x v="4"/>
    <n v="8929"/>
  </r>
  <r>
    <x v="4"/>
    <n v="3079"/>
  </r>
  <r>
    <x v="0"/>
    <n v="21307"/>
  </r>
  <r>
    <x v="5"/>
    <n v="73653"/>
  </r>
  <r>
    <x v="2"/>
    <n v="12635"/>
  </r>
  <r>
    <x v="0"/>
    <n v="12437"/>
  </r>
  <r>
    <x v="2"/>
    <n v="13816"/>
  </r>
  <r>
    <x v="5"/>
    <n v="145382"/>
  </r>
  <r>
    <x v="3"/>
    <n v="6336"/>
  </r>
  <r>
    <x v="4"/>
    <n v="8523"/>
  </r>
  <r>
    <x v="7"/>
    <n v="6351"/>
  </r>
  <r>
    <x v="4"/>
    <n v="10748"/>
  </r>
  <r>
    <x v="6"/>
    <n v="112272"/>
  </r>
  <r>
    <x v="6"/>
    <n v="99361"/>
  </r>
  <r>
    <x v="5"/>
    <n v="88055"/>
  </r>
  <r>
    <x v="3"/>
    <n v="33092"/>
  </r>
  <r>
    <x v="7"/>
    <n v="9562"/>
  </r>
  <r>
    <x v="3"/>
    <n v="8475"/>
  </r>
  <r>
    <x v="3"/>
    <n v="69617"/>
  </r>
  <r>
    <x v="3"/>
    <n v="53067"/>
  </r>
  <r>
    <x v="1"/>
    <n v="42596"/>
  </r>
  <r>
    <x v="0"/>
    <n v="4756"/>
  </r>
  <r>
    <x v="4"/>
    <n v="14925"/>
  </r>
  <r>
    <x v="2"/>
    <n v="166116"/>
  </r>
  <r>
    <x v="3"/>
    <n v="3834"/>
  </r>
  <r>
    <x v="1"/>
    <n v="13985"/>
  </r>
  <r>
    <x v="4"/>
    <n v="89288"/>
  </r>
  <r>
    <x v="3"/>
    <n v="5488"/>
  </r>
  <r>
    <x v="4"/>
    <n v="2721"/>
  </r>
  <r>
    <x v="5"/>
    <n v="4712"/>
  </r>
  <r>
    <x v="6"/>
    <n v="9216"/>
  </r>
  <r>
    <x v="2"/>
    <n v="19246"/>
  </r>
  <r>
    <x v="4"/>
    <n v="12274"/>
  </r>
  <r>
    <x v="2"/>
    <n v="65323"/>
  </r>
  <r>
    <x v="2"/>
    <n v="11502"/>
  </r>
  <r>
    <x v="1"/>
    <n v="7322"/>
  </r>
  <r>
    <x v="3"/>
    <n v="11619"/>
  </r>
  <r>
    <x v="2"/>
    <n v="59128"/>
  </r>
  <r>
    <x v="3"/>
    <n v="1518"/>
  </r>
  <r>
    <x v="3"/>
    <n v="9337"/>
  </r>
  <r>
    <x v="2"/>
    <n v="11255"/>
  </r>
  <r>
    <x v="1"/>
    <n v="13632"/>
  </r>
  <r>
    <x v="1"/>
    <n v="1"/>
  </r>
  <r>
    <x v="1"/>
    <n v="88037"/>
  </r>
  <r>
    <x v="1"/>
    <n v="175573"/>
  </r>
  <r>
    <x v="3"/>
    <n v="176112"/>
  </r>
  <r>
    <x v="1"/>
    <n v="100650"/>
  </r>
  <r>
    <x v="3"/>
    <n v="90706"/>
  </r>
  <r>
    <x v="1"/>
    <n v="26914"/>
  </r>
  <r>
    <x v="7"/>
    <n v="2212"/>
  </r>
  <r>
    <x v="1"/>
    <n v="4640"/>
  </r>
  <r>
    <x v="3"/>
    <n v="191222"/>
  </r>
  <r>
    <x v="2"/>
    <n v="12985"/>
  </r>
  <r>
    <x v="2"/>
    <n v="4300"/>
  </r>
  <r>
    <x v="1"/>
    <n v="9134"/>
  </r>
  <r>
    <x v="7"/>
    <n v="8864"/>
  </r>
  <r>
    <x v="3"/>
    <n v="150755"/>
  </r>
  <r>
    <x v="2"/>
    <n v="110279"/>
  </r>
  <r>
    <x v="7"/>
    <n v="13439"/>
  </r>
  <r>
    <x v="3"/>
    <n v="10804"/>
  </r>
  <r>
    <x v="1"/>
    <n v="40107"/>
  </r>
  <r>
    <x v="4"/>
    <n v="98811"/>
  </r>
  <r>
    <x v="1"/>
    <n v="5528"/>
  </r>
  <r>
    <x v="5"/>
    <n v="521"/>
  </r>
  <r>
    <x v="4"/>
    <n v="663"/>
  </r>
  <r>
    <x v="3"/>
    <n v="157635"/>
  </r>
  <r>
    <x v="2"/>
    <n v="5368"/>
  </r>
  <r>
    <x v="3"/>
    <n v="47459"/>
  </r>
  <r>
    <x v="3"/>
    <n v="86060"/>
  </r>
  <r>
    <x v="3"/>
    <n v="161593"/>
  </r>
  <r>
    <x v="0"/>
    <n v="6927"/>
  </r>
  <r>
    <x v="3"/>
    <n v="159185"/>
  </r>
  <r>
    <x v="2"/>
    <n v="172736"/>
  </r>
  <r>
    <x v="2"/>
    <n v="5315"/>
  </r>
  <r>
    <x v="3"/>
    <n v="195750"/>
  </r>
  <r>
    <x v="1"/>
    <n v="3525"/>
  </r>
  <r>
    <x v="3"/>
    <n v="10550"/>
  </r>
  <r>
    <x v="4"/>
    <n v="718"/>
  </r>
  <r>
    <x v="3"/>
    <n v="28358"/>
  </r>
  <r>
    <x v="4"/>
    <n v="138384"/>
  </r>
  <r>
    <x v="3"/>
    <n v="2625"/>
  </r>
  <r>
    <x v="3"/>
    <n v="45004"/>
  </r>
  <r>
    <x v="3"/>
    <n v="2538"/>
  </r>
  <r>
    <x v="3"/>
    <n v="3188"/>
  </r>
  <r>
    <x v="1"/>
    <n v="8517"/>
  </r>
  <r>
    <x v="1"/>
    <n v="3012"/>
  </r>
  <r>
    <x v="1"/>
    <n v="8716"/>
  </r>
  <r>
    <x v="1"/>
    <n v="57157"/>
  </r>
  <r>
    <x v="2"/>
    <n v="5178"/>
  </r>
  <r>
    <x v="4"/>
    <n v="163118"/>
  </r>
  <r>
    <x v="1"/>
    <n v="6041"/>
  </r>
  <r>
    <x v="1"/>
    <n v="968"/>
  </r>
  <r>
    <x v="3"/>
    <n v="2"/>
  </r>
  <r>
    <x v="2"/>
    <n v="14305"/>
  </r>
  <r>
    <x v="0"/>
    <n v="6543"/>
  </r>
  <r>
    <x v="3"/>
    <n v="193413"/>
  </r>
  <r>
    <x v="1"/>
    <n v="2529"/>
  </r>
  <r>
    <x v="3"/>
    <n v="5614"/>
  </r>
  <r>
    <x v="5"/>
    <n v="3496"/>
  </r>
  <r>
    <x v="1"/>
    <n v="4257"/>
  </r>
  <r>
    <x v="4"/>
    <n v="199110"/>
  </r>
  <r>
    <x v="4"/>
    <n v="41212"/>
  </r>
  <r>
    <x v="4"/>
    <n v="6338"/>
  </r>
  <r>
    <x v="3"/>
    <n v="99100"/>
  </r>
  <r>
    <x v="3"/>
    <n v="12300"/>
  </r>
  <r>
    <x v="1"/>
    <n v="171549"/>
  </r>
  <r>
    <x v="1"/>
    <n v="14324"/>
  </r>
  <r>
    <x v="3"/>
    <n v="6024"/>
  </r>
  <r>
    <x v="3"/>
    <n v="188721"/>
  </r>
  <r>
    <x v="4"/>
    <n v="57911"/>
  </r>
  <r>
    <x v="4"/>
    <n v="12309"/>
  </r>
  <r>
    <x v="4"/>
    <n v="138497"/>
  </r>
  <r>
    <x v="3"/>
    <n v="667"/>
  </r>
  <r>
    <x v="0"/>
    <n v="119830"/>
  </r>
  <r>
    <x v="7"/>
    <n v="6623"/>
  </r>
  <r>
    <x v="3"/>
    <n v="81897"/>
  </r>
  <r>
    <x v="4"/>
    <n v="186885"/>
  </r>
  <r>
    <x v="1"/>
    <n v="176398"/>
  </r>
  <r>
    <x v="7"/>
    <n v="10999"/>
  </r>
  <r>
    <x v="6"/>
    <n v="102751"/>
  </r>
  <r>
    <x v="4"/>
    <n v="165352"/>
  </r>
  <r>
    <x v="6"/>
    <n v="165798"/>
  </r>
  <r>
    <x v="6"/>
    <n v="10084"/>
  </r>
  <r>
    <x v="3"/>
    <n v="5523"/>
  </r>
  <r>
    <x v="3"/>
    <n v="5823"/>
  </r>
  <r>
    <x v="4"/>
    <n v="6000"/>
  </r>
  <r>
    <x v="6"/>
    <n v="8181"/>
  </r>
  <r>
    <x v="4"/>
    <n v="3589"/>
  </r>
  <r>
    <x v="1"/>
    <n v="4323"/>
  </r>
  <r>
    <x v="4"/>
    <n v="14822"/>
  </r>
  <r>
    <x v="3"/>
    <n v="10138"/>
  </r>
  <r>
    <x v="2"/>
    <n v="3127"/>
  </r>
  <r>
    <x v="3"/>
    <n v="123124"/>
  </r>
  <r>
    <x v="5"/>
    <n v="171729"/>
  </r>
  <r>
    <x v="1"/>
    <n v="10729"/>
  </r>
  <r>
    <x v="3"/>
    <n v="10240"/>
  </r>
  <r>
    <x v="3"/>
    <n v="3988"/>
  </r>
  <r>
    <x v="3"/>
    <n v="14771"/>
  </r>
  <r>
    <x v="2"/>
    <n v="14649"/>
  </r>
  <r>
    <x v="5"/>
    <n v="184658"/>
  </r>
  <r>
    <x v="6"/>
    <n v="13103"/>
  </r>
  <r>
    <x v="5"/>
    <n v="168095"/>
  </r>
  <r>
    <x v="1"/>
    <n v="3"/>
  </r>
  <r>
    <x v="3"/>
    <n v="3840"/>
  </r>
  <r>
    <x v="3"/>
    <n v="6263"/>
  </r>
  <r>
    <x v="4"/>
    <n v="108161"/>
  </r>
  <r>
    <x v="5"/>
    <n v="8505"/>
  </r>
  <r>
    <x v="1"/>
    <n v="96735"/>
  </r>
  <r>
    <x v="1"/>
    <n v="959"/>
  </r>
  <r>
    <x v="3"/>
    <n v="8322"/>
  </r>
  <r>
    <x v="3"/>
    <n v="13424"/>
  </r>
  <r>
    <x v="7"/>
    <n v="10755"/>
  </r>
  <r>
    <x v="1"/>
    <n v="9935"/>
  </r>
  <r>
    <x v="1"/>
    <n v="26303"/>
  </r>
  <r>
    <x v="1"/>
    <n v="5328"/>
  </r>
  <r>
    <x v="7"/>
    <n v="10756"/>
  </r>
  <r>
    <x v="3"/>
    <n v="165375"/>
  </r>
  <r>
    <x v="3"/>
    <n v="6031"/>
  </r>
  <r>
    <x v="1"/>
    <n v="85902"/>
  </r>
  <r>
    <x v="3"/>
    <n v="143910"/>
  </r>
  <r>
    <x v="4"/>
    <n v="2708"/>
  </r>
  <r>
    <x v="4"/>
    <n v="8842"/>
  </r>
  <r>
    <x v="6"/>
    <n v="47260"/>
  </r>
  <r>
    <x v="7"/>
    <n v="1953"/>
  </r>
  <r>
    <x v="3"/>
    <n v="155349"/>
  </r>
  <r>
    <x v="3"/>
    <n v="10704"/>
  </r>
  <r>
    <x v="3"/>
    <n v="773"/>
  </r>
  <r>
    <x v="5"/>
    <n v="9419"/>
  </r>
  <r>
    <x v="6"/>
    <n v="5324"/>
  </r>
  <r>
    <x v="3"/>
    <n v="7465"/>
  </r>
  <r>
    <x v="2"/>
    <n v="8799"/>
  </r>
  <r>
    <x v="3"/>
    <n v="13656"/>
  </r>
  <r>
    <x v="4"/>
    <n v="14536"/>
  </r>
  <r>
    <x v="3"/>
    <n v="150552"/>
  </r>
  <r>
    <x v="4"/>
    <n v="9076"/>
  </r>
  <r>
    <x v="1"/>
    <n v="1517"/>
  </r>
  <r>
    <x v="2"/>
    <n v="8153"/>
  </r>
  <r>
    <x v="3"/>
    <n v="6357"/>
  </r>
  <r>
    <x v="3"/>
    <n v="19557"/>
  </r>
  <r>
    <x v="1"/>
    <n v="13213"/>
  </r>
  <r>
    <x v="1"/>
    <n v="5476"/>
  </r>
  <r>
    <x v="3"/>
    <n v="13474"/>
  </r>
  <r>
    <x v="4"/>
    <n v="91722"/>
  </r>
  <r>
    <x v="2"/>
    <n v="8219"/>
  </r>
  <r>
    <x v="0"/>
    <n v="717"/>
  </r>
  <r>
    <x v="3"/>
    <n v="1065"/>
  </r>
  <r>
    <x v="3"/>
    <n v="8038"/>
  </r>
  <r>
    <x v="3"/>
    <n v="68769"/>
  </r>
  <r>
    <x v="3"/>
    <n v="3352"/>
  </r>
  <r>
    <x v="3"/>
    <n v="6785"/>
  </r>
  <r>
    <x v="1"/>
    <n v="5037"/>
  </r>
  <r>
    <x v="0"/>
    <n v="1954"/>
  </r>
  <r>
    <x v="5"/>
    <n v="5"/>
  </r>
  <r>
    <x v="4"/>
    <n v="12102"/>
  </r>
  <r>
    <x v="3"/>
    <n v="24234"/>
  </r>
  <r>
    <x v="1"/>
    <n v="2809"/>
  </r>
  <r>
    <x v="4"/>
    <n v="11469"/>
  </r>
  <r>
    <x v="3"/>
    <n v="8014"/>
  </r>
  <r>
    <x v="3"/>
    <n v="514"/>
  </r>
  <r>
    <x v="5"/>
    <n v="43473"/>
  </r>
  <r>
    <x v="3"/>
    <n v="87560"/>
  </r>
  <r>
    <x v="1"/>
    <n v="3087"/>
  </r>
  <r>
    <x v="6"/>
    <n v="1586"/>
  </r>
  <r>
    <x v="3"/>
    <n v="12812"/>
  </r>
  <r>
    <x v="3"/>
    <n v="183345"/>
  </r>
  <r>
    <x v="1"/>
    <n v="8697"/>
  </r>
  <r>
    <x v="4"/>
    <n v="4126"/>
  </r>
  <r>
    <x v="3"/>
    <n v="3220"/>
  </r>
  <r>
    <x v="0"/>
    <n v="6401"/>
  </r>
  <r>
    <x v="3"/>
    <n v="1269"/>
  </r>
  <r>
    <x v="1"/>
    <n v="903"/>
  </r>
  <r>
    <x v="2"/>
    <n v="3251"/>
  </r>
  <r>
    <x v="5"/>
    <n v="8092"/>
  </r>
  <r>
    <x v="4"/>
    <n v="160422"/>
  </r>
  <r>
    <x v="3"/>
    <n v="196377"/>
  </r>
  <r>
    <x v="4"/>
    <n v="2148"/>
  </r>
  <r>
    <x v="3"/>
    <n v="11648"/>
  </r>
  <r>
    <x v="3"/>
    <n v="5897"/>
  </r>
  <r>
    <x v="4"/>
    <n v="3326"/>
  </r>
  <r>
    <x v="3"/>
    <n v="1002"/>
  </r>
  <r>
    <x v="1"/>
    <n v="131826"/>
  </r>
  <r>
    <x v="6"/>
    <n v="21477"/>
  </r>
  <r>
    <x v="4"/>
    <n v="62330"/>
  </r>
  <r>
    <x v="0"/>
    <n v="14643"/>
  </r>
  <r>
    <x v="2"/>
    <n v="41396"/>
  </r>
  <r>
    <x v="3"/>
    <n v="11900"/>
  </r>
  <r>
    <x v="1"/>
    <n v="123538"/>
  </r>
  <r>
    <x v="1"/>
    <n v="198628"/>
  </r>
  <r>
    <x v="1"/>
    <n v="68602"/>
  </r>
  <r>
    <x v="3"/>
    <n v="116064"/>
  </r>
  <r>
    <x v="3"/>
    <n v="125042"/>
  </r>
  <r>
    <x v="3"/>
    <n v="108974"/>
  </r>
  <r>
    <x v="7"/>
    <n v="34964"/>
  </r>
  <r>
    <x v="1"/>
    <n v="96777"/>
  </r>
  <r>
    <x v="3"/>
    <n v="31864"/>
  </r>
  <r>
    <x v="3"/>
    <n v="4853"/>
  </r>
  <r>
    <x v="6"/>
    <n v="82959"/>
  </r>
  <r>
    <x v="4"/>
    <n v="23159"/>
  </r>
  <r>
    <x v="1"/>
    <n v="2758"/>
  </r>
  <r>
    <x v="2"/>
    <n v="12607"/>
  </r>
  <r>
    <x v="0"/>
    <n v="142823"/>
  </r>
  <r>
    <x v="3"/>
    <n v="95958"/>
  </r>
  <r>
    <x v="1"/>
    <n v="5"/>
  </r>
  <r>
    <x v="1"/>
    <n v="94631"/>
  </r>
  <r>
    <x v="3"/>
    <n v="977"/>
  </r>
  <r>
    <x v="3"/>
    <n v="137961"/>
  </r>
  <r>
    <x v="4"/>
    <n v="7548"/>
  </r>
  <r>
    <x v="2"/>
    <n v="2241"/>
  </r>
  <r>
    <x v="3"/>
    <n v="3431"/>
  </r>
  <r>
    <x v="6"/>
    <n v="4253"/>
  </r>
  <r>
    <x v="7"/>
    <n v="1146"/>
  </r>
  <r>
    <x v="4"/>
    <n v="11948"/>
  </r>
  <r>
    <x v="3"/>
    <n v="135132"/>
  </r>
  <r>
    <x v="3"/>
    <n v="9546"/>
  </r>
  <r>
    <x v="1"/>
    <n v="13755"/>
  </r>
  <r>
    <x v="1"/>
    <n v="8330"/>
  </r>
  <r>
    <x v="1"/>
    <n v="14547"/>
  </r>
  <r>
    <x v="3"/>
    <n v="11735"/>
  </r>
  <r>
    <x v="3"/>
    <n v="10658"/>
  </r>
  <r>
    <x v="3"/>
    <n v="1870"/>
  </r>
  <r>
    <x v="4"/>
    <n v="14394"/>
  </r>
  <r>
    <x v="4"/>
    <n v="14743"/>
  </r>
  <r>
    <x v="3"/>
    <n v="178965"/>
  </r>
  <r>
    <x v="3"/>
    <n v="128410"/>
  </r>
  <r>
    <x v="4"/>
    <n v="14324"/>
  </r>
  <r>
    <x v="3"/>
    <n v="164291"/>
  </r>
  <r>
    <x v="4"/>
    <n v="22073"/>
  </r>
  <r>
    <x v="1"/>
    <n v="1479"/>
  </r>
  <r>
    <x v="1"/>
    <n v="12275"/>
  </r>
  <r>
    <x v="3"/>
    <n v="5098"/>
  </r>
  <r>
    <x v="4"/>
    <n v="24882"/>
  </r>
  <r>
    <x v="3"/>
    <n v="2912"/>
  </r>
  <r>
    <x v="3"/>
    <n v="4008"/>
  </r>
  <r>
    <x v="3"/>
    <n v="9749"/>
  </r>
  <r>
    <x v="7"/>
    <n v="5803"/>
  </r>
  <r>
    <x v="0"/>
    <n v="14199"/>
  </r>
  <r>
    <x v="4"/>
    <n v="196779"/>
  </r>
  <r>
    <x v="5"/>
    <n v="56859"/>
  </r>
  <r>
    <x v="3"/>
    <n v="103554"/>
  </r>
  <r>
    <x v="2"/>
    <n v="42795"/>
  </r>
  <r>
    <x v="1"/>
    <n v="12938"/>
  </r>
  <r>
    <x v="3"/>
    <n v="101352"/>
  </r>
  <r>
    <x v="7"/>
    <n v="4477"/>
  </r>
  <r>
    <x v="5"/>
    <n v="4393"/>
  </r>
  <r>
    <x v="2"/>
    <n v="67546"/>
  </r>
  <r>
    <x v="1"/>
    <n v="143788"/>
  </r>
  <r>
    <x v="4"/>
    <n v="3755"/>
  </r>
  <r>
    <x v="3"/>
    <n v="9238"/>
  </r>
  <r>
    <x v="4"/>
    <n v="77012"/>
  </r>
  <r>
    <x v="1"/>
    <n v="14083"/>
  </r>
  <r>
    <x v="4"/>
    <n v="12202"/>
  </r>
  <r>
    <x v="1"/>
    <n v="62127"/>
  </r>
  <r>
    <x v="7"/>
    <n v="2"/>
  </r>
  <r>
    <x v="3"/>
    <n v="13772"/>
  </r>
  <r>
    <x v="4"/>
    <n v="2946"/>
  </r>
  <r>
    <x v="3"/>
    <n v="168820"/>
  </r>
  <r>
    <x v="3"/>
    <n v="154321"/>
  </r>
  <r>
    <x v="3"/>
    <n v="26527"/>
  </r>
  <r>
    <x v="4"/>
    <n v="71583"/>
  </r>
  <r>
    <x v="3"/>
    <n v="12100"/>
  </r>
  <r>
    <x v="4"/>
    <n v="12129"/>
  </r>
  <r>
    <x v="1"/>
    <n v="62804"/>
  </r>
  <r>
    <x v="6"/>
    <n v="55536"/>
  </r>
  <r>
    <x v="3"/>
    <n v="8161"/>
  </r>
  <r>
    <x v="5"/>
    <n v="14046"/>
  </r>
  <r>
    <x v="4"/>
    <n v="117628"/>
  </r>
  <r>
    <x v="0"/>
    <n v="159405"/>
  </r>
  <r>
    <x v="3"/>
    <n v="12552"/>
  </r>
  <r>
    <x v="4"/>
    <n v="59007"/>
  </r>
  <r>
    <x v="3"/>
    <n v="943"/>
  </r>
  <r>
    <x v="4"/>
    <n v="93963"/>
  </r>
  <r>
    <x v="2"/>
    <n v="140469"/>
  </r>
  <r>
    <x v="3"/>
    <n v="6423"/>
  </r>
  <r>
    <x v="2"/>
    <n v="6015"/>
  </r>
  <r>
    <x v="3"/>
    <n v="11075"/>
  </r>
  <r>
    <x v="0"/>
    <n v="15723"/>
  </r>
  <r>
    <x v="1"/>
    <n v="2064"/>
  </r>
  <r>
    <x v="7"/>
    <n v="7767"/>
  </r>
  <r>
    <x v="3"/>
    <n v="10313"/>
  </r>
  <r>
    <x v="3"/>
    <n v="197018"/>
  </r>
  <r>
    <x v="4"/>
    <n v="47037"/>
  </r>
  <r>
    <x v="7"/>
    <n v="173191"/>
  </r>
  <r>
    <x v="3"/>
    <n v="5487"/>
  </r>
  <r>
    <x v="3"/>
    <n v="9817"/>
  </r>
  <r>
    <x v="3"/>
    <n v="6369"/>
  </r>
  <r>
    <x v="4"/>
    <n v="65755"/>
  </r>
  <r>
    <x v="3"/>
    <n v="903"/>
  </r>
  <r>
    <x v="3"/>
    <n v="178120"/>
  </r>
  <r>
    <x v="1"/>
    <n v="13678"/>
  </r>
  <r>
    <x v="4"/>
    <n v="9969"/>
  </r>
  <r>
    <x v="3"/>
    <n v="14827"/>
  </r>
  <r>
    <x v="4"/>
    <n v="100900"/>
  </r>
  <r>
    <x v="4"/>
    <n v="165954"/>
  </r>
  <r>
    <x v="2"/>
    <n v="1744"/>
  </r>
  <r>
    <x v="3"/>
    <n v="10731"/>
  </r>
  <r>
    <x v="3"/>
    <n v="3232"/>
  </r>
  <r>
    <x v="1"/>
    <n v="10938"/>
  </r>
  <r>
    <x v="3"/>
    <n v="10739"/>
  </r>
  <r>
    <x v="2"/>
    <n v="5579"/>
  </r>
  <r>
    <x v="4"/>
    <n v="37754"/>
  </r>
  <r>
    <x v="6"/>
    <n v="45384"/>
  </r>
  <r>
    <x v="6"/>
    <n v="8703"/>
  </r>
  <r>
    <x v="4"/>
    <n v="4"/>
  </r>
  <r>
    <x v="1"/>
    <n v="182302"/>
  </r>
  <r>
    <x v="4"/>
    <n v="3045"/>
  </r>
  <r>
    <x v="4"/>
    <n v="102749"/>
  </r>
  <r>
    <x v="4"/>
    <n v="1763"/>
  </r>
  <r>
    <x v="3"/>
    <n v="137904"/>
  </r>
  <r>
    <x v="1"/>
    <n v="152438"/>
  </r>
  <r>
    <x v="3"/>
    <n v="1332"/>
  </r>
  <r>
    <x v="3"/>
    <n v="118706"/>
  </r>
  <r>
    <x v="4"/>
    <n v="5674"/>
  </r>
  <r>
    <x v="3"/>
    <n v="4119"/>
  </r>
  <r>
    <x v="4"/>
    <n v="139354"/>
  </r>
  <r>
    <x v="6"/>
    <n v="57734"/>
  </r>
  <r>
    <x v="4"/>
    <n v="145265"/>
  </r>
  <r>
    <x v="3"/>
    <n v="95020"/>
  </r>
  <r>
    <x v="5"/>
    <n v="8829"/>
  </r>
  <r>
    <x v="2"/>
    <n v="3984"/>
  </r>
  <r>
    <x v="2"/>
    <n v="8053"/>
  </r>
  <r>
    <x v="3"/>
    <n v="1620"/>
  </r>
  <r>
    <x v="4"/>
    <n v="10328"/>
  </r>
  <r>
    <x v="2"/>
    <n v="10289"/>
  </r>
  <r>
    <x v="0"/>
    <n v="9889"/>
  </r>
  <r>
    <x v="1"/>
    <n v="60342"/>
  </r>
  <r>
    <x v="1"/>
    <n v="8907"/>
  </r>
  <r>
    <x v="4"/>
    <n v="14606"/>
  </r>
  <r>
    <x v="5"/>
    <n v="8432"/>
  </r>
  <r>
    <x v="5"/>
    <n v="57122"/>
  </r>
  <r>
    <x v="4"/>
    <n v="4613"/>
  </r>
  <r>
    <x v="2"/>
    <n v="162603"/>
  </r>
  <r>
    <x v="0"/>
    <n v="12310"/>
  </r>
  <r>
    <x v="7"/>
    <n v="8656"/>
  </r>
  <r>
    <x v="3"/>
    <n v="159931"/>
  </r>
  <r>
    <x v="5"/>
    <n v="689"/>
  </r>
  <r>
    <x v="3"/>
    <n v="48236"/>
  </r>
  <r>
    <x v="0"/>
    <n v="77021"/>
  </r>
  <r>
    <x v="3"/>
    <n v="27844"/>
  </r>
  <r>
    <x v="5"/>
    <n v="702"/>
  </r>
  <r>
    <x v="3"/>
    <n v="197024"/>
  </r>
  <r>
    <x v="3"/>
    <n v="11663"/>
  </r>
  <r>
    <x v="2"/>
    <n v="9339"/>
  </r>
  <r>
    <x v="8"/>
    <n v="4596"/>
  </r>
  <r>
    <x v="0"/>
    <n v="173437"/>
  </r>
  <r>
    <x v="4"/>
    <n v="45831"/>
  </r>
  <r>
    <x v="7"/>
    <n v="6514"/>
  </r>
  <r>
    <x v="2"/>
    <n v="13684"/>
  </r>
  <r>
    <x v="3"/>
    <n v="13264"/>
  </r>
  <r>
    <x v="4"/>
    <n v="1667"/>
  </r>
  <r>
    <x v="2"/>
    <n v="3349"/>
  </r>
  <r>
    <x v="2"/>
    <n v="46317"/>
  </r>
  <r>
    <x v="4"/>
    <n v="78743"/>
  </r>
  <r>
    <x v="3"/>
    <n v="0"/>
  </r>
  <r>
    <x v="4"/>
    <n v="107743"/>
  </r>
  <r>
    <x v="6"/>
    <n v="6889"/>
  </r>
  <r>
    <x v="4"/>
    <n v="45983"/>
  </r>
  <r>
    <x v="1"/>
    <n v="6924"/>
  </r>
  <r>
    <x v="5"/>
    <n v="12497"/>
  </r>
  <r>
    <x v="3"/>
    <n v="166874"/>
  </r>
  <r>
    <x v="2"/>
    <n v="837"/>
  </r>
  <r>
    <x v="3"/>
    <n v="193820"/>
  </r>
  <r>
    <x v="3"/>
    <n v="119510"/>
  </r>
  <r>
    <x v="4"/>
    <n v="9289"/>
  </r>
  <r>
    <x v="3"/>
    <n v="35498"/>
  </r>
  <r>
    <x v="6"/>
    <n v="12678"/>
  </r>
  <r>
    <x v="4"/>
    <n v="3260"/>
  </r>
  <r>
    <x v="1"/>
    <n v="31123"/>
  </r>
  <r>
    <x v="3"/>
    <n v="4797"/>
  </r>
  <r>
    <x v="5"/>
    <n v="53324"/>
  </r>
  <r>
    <x v="0"/>
    <n v="6608"/>
  </r>
  <r>
    <x v="4"/>
    <n v="622"/>
  </r>
  <r>
    <x v="1"/>
    <n v="180802"/>
  </r>
  <r>
    <x v="3"/>
    <n v="3406"/>
  </r>
  <r>
    <x v="4"/>
    <n v="11061"/>
  </r>
  <r>
    <x v="4"/>
    <n v="16389"/>
  </r>
  <r>
    <x v="4"/>
    <n v="6303"/>
  </r>
  <r>
    <x v="3"/>
    <n v="81136"/>
  </r>
  <r>
    <x v="2"/>
    <n v="1768"/>
  </r>
  <r>
    <x v="3"/>
    <n v="12944"/>
  </r>
  <r>
    <x v="4"/>
    <n v="188480"/>
  </r>
  <r>
    <x v="1"/>
    <n v="7227"/>
  </r>
  <r>
    <x v="6"/>
    <n v="574"/>
  </r>
  <r>
    <x v="5"/>
    <n v="96328"/>
  </r>
  <r>
    <x v="6"/>
    <n v="178338"/>
  </r>
  <r>
    <x v="3"/>
    <n v="8046"/>
  </r>
  <r>
    <x v="1"/>
    <n v="184086"/>
  </r>
  <r>
    <x v="4"/>
    <n v="13385"/>
  </r>
  <r>
    <x v="3"/>
    <n v="12533"/>
  </r>
  <r>
    <x v="5"/>
    <n v="14697"/>
  </r>
  <r>
    <x v="4"/>
    <n v="98935"/>
  </r>
  <r>
    <x v="6"/>
    <n v="57034"/>
  </r>
  <r>
    <x v="0"/>
    <n v="7120"/>
  </r>
  <r>
    <x v="7"/>
    <n v="14097"/>
  </r>
  <r>
    <x v="6"/>
    <n v="43086"/>
  </r>
  <r>
    <x v="1"/>
    <n v="1930"/>
  </r>
  <r>
    <x v="6"/>
    <n v="13864"/>
  </r>
  <r>
    <x v="1"/>
    <n v="7742"/>
  </r>
  <r>
    <x v="3"/>
    <n v="164109"/>
  </r>
  <r>
    <x v="3"/>
    <n v="6870"/>
  </r>
  <r>
    <x v="4"/>
    <n v="12597"/>
  </r>
  <r>
    <x v="3"/>
    <n v="179074"/>
  </r>
  <r>
    <x v="2"/>
    <n v="83843"/>
  </r>
  <r>
    <x v="1"/>
    <n v="4"/>
  </r>
  <r>
    <x v="2"/>
    <n v="105598"/>
  </r>
  <r>
    <x v="3"/>
    <n v="8866"/>
  </r>
  <r>
    <x v="1"/>
    <n v="75022"/>
  </r>
  <r>
    <x v="1"/>
    <n v="14408"/>
  </r>
  <r>
    <x v="1"/>
    <n v="14089"/>
  </r>
  <r>
    <x v="5"/>
    <n v="12467"/>
  </r>
  <r>
    <x v="4"/>
    <n v="11960"/>
  </r>
  <r>
    <x v="3"/>
    <n v="7966"/>
  </r>
  <r>
    <x v="3"/>
    <n v="106321"/>
  </r>
  <r>
    <x v="4"/>
    <n v="158832"/>
  </r>
  <r>
    <x v="3"/>
    <n v="11091"/>
  </r>
  <r>
    <x v="1"/>
    <n v="1269"/>
  </r>
  <r>
    <x v="4"/>
    <n v="5107"/>
  </r>
  <r>
    <x v="3"/>
    <n v="141393"/>
  </r>
  <r>
    <x v="3"/>
    <n v="194166"/>
  </r>
  <r>
    <x v="1"/>
    <n v="4124"/>
  </r>
  <r>
    <x v="1"/>
    <n v="14865"/>
  </r>
  <r>
    <x v="3"/>
    <n v="134688"/>
  </r>
  <r>
    <x v="4"/>
    <n v="47705"/>
  </r>
  <r>
    <x v="1"/>
    <n v="95364"/>
  </r>
  <r>
    <x v="4"/>
    <n v="3295"/>
  </r>
  <r>
    <x v="1"/>
    <n v="4896"/>
  </r>
  <r>
    <x v="8"/>
    <n v="7496"/>
  </r>
  <r>
    <x v="0"/>
    <n v="9967"/>
  </r>
  <r>
    <x v="3"/>
    <n v="52421"/>
  </r>
  <r>
    <x v="3"/>
    <n v="6298"/>
  </r>
  <r>
    <x v="1"/>
    <n v="1546"/>
  </r>
  <r>
    <x v="4"/>
    <n v="16168"/>
  </r>
  <r>
    <x v="1"/>
    <n v="6269"/>
  </r>
  <r>
    <x v="3"/>
    <n v="149578"/>
  </r>
  <r>
    <x v="2"/>
    <n v="3841"/>
  </r>
  <r>
    <x v="6"/>
    <n v="4531"/>
  </r>
  <r>
    <x v="4"/>
    <n v="60934"/>
  </r>
  <r>
    <x v="2"/>
    <n v="103255"/>
  </r>
  <r>
    <x v="5"/>
    <n v="13065"/>
  </r>
  <r>
    <x v="1"/>
    <n v="6654"/>
  </r>
  <r>
    <x v="0"/>
    <n v="6852"/>
  </r>
  <r>
    <x v="3"/>
    <n v="124517"/>
  </r>
  <r>
    <x v="4"/>
    <n v="5113"/>
  </r>
  <r>
    <x v="5"/>
    <n v="5824"/>
  </r>
  <r>
    <x v="6"/>
    <n v="6226"/>
  </r>
  <r>
    <x v="3"/>
    <n v="20243"/>
  </r>
  <r>
    <x v="4"/>
    <n v="188288"/>
  </r>
  <r>
    <x v="3"/>
    <n v="11167"/>
  </r>
  <r>
    <x v="3"/>
    <n v="146595"/>
  </r>
  <r>
    <x v="4"/>
    <n v="7875"/>
  </r>
  <r>
    <x v="3"/>
    <n v="148779"/>
  </r>
  <r>
    <x v="1"/>
    <n v="175868"/>
  </r>
  <r>
    <x v="4"/>
    <n v="5112"/>
  </r>
  <r>
    <x v="0"/>
    <n v="5"/>
  </r>
  <r>
    <x v="2"/>
    <n v="13018"/>
  </r>
  <r>
    <x v="3"/>
    <n v="91176"/>
  </r>
  <r>
    <x v="3"/>
    <n v="6342"/>
  </r>
  <r>
    <x v="3"/>
    <n v="151438"/>
  </r>
  <r>
    <x v="5"/>
    <n v="6178"/>
  </r>
  <r>
    <x v="1"/>
    <n v="6405"/>
  </r>
  <r>
    <x v="0"/>
    <n v="180667"/>
  </r>
  <r>
    <x v="1"/>
    <n v="11075"/>
  </r>
  <r>
    <x v="4"/>
    <n v="12042"/>
  </r>
  <r>
    <x v="3"/>
    <n v="179356"/>
  </r>
  <r>
    <x v="3"/>
    <n v="1136"/>
  </r>
  <r>
    <x v="1"/>
    <n v="8645"/>
  </r>
  <r>
    <x v="3"/>
    <n v="1914"/>
  </r>
  <r>
    <x v="3"/>
    <n v="41205"/>
  </r>
  <r>
    <x v="3"/>
    <n v="14488"/>
  </r>
  <r>
    <x v="1"/>
    <n v="12129"/>
  </r>
  <r>
    <x v="3"/>
    <n v="3496"/>
  </r>
  <r>
    <x v="5"/>
    <n v="97037"/>
  </r>
  <r>
    <x v="3"/>
    <n v="55757"/>
  </r>
  <r>
    <x v="7"/>
    <n v="11525"/>
  </r>
  <r>
    <x v="3"/>
    <n v="158669"/>
  </r>
  <r>
    <x v="1"/>
    <n v="5916"/>
  </r>
  <r>
    <x v="3"/>
    <n v="150806"/>
  </r>
  <r>
    <x v="7"/>
    <n v="14249"/>
  </r>
  <r>
    <x v="3"/>
    <n v="5803"/>
  </r>
  <r>
    <x v="3"/>
    <n v="13205"/>
  </r>
  <r>
    <x v="0"/>
    <n v="11108"/>
  </r>
  <r>
    <x v="1"/>
    <n v="2884"/>
  </r>
  <r>
    <x v="3"/>
    <n v="55476"/>
  </r>
  <r>
    <x v="3"/>
    <n v="5973"/>
  </r>
  <r>
    <x v="3"/>
    <n v="183756"/>
  </r>
  <r>
    <x v="3"/>
    <n v="30902"/>
  </r>
  <r>
    <x v="4"/>
    <n v="5569"/>
  </r>
  <r>
    <x v="4"/>
    <n v="92824"/>
  </r>
  <r>
    <x v="4"/>
    <n v="158590"/>
  </r>
  <r>
    <x v="4"/>
    <n v="127591"/>
  </r>
  <r>
    <x v="3"/>
    <n v="6750"/>
  </r>
  <r>
    <x v="3"/>
    <n v="9318"/>
  </r>
  <r>
    <x v="4"/>
    <n v="4832"/>
  </r>
  <r>
    <x v="3"/>
    <n v="19769"/>
  </r>
  <r>
    <x v="3"/>
    <n v="11277"/>
  </r>
  <r>
    <x v="2"/>
    <n v="13382"/>
  </r>
  <r>
    <x v="3"/>
    <n v="32986"/>
  </r>
  <r>
    <x v="3"/>
    <n v="81984"/>
  </r>
  <r>
    <x v="1"/>
    <n v="178483"/>
  </r>
  <r>
    <x v="6"/>
    <n v="87448"/>
  </r>
  <r>
    <x v="5"/>
    <n v="1863"/>
  </r>
  <r>
    <x v="0"/>
    <n v="62174"/>
  </r>
  <r>
    <x v="3"/>
    <n v="59003"/>
  </r>
  <r>
    <x v="1"/>
    <n v="2"/>
  </r>
  <r>
    <x v="4"/>
    <n v="174039"/>
  </r>
  <r>
    <x v="2"/>
    <n v="12684"/>
  </r>
  <r>
    <x v="2"/>
    <n v="14033"/>
  </r>
  <r>
    <x v="1"/>
    <n v="177936"/>
  </r>
  <r>
    <x v="7"/>
    <n v="13212"/>
  </r>
  <r>
    <x v="0"/>
    <n v="49879"/>
  </r>
  <r>
    <x v="4"/>
    <n v="824"/>
  </r>
  <r>
    <x v="1"/>
    <n v="31594"/>
  </r>
  <r>
    <x v="4"/>
    <n v="57010"/>
  </r>
  <r>
    <x v="3"/>
    <n v="7438"/>
  </r>
  <r>
    <x v="1"/>
    <n v="57872"/>
  </r>
  <r>
    <x v="3"/>
    <n v="8906"/>
  </r>
  <r>
    <x v="3"/>
    <n v="7724"/>
  </r>
  <r>
    <x v="1"/>
    <n v="26571"/>
  </r>
  <r>
    <x v="4"/>
    <n v="12219"/>
  </r>
  <r>
    <x v="3"/>
    <n v="1985"/>
  </r>
  <r>
    <x v="8"/>
    <n v="12155"/>
  </r>
  <r>
    <x v="3"/>
    <n v="5593"/>
  </r>
  <r>
    <x v="3"/>
    <n v="175020"/>
  </r>
  <r>
    <x v="1"/>
    <n v="75955"/>
  </r>
  <r>
    <x v="3"/>
    <n v="119127"/>
  </r>
  <r>
    <x v="3"/>
    <n v="110689"/>
  </r>
  <r>
    <x v="1"/>
    <n v="2445"/>
  </r>
  <r>
    <x v="7"/>
    <n v="57250"/>
  </r>
  <r>
    <x v="8"/>
    <n v="11929"/>
  </r>
  <r>
    <x v="7"/>
    <n v="118214"/>
  </r>
  <r>
    <x v="5"/>
    <n v="4432"/>
  </r>
  <r>
    <x v="4"/>
    <n v="17879"/>
  </r>
  <r>
    <x v="0"/>
    <n v="14511"/>
  </r>
  <r>
    <x v="6"/>
    <n v="141822"/>
  </r>
  <r>
    <x v="3"/>
    <n v="159037"/>
  </r>
  <r>
    <x v="3"/>
    <n v="8109"/>
  </r>
  <r>
    <x v="3"/>
    <n v="8244"/>
  </r>
  <r>
    <x v="5"/>
    <n v="7600"/>
  </r>
  <r>
    <x v="3"/>
    <n v="94501"/>
  </r>
  <r>
    <x v="2"/>
    <n v="14381"/>
  </r>
  <r>
    <x v="3"/>
    <n v="13980"/>
  </r>
  <r>
    <x v="4"/>
    <n v="12449"/>
  </r>
  <r>
    <x v="2"/>
    <n v="7348"/>
  </r>
  <r>
    <x v="4"/>
    <n v="8158"/>
  </r>
  <r>
    <x v="4"/>
    <n v="7119"/>
  </r>
  <r>
    <x v="1"/>
    <n v="5438"/>
  </r>
  <r>
    <x v="3"/>
    <n v="115396"/>
  </r>
  <r>
    <x v="3"/>
    <n v="7656"/>
  </r>
  <r>
    <x v="1"/>
    <n v="12322"/>
  </r>
  <r>
    <x v="3"/>
    <n v="96888"/>
  </r>
  <r>
    <x v="1"/>
    <n v="196960"/>
  </r>
  <r>
    <x v="2"/>
    <n v="188057"/>
  </r>
  <r>
    <x v="4"/>
    <n v="6245"/>
  </r>
  <r>
    <x v="2"/>
    <n v="3"/>
  </r>
  <r>
    <x v="3"/>
    <n v="91014"/>
  </r>
  <r>
    <x v="2"/>
    <n v="4710"/>
  </r>
  <r>
    <x v="5"/>
    <n v="197728"/>
  </r>
  <r>
    <x v="4"/>
    <n v="10682"/>
  </r>
  <r>
    <x v="5"/>
    <n v="168048"/>
  </r>
  <r>
    <x v="2"/>
    <n v="138586"/>
  </r>
  <r>
    <x v="4"/>
    <n v="11579"/>
  </r>
  <r>
    <x v="3"/>
    <n v="12020"/>
  </r>
  <r>
    <x v="3"/>
    <n v="13954"/>
  </r>
  <r>
    <x v="3"/>
    <n v="6358"/>
  </r>
  <r>
    <x v="3"/>
    <n v="1260"/>
  </r>
  <r>
    <x v="3"/>
    <n v="14725"/>
  </r>
  <r>
    <x v="5"/>
    <n v="11174"/>
  </r>
  <r>
    <x v="1"/>
    <n v="182036"/>
  </r>
  <r>
    <x v="6"/>
    <n v="28870"/>
  </r>
  <r>
    <x v="3"/>
    <n v="10353"/>
  </r>
  <r>
    <x v="4"/>
    <n v="13868"/>
  </r>
  <r>
    <x v="2"/>
    <n v="8317"/>
  </r>
  <r>
    <x v="5"/>
    <n v="10557"/>
  </r>
  <r>
    <x v="3"/>
    <n v="3227"/>
  </r>
  <r>
    <x v="1"/>
    <n v="5429"/>
  </r>
  <r>
    <x v="4"/>
    <n v="75906"/>
  </r>
  <r>
    <x v="3"/>
    <n v="13250"/>
  </r>
  <r>
    <x v="3"/>
    <n v="11261"/>
  </r>
  <r>
    <x v="6"/>
    <n v="97369"/>
  </r>
  <r>
    <x v="3"/>
    <n v="48227"/>
  </r>
  <r>
    <x v="2"/>
    <n v="14685"/>
  </r>
  <r>
    <x v="3"/>
    <n v="735"/>
  </r>
  <r>
    <x v="4"/>
    <n v="10397"/>
  </r>
  <r>
    <x v="2"/>
    <n v="118847"/>
  </r>
  <r>
    <x v="2"/>
    <n v="7220"/>
  </r>
  <r>
    <x v="1"/>
    <n v="107622"/>
  </r>
  <r>
    <x v="1"/>
    <n v="83267"/>
  </r>
  <r>
    <x v="3"/>
    <n v="13404"/>
  </r>
  <r>
    <x v="7"/>
    <n v="131404"/>
  </r>
  <r>
    <x v="5"/>
    <n v="2533"/>
  </r>
  <r>
    <x v="1"/>
    <n v="5028"/>
  </r>
  <r>
    <x v="3"/>
    <n v="1557"/>
  </r>
  <r>
    <x v="1"/>
    <n v="6100"/>
  </r>
  <r>
    <x v="3"/>
    <n v="1592"/>
  </r>
  <r>
    <x v="3"/>
    <n v="14150"/>
  </r>
  <r>
    <x v="1"/>
    <n v="13513"/>
  </r>
  <r>
    <x v="3"/>
    <n v="504"/>
  </r>
  <r>
    <x v="3"/>
    <n v="14240"/>
  </r>
  <r>
    <x v="2"/>
    <n v="2091"/>
  </r>
  <r>
    <x v="2"/>
    <n v="118580"/>
  </r>
  <r>
    <x v="3"/>
    <n v="11214"/>
  </r>
  <r>
    <x v="4"/>
    <n v="68137"/>
  </r>
  <r>
    <x v="2"/>
    <n v="13527"/>
  </r>
  <r>
    <x v="1"/>
    <n v="1"/>
  </r>
  <r>
    <x v="5"/>
    <n v="8363"/>
  </r>
  <r>
    <x v="3"/>
    <n v="5362"/>
  </r>
  <r>
    <x v="7"/>
    <n v="12065"/>
  </r>
  <r>
    <x v="3"/>
    <n v="118603"/>
  </r>
  <r>
    <x v="3"/>
    <n v="7496"/>
  </r>
  <r>
    <x v="3"/>
    <n v="10037"/>
  </r>
  <r>
    <x v="4"/>
    <n v="5696"/>
  </r>
  <r>
    <x v="1"/>
    <n v="167005"/>
  </r>
  <r>
    <x v="1"/>
    <n v="114615"/>
  </r>
  <r>
    <x v="6"/>
    <n v="16592"/>
  </r>
  <r>
    <x v="1"/>
    <n v="14420"/>
  </r>
  <r>
    <x v="1"/>
    <n v="6204"/>
  </r>
  <r>
    <x v="3"/>
    <n v="6338"/>
  </r>
  <r>
    <x v="1"/>
    <n v="8010"/>
  </r>
  <r>
    <x v="1"/>
    <n v="8125"/>
  </r>
  <r>
    <x v="4"/>
    <n v="13653"/>
  </r>
  <r>
    <x v="5"/>
    <n v="55372"/>
  </r>
  <r>
    <x v="3"/>
    <n v="11088"/>
  </r>
  <r>
    <x v="6"/>
    <n v="109106"/>
  </r>
  <r>
    <x v="3"/>
    <n v="11642"/>
  </r>
  <r>
    <x v="3"/>
    <n v="2769"/>
  </r>
  <r>
    <x v="1"/>
    <n v="169586"/>
  </r>
  <r>
    <x v="3"/>
    <n v="101185"/>
  </r>
  <r>
    <x v="2"/>
    <n v="6775"/>
  </r>
  <r>
    <x v="1"/>
    <n v="968"/>
  </r>
  <r>
    <x v="3"/>
    <n v="72623"/>
  </r>
  <r>
    <x v="3"/>
    <n v="45987"/>
  </r>
  <r>
    <x v="4"/>
    <n v="10243"/>
  </r>
  <r>
    <x v="3"/>
    <n v="87293"/>
  </r>
  <r>
    <x v="4"/>
    <n v="5421"/>
  </r>
  <r>
    <x v="3"/>
    <n v="4414"/>
  </r>
  <r>
    <x v="4"/>
    <n v="10981"/>
  </r>
  <r>
    <x v="1"/>
    <n v="10451"/>
  </r>
  <r>
    <x v="2"/>
    <n v="102535"/>
  </r>
  <r>
    <x v="4"/>
    <n v="12939"/>
  </r>
  <r>
    <x v="1"/>
    <n v="10946"/>
  </r>
  <r>
    <x v="1"/>
    <n v="60994"/>
  </r>
  <r>
    <x v="4"/>
    <n v="3174"/>
  </r>
  <r>
    <x v="3"/>
    <n v="3351"/>
  </r>
  <r>
    <x v="3"/>
    <n v="56774"/>
  </r>
  <r>
    <x v="0"/>
    <n v="540"/>
  </r>
  <r>
    <x v="3"/>
    <n v="680"/>
  </r>
  <r>
    <x v="5"/>
    <n v="13045"/>
  </r>
  <r>
    <x v="1"/>
    <n v="8276"/>
  </r>
  <r>
    <x v="4"/>
    <n v="1022"/>
  </r>
  <r>
    <x v="6"/>
    <n v="4275"/>
  </r>
  <r>
    <x v="2"/>
    <n v="8332"/>
  </r>
  <r>
    <x v="3"/>
    <n v="6408"/>
  </r>
  <r>
    <x v="3"/>
    <n v="73522"/>
  </r>
  <r>
    <x v="1"/>
    <n v="1"/>
  </r>
  <r>
    <x v="7"/>
    <n v="4667"/>
  </r>
  <r>
    <x v="7"/>
    <n v="12216"/>
  </r>
  <r>
    <x v="3"/>
    <n v="6527"/>
  </r>
  <r>
    <x v="1"/>
    <n v="6987"/>
  </r>
  <r>
    <x v="4"/>
    <n v="4932"/>
  </r>
  <r>
    <x v="4"/>
    <n v="8262"/>
  </r>
  <r>
    <x v="3"/>
    <n v="1848"/>
  </r>
  <r>
    <x v="0"/>
    <n v="1583"/>
  </r>
  <r>
    <x v="4"/>
    <n v="88536"/>
  </r>
  <r>
    <x v="3"/>
    <n v="12360"/>
  </r>
  <r>
    <x v="6"/>
    <n v="71320"/>
  </r>
  <r>
    <x v="5"/>
    <n v="134640"/>
  </r>
  <r>
    <x v="6"/>
    <n v="7661"/>
  </r>
  <r>
    <x v="1"/>
    <n v="2950"/>
  </r>
  <r>
    <x v="1"/>
    <n v="11721"/>
  </r>
  <r>
    <x v="3"/>
    <n v="14150"/>
  </r>
  <r>
    <x v="5"/>
    <n v="189192"/>
  </r>
  <r>
    <x v="3"/>
    <n v="7664"/>
  </r>
  <r>
    <x v="6"/>
    <n v="4509"/>
  </r>
  <r>
    <x v="1"/>
    <n v="12009"/>
  </r>
  <r>
    <x v="4"/>
    <n v="14273"/>
  </r>
  <r>
    <x v="1"/>
    <n v="188982"/>
  </r>
  <r>
    <x v="1"/>
    <n v="14640"/>
  </r>
  <r>
    <x v="5"/>
    <n v="107516"/>
  </r>
  <r>
    <x v="4"/>
    <n v="13950"/>
  </r>
  <r>
    <x v="3"/>
    <n v="12797"/>
  </r>
  <r>
    <x v="4"/>
    <n v="6134"/>
  </r>
  <r>
    <x v="3"/>
    <n v="4899"/>
  </r>
  <r>
    <x v="3"/>
    <n v="4929"/>
  </r>
  <r>
    <x v="3"/>
    <n v="1424"/>
  </r>
  <r>
    <x v="7"/>
    <n v="105817"/>
  </r>
  <r>
    <x v="5"/>
    <n v="136156"/>
  </r>
  <r>
    <x v="5"/>
    <n v="10723"/>
  </r>
  <r>
    <x v="3"/>
    <n v="11228"/>
  </r>
  <r>
    <x v="2"/>
    <n v="77355"/>
  </r>
  <r>
    <x v="1"/>
    <n v="6086"/>
  </r>
  <r>
    <x v="1"/>
    <n v="150960"/>
  </r>
  <r>
    <x v="3"/>
    <n v="8890"/>
  </r>
  <r>
    <x v="4"/>
    <n v="14644"/>
  </r>
  <r>
    <x v="3"/>
    <n v="116583"/>
  </r>
  <r>
    <x v="2"/>
    <n v="12991"/>
  </r>
  <r>
    <x v="2"/>
    <n v="8447"/>
  </r>
  <r>
    <x v="7"/>
    <n v="2703"/>
  </r>
  <r>
    <x v="4"/>
    <n v="8747"/>
  </r>
  <r>
    <x v="2"/>
    <n v="138087"/>
  </r>
  <r>
    <x v="2"/>
    <n v="5085"/>
  </r>
  <r>
    <x v="0"/>
    <n v="11174"/>
  </r>
  <r>
    <x v="4"/>
    <n v="10831"/>
  </r>
  <r>
    <x v="1"/>
    <n v="8917"/>
  </r>
  <r>
    <x v="1"/>
    <n v="1"/>
  </r>
  <r>
    <x v="1"/>
    <n v="12468"/>
  </r>
  <r>
    <x v="6"/>
    <n v="2505"/>
  </r>
  <r>
    <x v="1"/>
    <n v="111502"/>
  </r>
  <r>
    <x v="5"/>
    <n v="194309"/>
  </r>
  <r>
    <x v="3"/>
    <n v="23956"/>
  </r>
  <r>
    <x v="0"/>
    <n v="8558"/>
  </r>
  <r>
    <x v="4"/>
    <n v="7413"/>
  </r>
  <r>
    <x v="0"/>
    <n v="2778"/>
  </r>
  <r>
    <x v="3"/>
    <n v="2594"/>
  </r>
  <r>
    <x v="2"/>
    <n v="5033"/>
  </r>
  <r>
    <x v="3"/>
    <n v="9317"/>
  </r>
  <r>
    <x v="3"/>
    <n v="6560"/>
  </r>
  <r>
    <x v="4"/>
    <n v="5415"/>
  </r>
  <r>
    <x v="4"/>
    <n v="14577"/>
  </r>
  <r>
    <x v="3"/>
    <n v="150515"/>
  </r>
  <r>
    <x v="7"/>
    <n v="79045"/>
  </r>
  <r>
    <x v="0"/>
    <n v="7797"/>
  </r>
  <r>
    <x v="3"/>
    <n v="12939"/>
  </r>
  <r>
    <x v="4"/>
    <n v="38376"/>
  </r>
  <r>
    <x v="3"/>
    <n v="6920"/>
  </r>
  <r>
    <x v="3"/>
    <n v="194912"/>
  </r>
  <r>
    <x v="4"/>
    <n v="7992"/>
  </r>
  <r>
    <x v="7"/>
    <n v="79268"/>
  </r>
  <r>
    <x v="7"/>
    <n v="139468"/>
  </r>
  <r>
    <x v="1"/>
    <n v="5465"/>
  </r>
  <r>
    <x v="7"/>
    <n v="2111"/>
  </r>
  <r>
    <x v="0"/>
    <n v="126628"/>
  </r>
  <r>
    <x v="1"/>
    <n v="1012"/>
  </r>
  <r>
    <x v="5"/>
    <n v="5438"/>
  </r>
  <r>
    <x v="1"/>
    <n v="193101"/>
  </r>
  <r>
    <x v="3"/>
    <n v="31665"/>
  </r>
  <r>
    <x v="3"/>
    <n v="2960"/>
  </r>
  <r>
    <x v="4"/>
    <n v="8089"/>
  </r>
  <r>
    <x v="3"/>
    <n v="109374"/>
  </r>
  <r>
    <x v="3"/>
    <n v="2129"/>
  </r>
  <r>
    <x v="1"/>
    <n v="127745"/>
  </r>
  <r>
    <x v="3"/>
    <n v="2289"/>
  </r>
  <r>
    <x v="3"/>
    <n v="12174"/>
  </r>
  <r>
    <x v="1"/>
    <n v="9508"/>
  </r>
  <r>
    <x v="1"/>
    <n v="155849"/>
  </r>
  <r>
    <x v="4"/>
    <n v="7758"/>
  </r>
  <r>
    <x v="5"/>
    <n v="13835"/>
  </r>
  <r>
    <x v="4"/>
    <n v="10770"/>
  </r>
  <r>
    <x v="4"/>
    <n v="3208"/>
  </r>
  <r>
    <x v="3"/>
    <n v="11108"/>
  </r>
  <r>
    <x v="0"/>
    <n v="153338"/>
  </r>
  <r>
    <x v="3"/>
    <n v="2437"/>
  </r>
  <r>
    <x v="4"/>
    <n v="93991"/>
  </r>
  <r>
    <x v="1"/>
    <n v="12620"/>
  </r>
  <r>
    <x v="2"/>
    <n v="2"/>
  </r>
  <r>
    <x v="1"/>
    <n v="8746"/>
  </r>
  <r>
    <x v="2"/>
    <n v="3534"/>
  </r>
  <r>
    <x v="5"/>
    <n v="709"/>
  </r>
  <r>
    <x v="5"/>
    <n v="795"/>
  </r>
  <r>
    <x v="3"/>
    <n v="12955"/>
  </r>
  <r>
    <x v="4"/>
    <n v="8964"/>
  </r>
  <r>
    <x v="3"/>
    <n v="1843"/>
  </r>
  <r>
    <x v="6"/>
    <n v="121950"/>
  </r>
  <r>
    <x v="3"/>
    <n v="8621"/>
  </r>
  <r>
    <x v="3"/>
    <n v="30215"/>
  </r>
  <r>
    <x v="2"/>
    <n v="11539"/>
  </r>
  <r>
    <x v="4"/>
    <n v="14310"/>
  </r>
  <r>
    <x v="4"/>
    <n v="35536"/>
  </r>
  <r>
    <x v="3"/>
    <n v="3676"/>
  </r>
  <r>
    <x v="4"/>
    <n v="195936"/>
  </r>
  <r>
    <x v="7"/>
    <n v="1343"/>
  </r>
  <r>
    <x v="4"/>
    <n v="2097"/>
  </r>
  <r>
    <x v="5"/>
    <n v="9021"/>
  </r>
  <r>
    <x v="3"/>
    <n v="20915"/>
  </r>
  <r>
    <x v="4"/>
    <n v="9676"/>
  </r>
  <r>
    <x v="2"/>
    <n v="1210"/>
  </r>
  <r>
    <x v="1"/>
    <n v="90440"/>
  </r>
  <r>
    <x v="3"/>
    <n v="4044"/>
  </r>
  <r>
    <x v="3"/>
    <n v="192292"/>
  </r>
  <r>
    <x v="3"/>
    <n v="6722"/>
  </r>
  <r>
    <x v="0"/>
    <n v="1577"/>
  </r>
  <r>
    <x v="3"/>
    <n v="3301"/>
  </r>
  <r>
    <x v="2"/>
    <n v="196386"/>
  </r>
  <r>
    <x v="3"/>
    <n v="11952"/>
  </r>
  <r>
    <x v="3"/>
    <n v="3930"/>
  </r>
  <r>
    <x v="3"/>
    <n v="5729"/>
  </r>
  <r>
    <x v="1"/>
    <n v="4883"/>
  </r>
  <r>
    <x v="3"/>
    <n v="175015"/>
  </r>
  <r>
    <x v="3"/>
    <n v="11280"/>
  </r>
  <r>
    <x v="3"/>
    <n v="10012"/>
  </r>
  <r>
    <x v="3"/>
    <n v="1690"/>
  </r>
  <r>
    <x v="4"/>
    <n v="84891"/>
  </r>
  <r>
    <x v="5"/>
    <n v="10093"/>
  </r>
  <r>
    <x v="6"/>
    <n v="3839"/>
  </r>
  <r>
    <x v="2"/>
    <n v="6161"/>
  </r>
  <r>
    <x v="3"/>
    <n v="5615"/>
  </r>
  <r>
    <x v="3"/>
    <n v="6205"/>
  </r>
  <r>
    <x v="0"/>
    <n v="11969"/>
  </r>
  <r>
    <x v="7"/>
    <n v="8142"/>
  </r>
  <r>
    <x v="7"/>
    <n v="55805"/>
  </r>
  <r>
    <x v="3"/>
    <n v="15238"/>
  </r>
  <r>
    <x v="3"/>
    <n v="961"/>
  </r>
  <r>
    <x v="4"/>
    <n v="5918"/>
  </r>
  <r>
    <x v="2"/>
    <n v="9520"/>
  </r>
  <r>
    <x v="3"/>
    <n v="5"/>
  </r>
  <r>
    <x v="1"/>
    <n v="159056"/>
  </r>
  <r>
    <x v="4"/>
    <n v="101987"/>
  </r>
  <r>
    <x v="4"/>
    <n v="1980"/>
  </r>
  <r>
    <x v="2"/>
    <n v="156384"/>
  </r>
  <r>
    <x v="3"/>
    <n v="7763"/>
  </r>
  <r>
    <x v="4"/>
    <n v="35698"/>
  </r>
  <r>
    <x v="3"/>
    <n v="12434"/>
  </r>
  <r>
    <x v="4"/>
    <n v="8081"/>
  </r>
  <r>
    <x v="5"/>
    <n v="6631"/>
  </r>
  <r>
    <x v="2"/>
    <n v="4678"/>
  </r>
  <r>
    <x v="5"/>
    <n v="6800"/>
  </r>
  <r>
    <x v="0"/>
    <n v="10657"/>
  </r>
  <r>
    <x v="7"/>
    <n v="4997"/>
  </r>
  <r>
    <x v="3"/>
    <n v="13164"/>
  </r>
  <r>
    <x v="1"/>
    <n v="8501"/>
  </r>
  <r>
    <x v="3"/>
    <n v="13468"/>
  </r>
  <r>
    <x v="1"/>
    <n v="121138"/>
  </r>
  <r>
    <x v="0"/>
    <n v="8117"/>
  </r>
  <r>
    <x v="3"/>
    <n v="8550"/>
  </r>
  <r>
    <x v="3"/>
    <n v="57659"/>
  </r>
  <r>
    <x v="4"/>
    <n v="1414"/>
  </r>
  <r>
    <x v="2"/>
    <n v="97524"/>
  </r>
  <r>
    <x v="3"/>
    <n v="26176"/>
  </r>
  <r>
    <x v="1"/>
    <n v="2991"/>
  </r>
  <r>
    <x v="3"/>
    <n v="8366"/>
  </r>
  <r>
    <x v="3"/>
    <n v="12886"/>
  </r>
  <r>
    <x v="0"/>
    <n v="5177"/>
  </r>
  <r>
    <x v="6"/>
    <n v="8641"/>
  </r>
  <r>
    <x v="3"/>
    <n v="86244"/>
  </r>
  <r>
    <x v="5"/>
    <n v="78630"/>
  </r>
  <r>
    <x v="2"/>
    <n v="11941"/>
  </r>
  <r>
    <x v="4"/>
    <n v="6115"/>
  </r>
  <r>
    <x v="4"/>
    <n v="188404"/>
  </r>
  <r>
    <x v="3"/>
    <n v="9910"/>
  </r>
  <r>
    <x v="1"/>
    <n v="114523"/>
  </r>
  <r>
    <x v="1"/>
    <n v="3144"/>
  </r>
  <r>
    <x v="4"/>
    <n v="13441"/>
  </r>
  <r>
    <x v="5"/>
    <n v="4899"/>
  </r>
  <r>
    <x v="5"/>
    <n v="11990"/>
  </r>
  <r>
    <x v="4"/>
    <n v="6839"/>
  </r>
  <r>
    <x v="1"/>
    <n v="11091"/>
  </r>
  <r>
    <x v="4"/>
    <n v="13223"/>
  </r>
  <r>
    <x v="7"/>
    <n v="7608"/>
  </r>
  <r>
    <x v="5"/>
    <n v="74073"/>
  </r>
  <r>
    <x v="0"/>
    <n v="153216"/>
  </r>
  <r>
    <x v="3"/>
    <n v="4814"/>
  </r>
  <r>
    <x v="3"/>
    <n v="4603"/>
  </r>
  <r>
    <x v="1"/>
    <n v="37823"/>
  </r>
  <r>
    <x v="0"/>
    <n v="628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1BC3B-693D-41CC-A30E-1BEC4E324932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fieldListSortAscending="1">
  <location ref="A3:F14" firstHeaderRow="1" firstDataRow="2" firstDataCol="1"/>
  <pivotFields count="18">
    <pivotField showAll="0"/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38">
    <chartFormat chart="0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5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1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6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7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2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4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5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6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4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EF0FA-5F9A-41BA-8222-269AE77F025B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08C6C-35DF-4674-B091-6A5096082B03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 sortType="ascending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E80D7-8170-4BE3-A2A3-758C61EDCEE2}" name="PivotTable20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:D11" firstHeaderRow="1" firstDataRow="1" firstDataCol="1"/>
  <pivotFields count="2"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ledg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9C760-8AB7-460F-AE59-A7385DADF16A}" name="PivotTable1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42" firstHeaderRow="1" firstDataRow="1" firstDataCol="1"/>
  <pivotFields count="3"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</pivotFields>
  <rowFields count="2">
    <field x="0"/>
    <field x="2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utco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8BEE2A-0F03-4009-97A3-3981E4E112EF}" name="Table6" displayName="Table6" ref="A1:B566" totalsRowShown="0" headerRowDxfId="22">
  <autoFilter ref="A1:B566" xr:uid="{448BEE2A-0F03-4009-97A3-3981E4E112EF}"/>
  <sortState xmlns:xlrd2="http://schemas.microsoft.com/office/spreadsheetml/2017/richdata2" ref="A2:B566">
    <sortCondition ref="B1:B566"/>
  </sortState>
  <tableColumns count="2">
    <tableColumn id="1" xr3:uid="{46DA8C93-37BA-46CD-A39F-2582B855B174}" name="outcome" dataDxfId="23"/>
    <tableColumn id="2" xr3:uid="{DBD39E22-EE5A-452A-96CF-CDE602AC88CA}" name="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C46049-9B3C-40EE-B71E-7E4F15DE64CA}" name="Table7" displayName="Table7" ref="D1:E365" totalsRowShown="0" headerRowDxfId="20">
  <autoFilter ref="D1:E365" xr:uid="{4AC46049-9B3C-40EE-B71E-7E4F15DE64CA}"/>
  <sortState xmlns:xlrd2="http://schemas.microsoft.com/office/spreadsheetml/2017/richdata2" ref="D2:E365">
    <sortCondition ref="E1:E365"/>
  </sortState>
  <tableColumns count="2">
    <tableColumn id="1" xr3:uid="{B581ABBB-264D-401B-85FD-9B570AAE68B1}" name="outcome" dataDxfId="21"/>
    <tableColumn id="2" xr3:uid="{B71A47B4-FA4E-4B09-B4E1-0A7FF88A0ACC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S2" sqref="S2"/>
    </sheetView>
  </sheetViews>
  <sheetFormatPr defaultColWidth="11.19921875" defaultRowHeight="15.6" x14ac:dyDescent="0.3"/>
  <cols>
    <col min="1" max="1" width="14.8984375" customWidth="1"/>
    <col min="2" max="2" width="30.69921875" bestFit="1" customWidth="1"/>
    <col min="3" max="3" width="33.5" style="3" customWidth="1"/>
    <col min="6" max="6" width="13" customWidth="1"/>
    <col min="8" max="8" width="13" bestFit="1" customWidth="1"/>
    <col min="9" max="9" width="13" customWidth="1"/>
    <col min="12" max="13" width="11.19921875" bestFit="1" customWidth="1"/>
    <col min="16" max="16" width="27.8984375" customWidth="1"/>
    <col min="17" max="17" width="14.5" customWidth="1"/>
    <col min="18" max="18" width="17.5" customWidth="1"/>
    <col min="19" max="19" width="22.09765625" customWidth="1"/>
    <col min="20" max="20" width="20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2032</v>
      </c>
      <c r="G1" s="1" t="s">
        <v>4</v>
      </c>
      <c r="H1" s="1" t="s">
        <v>5</v>
      </c>
      <c r="I1" s="4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2071</v>
      </c>
      <c r="T1" s="1" t="s">
        <v>2072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ROUND(IF(E2=0,"0",(E2/D2)*100),0)</f>
        <v>0</v>
      </c>
      <c r="G2" t="s">
        <v>14</v>
      </c>
      <c r="H2">
        <v>0</v>
      </c>
      <c r="I2">
        <f>ROUND(IF(H2=0,"0",(E2/H2)),2)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5" t="str">
        <f>LEFT(P2,FIND("/",P2)-1)</f>
        <v>food</v>
      </c>
      <c r="R2" t="str">
        <f>RIGHT(P2,LEN(P2)-FIND("/",P2))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ROUND(IF(E3=0,"0",(E3/D3)*100),0)</f>
        <v>1040</v>
      </c>
      <c r="G3" t="s">
        <v>20</v>
      </c>
      <c r="H3">
        <v>158</v>
      </c>
      <c r="I3">
        <f t="shared" ref="I3:I66" si="1">ROUND(IF(H3=0,"0",(E3/H3)),2)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5" t="str">
        <f t="shared" ref="Q3:Q66" si="2">LEFT(P3,FIND("/",P3)-1)</f>
        <v>music</v>
      </c>
      <c r="R3" t="str">
        <f>RIGHT(P3,LEN(P3)-FIND("/",P3))</f>
        <v>rock</v>
      </c>
      <c r="S3" s="8">
        <f t="shared" ref="S3:S66" si="3">(((L3/60)/60)/24)+DATE(1970,1,1)</f>
        <v>41870.208333333336</v>
      </c>
      <c r="T3" s="8">
        <f t="shared" ref="T3:T66" si="4">(((M3/60)/60)/24)+DATE(1970,1,1)</f>
        <v>41872.208333333336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5" t="str">
        <f t="shared" si="2"/>
        <v>technology</v>
      </c>
      <c r="R4" t="str">
        <f t="shared" ref="R4:R67" si="5">RIGHT(P4,LEN(P4)-FIND("/",P4))</f>
        <v>web</v>
      </c>
      <c r="S4" s="8">
        <f t="shared" si="3"/>
        <v>41595.25</v>
      </c>
      <c r="T4" s="8">
        <f t="shared" si="4"/>
        <v>41597.25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5" t="str">
        <f t="shared" si="2"/>
        <v>music</v>
      </c>
      <c r="R5" t="str">
        <f t="shared" si="5"/>
        <v>rock</v>
      </c>
      <c r="S5" s="8">
        <f t="shared" si="3"/>
        <v>43688.208333333328</v>
      </c>
      <c r="T5" s="8">
        <f t="shared" si="4"/>
        <v>43728.208333333328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5" t="str">
        <f t="shared" si="2"/>
        <v>theater</v>
      </c>
      <c r="R6" t="str">
        <f t="shared" si="5"/>
        <v>plays</v>
      </c>
      <c r="S6" s="8">
        <f t="shared" si="3"/>
        <v>43485.25</v>
      </c>
      <c r="T6" s="8">
        <f t="shared" si="4"/>
        <v>43489.25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5" t="str">
        <f t="shared" si="2"/>
        <v>theater</v>
      </c>
      <c r="R7" t="str">
        <f t="shared" si="5"/>
        <v>plays</v>
      </c>
      <c r="S7" s="8">
        <f t="shared" si="3"/>
        <v>41149.208333333336</v>
      </c>
      <c r="T7" s="8">
        <f t="shared" si="4"/>
        <v>41160.208333333336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5" t="str">
        <f t="shared" si="2"/>
        <v>film &amp; video</v>
      </c>
      <c r="R8" t="str">
        <f t="shared" si="5"/>
        <v>documentary</v>
      </c>
      <c r="S8" s="8">
        <f t="shared" si="3"/>
        <v>42991.208333333328</v>
      </c>
      <c r="T8" s="8">
        <f t="shared" si="4"/>
        <v>42992.208333333328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5" t="str">
        <f t="shared" si="2"/>
        <v>theater</v>
      </c>
      <c r="R9" t="str">
        <f t="shared" si="5"/>
        <v>plays</v>
      </c>
      <c r="S9" s="8">
        <f t="shared" si="3"/>
        <v>42229.208333333328</v>
      </c>
      <c r="T9" s="8">
        <f t="shared" si="4"/>
        <v>42231.208333333328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5" t="str">
        <f t="shared" si="2"/>
        <v>theater</v>
      </c>
      <c r="R10" t="str">
        <f t="shared" si="5"/>
        <v>plays</v>
      </c>
      <c r="S10" s="8">
        <f t="shared" si="3"/>
        <v>40399.208333333336</v>
      </c>
      <c r="T10" s="8">
        <f t="shared" si="4"/>
        <v>40401.208333333336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5" t="str">
        <f t="shared" si="2"/>
        <v>music</v>
      </c>
      <c r="R11" t="str">
        <f t="shared" si="5"/>
        <v>electric music</v>
      </c>
      <c r="S11" s="8">
        <f t="shared" si="3"/>
        <v>41536.208333333336</v>
      </c>
      <c r="T11" s="8">
        <f t="shared" si="4"/>
        <v>41585.25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5" t="str">
        <f t="shared" si="2"/>
        <v>film &amp; video</v>
      </c>
      <c r="R12" t="str">
        <f t="shared" si="5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5" t="str">
        <f t="shared" si="2"/>
        <v>theater</v>
      </c>
      <c r="R13" t="str">
        <f t="shared" si="5"/>
        <v>plays</v>
      </c>
      <c r="S13" s="8">
        <f t="shared" si="3"/>
        <v>40442.208333333336</v>
      </c>
      <c r="T13" s="8">
        <f t="shared" si="4"/>
        <v>40448.208333333336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5" t="str">
        <f t="shared" si="2"/>
        <v>film &amp; video</v>
      </c>
      <c r="R14" t="str">
        <f t="shared" si="5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5" t="str">
        <f t="shared" si="2"/>
        <v>music</v>
      </c>
      <c r="R15" t="str">
        <f t="shared" si="5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5" t="str">
        <f t="shared" si="2"/>
        <v>music</v>
      </c>
      <c r="R16" t="str">
        <f t="shared" si="5"/>
        <v>indie rock</v>
      </c>
      <c r="S16" s="8">
        <f t="shared" si="3"/>
        <v>40974.25</v>
      </c>
      <c r="T16" s="8">
        <f t="shared" si="4"/>
        <v>41001.208333333336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5" t="str">
        <f t="shared" si="2"/>
        <v>technology</v>
      </c>
      <c r="R17" t="str">
        <f t="shared" si="5"/>
        <v>wearables</v>
      </c>
      <c r="S17" s="8">
        <f t="shared" si="3"/>
        <v>43809.25</v>
      </c>
      <c r="T17" s="8">
        <f t="shared" si="4"/>
        <v>43813.25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5" t="str">
        <f t="shared" si="2"/>
        <v>publishing</v>
      </c>
      <c r="R18" t="str">
        <f t="shared" si="5"/>
        <v>nonfiction</v>
      </c>
      <c r="S18" s="8">
        <f t="shared" si="3"/>
        <v>41661.25</v>
      </c>
      <c r="T18" s="8">
        <f t="shared" si="4"/>
        <v>41683.25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5" t="str">
        <f t="shared" si="2"/>
        <v>film &amp; video</v>
      </c>
      <c r="R19" t="str">
        <f t="shared" si="5"/>
        <v>animation</v>
      </c>
      <c r="S19" s="8">
        <f t="shared" si="3"/>
        <v>40555.25</v>
      </c>
      <c r="T19" s="8">
        <f t="shared" si="4"/>
        <v>40556.25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5" t="str">
        <f t="shared" si="2"/>
        <v>theater</v>
      </c>
      <c r="R20" t="str">
        <f t="shared" si="5"/>
        <v>plays</v>
      </c>
      <c r="S20" s="8">
        <f t="shared" si="3"/>
        <v>43351.208333333328</v>
      </c>
      <c r="T20" s="8">
        <f t="shared" si="4"/>
        <v>43359.208333333328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5" t="str">
        <f t="shared" si="2"/>
        <v>theater</v>
      </c>
      <c r="R21" t="str">
        <f t="shared" si="5"/>
        <v>plays</v>
      </c>
      <c r="S21" s="8">
        <f t="shared" si="3"/>
        <v>43528.25</v>
      </c>
      <c r="T21" s="8">
        <f t="shared" si="4"/>
        <v>43549.208333333328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5" t="str">
        <f t="shared" si="2"/>
        <v>film &amp; video</v>
      </c>
      <c r="R22" t="str">
        <f t="shared" si="5"/>
        <v>drama</v>
      </c>
      <c r="S22" s="8">
        <f t="shared" si="3"/>
        <v>41848.208333333336</v>
      </c>
      <c r="T22" s="8">
        <f t="shared" si="4"/>
        <v>41848.208333333336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5" t="str">
        <f t="shared" si="2"/>
        <v>theater</v>
      </c>
      <c r="R23" t="str">
        <f t="shared" si="5"/>
        <v>plays</v>
      </c>
      <c r="S23" s="8">
        <f t="shared" si="3"/>
        <v>40770.208333333336</v>
      </c>
      <c r="T23" s="8">
        <f t="shared" si="4"/>
        <v>40804.208333333336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5" t="str">
        <f t="shared" si="2"/>
        <v>theater</v>
      </c>
      <c r="R24" t="str">
        <f t="shared" si="5"/>
        <v>plays</v>
      </c>
      <c r="S24" s="8">
        <f t="shared" si="3"/>
        <v>43193.208333333328</v>
      </c>
      <c r="T24" s="8">
        <f t="shared" si="4"/>
        <v>43208.208333333328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5" t="str">
        <f t="shared" si="2"/>
        <v>film &amp; video</v>
      </c>
      <c r="R25" t="str">
        <f t="shared" si="5"/>
        <v>documentary</v>
      </c>
      <c r="S25" s="8">
        <f t="shared" si="3"/>
        <v>43510.25</v>
      </c>
      <c r="T25" s="8">
        <f t="shared" si="4"/>
        <v>43563.208333333328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5" t="str">
        <f t="shared" si="2"/>
        <v>technology</v>
      </c>
      <c r="R26" t="str">
        <f t="shared" si="5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5" t="str">
        <f t="shared" si="2"/>
        <v>games</v>
      </c>
      <c r="R27" t="str">
        <f t="shared" si="5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5" t="str">
        <f t="shared" si="2"/>
        <v>theater</v>
      </c>
      <c r="R28" t="str">
        <f t="shared" si="5"/>
        <v>plays</v>
      </c>
      <c r="S28" s="8">
        <f t="shared" si="3"/>
        <v>43312.208333333328</v>
      </c>
      <c r="T28" s="8">
        <f t="shared" si="4"/>
        <v>43339.208333333328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5" t="str">
        <f t="shared" si="2"/>
        <v>music</v>
      </c>
      <c r="R29" t="str">
        <f t="shared" si="5"/>
        <v>rock</v>
      </c>
      <c r="S29" s="8">
        <f t="shared" si="3"/>
        <v>42280.208333333328</v>
      </c>
      <c r="T29" s="8">
        <f t="shared" si="4"/>
        <v>42288.208333333328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5" t="str">
        <f t="shared" si="2"/>
        <v>theater</v>
      </c>
      <c r="R30" t="str">
        <f t="shared" si="5"/>
        <v>plays</v>
      </c>
      <c r="S30" s="8">
        <f t="shared" si="3"/>
        <v>40218.25</v>
      </c>
      <c r="T30" s="8">
        <f t="shared" si="4"/>
        <v>40241.25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5" t="str">
        <f t="shared" si="2"/>
        <v>film &amp; video</v>
      </c>
      <c r="R31" t="str">
        <f t="shared" si="5"/>
        <v>shorts</v>
      </c>
      <c r="S31" s="8">
        <f t="shared" si="3"/>
        <v>43301.208333333328</v>
      </c>
      <c r="T31" s="8">
        <f t="shared" si="4"/>
        <v>43341.208333333328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5" t="str">
        <f t="shared" si="2"/>
        <v>film &amp; video</v>
      </c>
      <c r="R32" t="str">
        <f t="shared" si="5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5" t="str">
        <f t="shared" si="2"/>
        <v>games</v>
      </c>
      <c r="R33" t="str">
        <f t="shared" si="5"/>
        <v>video games</v>
      </c>
      <c r="S33" s="8">
        <f t="shared" si="3"/>
        <v>42374.25</v>
      </c>
      <c r="T33" s="8">
        <f t="shared" si="4"/>
        <v>42402.25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5" t="str">
        <f t="shared" si="2"/>
        <v>film &amp; video</v>
      </c>
      <c r="R34" t="str">
        <f t="shared" si="5"/>
        <v>documentary</v>
      </c>
      <c r="S34" s="8">
        <f t="shared" si="3"/>
        <v>43110.25</v>
      </c>
      <c r="T34" s="8">
        <f t="shared" si="4"/>
        <v>43137.25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5" t="str">
        <f t="shared" si="2"/>
        <v>theater</v>
      </c>
      <c r="R35" t="str">
        <f t="shared" si="5"/>
        <v>plays</v>
      </c>
      <c r="S35" s="8">
        <f t="shared" si="3"/>
        <v>41917.208333333336</v>
      </c>
      <c r="T35" s="8">
        <f t="shared" si="4"/>
        <v>41954.25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5" t="str">
        <f t="shared" si="2"/>
        <v>film &amp; video</v>
      </c>
      <c r="R36" t="str">
        <f t="shared" si="5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5" t="str">
        <f t="shared" si="2"/>
        <v>film &amp; video</v>
      </c>
      <c r="R37" t="str">
        <f t="shared" si="5"/>
        <v>drama</v>
      </c>
      <c r="S37" s="8">
        <f t="shared" si="3"/>
        <v>43484.25</v>
      </c>
      <c r="T37" s="8">
        <f t="shared" si="4"/>
        <v>43526.25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5" t="str">
        <f t="shared" si="2"/>
        <v>theater</v>
      </c>
      <c r="R38" t="str">
        <f t="shared" si="5"/>
        <v>plays</v>
      </c>
      <c r="S38" s="8">
        <f t="shared" si="3"/>
        <v>40600.25</v>
      </c>
      <c r="T38" s="8">
        <f t="shared" si="4"/>
        <v>40625.208333333336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5" t="str">
        <f t="shared" si="2"/>
        <v>publishing</v>
      </c>
      <c r="R39" t="str">
        <f t="shared" si="5"/>
        <v>fiction</v>
      </c>
      <c r="S39" s="8">
        <f t="shared" si="3"/>
        <v>43744.208333333328</v>
      </c>
      <c r="T39" s="8">
        <f t="shared" si="4"/>
        <v>43777.25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5" t="str">
        <f t="shared" si="2"/>
        <v>photography</v>
      </c>
      <c r="R40" t="str">
        <f t="shared" si="5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5" t="str">
        <f t="shared" si="2"/>
        <v>theater</v>
      </c>
      <c r="R41" t="str">
        <f t="shared" si="5"/>
        <v>plays</v>
      </c>
      <c r="S41" s="8">
        <f t="shared" si="3"/>
        <v>41330.25</v>
      </c>
      <c r="T41" s="8">
        <f t="shared" si="4"/>
        <v>41344.208333333336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5" t="str">
        <f t="shared" si="2"/>
        <v>technology</v>
      </c>
      <c r="R42" t="str">
        <f t="shared" si="5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5" t="str">
        <f t="shared" si="2"/>
        <v>music</v>
      </c>
      <c r="R43" t="str">
        <f t="shared" si="5"/>
        <v>rock</v>
      </c>
      <c r="S43" s="8">
        <f t="shared" si="3"/>
        <v>41156.208333333336</v>
      </c>
      <c r="T43" s="8">
        <f t="shared" si="4"/>
        <v>41182.208333333336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5" t="str">
        <f t="shared" si="2"/>
        <v>food</v>
      </c>
      <c r="R44" t="str">
        <f t="shared" si="5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5" t="str">
        <f t="shared" si="2"/>
        <v>publishing</v>
      </c>
      <c r="R45" t="str">
        <f t="shared" si="5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5" t="str">
        <f t="shared" si="2"/>
        <v>publishing</v>
      </c>
      <c r="R46" t="str">
        <f t="shared" si="5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5" t="str">
        <f t="shared" si="2"/>
        <v>theater</v>
      </c>
      <c r="R47" t="str">
        <f t="shared" si="5"/>
        <v>plays</v>
      </c>
      <c r="S47" s="8">
        <f t="shared" si="3"/>
        <v>42676.208333333328</v>
      </c>
      <c r="T47" s="8">
        <f t="shared" si="4"/>
        <v>42691.25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5" t="str">
        <f t="shared" si="2"/>
        <v>music</v>
      </c>
      <c r="R48" t="str">
        <f t="shared" si="5"/>
        <v>rock</v>
      </c>
      <c r="S48" s="8">
        <f t="shared" si="3"/>
        <v>40367.208333333336</v>
      </c>
      <c r="T48" s="8">
        <f t="shared" si="4"/>
        <v>40390.208333333336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5" t="str">
        <f t="shared" si="2"/>
        <v>theater</v>
      </c>
      <c r="R49" t="str">
        <f t="shared" si="5"/>
        <v>plays</v>
      </c>
      <c r="S49" s="8">
        <f t="shared" si="3"/>
        <v>41727.208333333336</v>
      </c>
      <c r="T49" s="8">
        <f t="shared" si="4"/>
        <v>41757.208333333336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5" t="str">
        <f t="shared" si="2"/>
        <v>theater</v>
      </c>
      <c r="R50" t="str">
        <f t="shared" si="5"/>
        <v>plays</v>
      </c>
      <c r="S50" s="8">
        <f t="shared" si="3"/>
        <v>42180.208333333328</v>
      </c>
      <c r="T50" s="8">
        <f t="shared" si="4"/>
        <v>42192.208333333328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5" t="str">
        <f t="shared" si="2"/>
        <v>music</v>
      </c>
      <c r="R51" t="str">
        <f t="shared" si="5"/>
        <v>rock</v>
      </c>
      <c r="S51" s="8">
        <f t="shared" si="3"/>
        <v>43758.208333333328</v>
      </c>
      <c r="T51" s="8">
        <f t="shared" si="4"/>
        <v>43803.25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5" t="str">
        <f t="shared" si="2"/>
        <v>music</v>
      </c>
      <c r="R52" t="str">
        <f t="shared" si="5"/>
        <v>metal</v>
      </c>
      <c r="S52" s="8">
        <f t="shared" si="3"/>
        <v>41487.208333333336</v>
      </c>
      <c r="T52" s="8">
        <f t="shared" si="4"/>
        <v>41515.208333333336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5" t="str">
        <f t="shared" si="2"/>
        <v>technology</v>
      </c>
      <c r="R53" t="str">
        <f t="shared" si="5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5" t="str">
        <f t="shared" si="2"/>
        <v>theater</v>
      </c>
      <c r="R54" t="str">
        <f t="shared" si="5"/>
        <v>plays</v>
      </c>
      <c r="S54" s="8">
        <f t="shared" si="3"/>
        <v>40436.208333333336</v>
      </c>
      <c r="T54" s="8">
        <f t="shared" si="4"/>
        <v>40440.208333333336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5" t="str">
        <f t="shared" si="2"/>
        <v>film &amp; video</v>
      </c>
      <c r="R55" t="str">
        <f t="shared" si="5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5" t="str">
        <f t="shared" si="2"/>
        <v>technology</v>
      </c>
      <c r="R56" t="str">
        <f t="shared" si="5"/>
        <v>wearables</v>
      </c>
      <c r="S56" s="8">
        <f t="shared" si="3"/>
        <v>43170.25</v>
      </c>
      <c r="T56" s="8">
        <f t="shared" si="4"/>
        <v>43176.208333333328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5" t="str">
        <f t="shared" si="2"/>
        <v>music</v>
      </c>
      <c r="R57" t="str">
        <f t="shared" si="5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5" t="str">
        <f t="shared" si="2"/>
        <v>technology</v>
      </c>
      <c r="R58" t="str">
        <f t="shared" si="5"/>
        <v>wearables</v>
      </c>
      <c r="S58" s="8">
        <f t="shared" si="3"/>
        <v>42014.25</v>
      </c>
      <c r="T58" s="8">
        <f t="shared" si="4"/>
        <v>42021.25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5" t="str">
        <f t="shared" si="2"/>
        <v>games</v>
      </c>
      <c r="R59" t="str">
        <f t="shared" si="5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5" t="str">
        <f t="shared" si="2"/>
        <v>theater</v>
      </c>
      <c r="R60" t="str">
        <f t="shared" si="5"/>
        <v>plays</v>
      </c>
      <c r="S60" s="8">
        <f t="shared" si="3"/>
        <v>42268.208333333328</v>
      </c>
      <c r="T60" s="8">
        <f t="shared" si="4"/>
        <v>42281.208333333328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5" t="str">
        <f t="shared" si="2"/>
        <v>theater</v>
      </c>
      <c r="R61" t="str">
        <f t="shared" si="5"/>
        <v>plays</v>
      </c>
      <c r="S61" s="8">
        <f t="shared" si="3"/>
        <v>42898.208333333328</v>
      </c>
      <c r="T61" s="8">
        <f t="shared" si="4"/>
        <v>42913.208333333328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5" t="str">
        <f t="shared" si="2"/>
        <v>theater</v>
      </c>
      <c r="R62" t="str">
        <f t="shared" si="5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5" t="str">
        <f t="shared" si="2"/>
        <v>theater</v>
      </c>
      <c r="R63" t="str">
        <f t="shared" si="5"/>
        <v>plays</v>
      </c>
      <c r="S63" s="8">
        <f t="shared" si="3"/>
        <v>40595.25</v>
      </c>
      <c r="T63" s="8">
        <f t="shared" si="4"/>
        <v>40635.208333333336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5" t="str">
        <f t="shared" si="2"/>
        <v>technology</v>
      </c>
      <c r="R64" t="str">
        <f t="shared" si="5"/>
        <v>web</v>
      </c>
      <c r="S64" s="8">
        <f t="shared" si="3"/>
        <v>42160.208333333328</v>
      </c>
      <c r="T64" s="8">
        <f t="shared" si="4"/>
        <v>42161.208333333328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5" t="str">
        <f t="shared" si="2"/>
        <v>theater</v>
      </c>
      <c r="R65" t="str">
        <f t="shared" si="5"/>
        <v>plays</v>
      </c>
      <c r="S65" s="8">
        <f t="shared" si="3"/>
        <v>42853.208333333328</v>
      </c>
      <c r="T65" s="8">
        <f t="shared" si="4"/>
        <v>42859.208333333328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5" t="str">
        <f t="shared" si="2"/>
        <v>technology</v>
      </c>
      <c r="R66" t="str">
        <f t="shared" si="5"/>
        <v>web</v>
      </c>
      <c r="S66" s="8">
        <f t="shared" si="3"/>
        <v>43283.208333333328</v>
      </c>
      <c r="T66" s="8">
        <f t="shared" si="4"/>
        <v>43298.208333333328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ROUND(IF(E67=0,"0",(E67/D67)*100),0)</f>
        <v>236</v>
      </c>
      <c r="G67" t="s">
        <v>20</v>
      </c>
      <c r="H67">
        <v>236</v>
      </c>
      <c r="I67">
        <f t="shared" ref="I67:I130" si="7">ROUND(IF(H67=0,"0",(E67/H67)),2)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5" t="str">
        <f t="shared" ref="Q67:Q130" si="8">LEFT(P67,FIND("/",P67)-1)</f>
        <v>theater</v>
      </c>
      <c r="R67" t="str">
        <f t="shared" si="5"/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5" t="str">
        <f t="shared" si="8"/>
        <v>theater</v>
      </c>
      <c r="R68" t="str">
        <f t="shared" ref="R68:R131" si="11">RIGHT(P68,LEN(P68)-FIND("/",P68))</f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5" t="str">
        <f t="shared" si="8"/>
        <v>technology</v>
      </c>
      <c r="R69" t="str">
        <f t="shared" si="11"/>
        <v>wearables</v>
      </c>
      <c r="S69" s="8">
        <f t="shared" si="9"/>
        <v>40203.25</v>
      </c>
      <c r="T69" s="8">
        <f t="shared" si="10"/>
        <v>40208.25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5" t="str">
        <f t="shared" si="8"/>
        <v>theater</v>
      </c>
      <c r="R70" t="str">
        <f t="shared" si="11"/>
        <v>plays</v>
      </c>
      <c r="S70" s="8">
        <f t="shared" si="9"/>
        <v>42943.208333333328</v>
      </c>
      <c r="T70" s="8">
        <f t="shared" si="10"/>
        <v>42990.208333333328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5" t="str">
        <f t="shared" si="8"/>
        <v>theater</v>
      </c>
      <c r="R71" t="str">
        <f t="shared" si="11"/>
        <v>plays</v>
      </c>
      <c r="S71" s="8">
        <f t="shared" si="9"/>
        <v>40531.25</v>
      </c>
      <c r="T71" s="8">
        <f t="shared" si="10"/>
        <v>40565.25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5" t="str">
        <f t="shared" si="8"/>
        <v>theater</v>
      </c>
      <c r="R72" t="str">
        <f t="shared" si="11"/>
        <v>plays</v>
      </c>
      <c r="S72" s="8">
        <f t="shared" si="9"/>
        <v>40484.208333333336</v>
      </c>
      <c r="T72" s="8">
        <f t="shared" si="10"/>
        <v>40533.25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5" t="str">
        <f t="shared" si="8"/>
        <v>theater</v>
      </c>
      <c r="R73" t="str">
        <f t="shared" si="11"/>
        <v>plays</v>
      </c>
      <c r="S73" s="8">
        <f t="shared" si="9"/>
        <v>43799.25</v>
      </c>
      <c r="T73" s="8">
        <f t="shared" si="10"/>
        <v>43803.25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5" t="str">
        <f t="shared" si="8"/>
        <v>film &amp; video</v>
      </c>
      <c r="R74" t="str">
        <f t="shared" si="11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5" t="str">
        <f t="shared" si="8"/>
        <v>music</v>
      </c>
      <c r="R75" t="str">
        <f t="shared" si="11"/>
        <v>jazz</v>
      </c>
      <c r="S75" s="8">
        <f t="shared" si="9"/>
        <v>42701.25</v>
      </c>
      <c r="T75" s="8">
        <f t="shared" si="10"/>
        <v>42704.25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5" t="str">
        <f t="shared" si="8"/>
        <v>music</v>
      </c>
      <c r="R76" t="str">
        <f t="shared" si="11"/>
        <v>metal</v>
      </c>
      <c r="S76" s="8">
        <f t="shared" si="9"/>
        <v>42456.208333333328</v>
      </c>
      <c r="T76" s="8">
        <f t="shared" si="10"/>
        <v>42457.208333333328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5" t="str">
        <f t="shared" si="8"/>
        <v>photography</v>
      </c>
      <c r="R77" t="str">
        <f t="shared" si="11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5" t="str">
        <f t="shared" si="8"/>
        <v>theater</v>
      </c>
      <c r="R78" t="str">
        <f t="shared" si="11"/>
        <v>plays</v>
      </c>
      <c r="S78" s="8">
        <f t="shared" si="9"/>
        <v>42027.25</v>
      </c>
      <c r="T78" s="8">
        <f t="shared" si="10"/>
        <v>42076.208333333328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5" t="str">
        <f t="shared" si="8"/>
        <v>film &amp; video</v>
      </c>
      <c r="R79" t="str">
        <f t="shared" si="11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5" t="str">
        <f t="shared" si="8"/>
        <v>publishing</v>
      </c>
      <c r="R80" t="str">
        <f t="shared" si="11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5" t="str">
        <f t="shared" si="8"/>
        <v>theater</v>
      </c>
      <c r="R81" t="str">
        <f t="shared" si="11"/>
        <v>plays</v>
      </c>
      <c r="S81" s="8">
        <f t="shared" si="9"/>
        <v>43267.208333333328</v>
      </c>
      <c r="T81" s="8">
        <f t="shared" si="10"/>
        <v>43272.208333333328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5" t="str">
        <f t="shared" si="8"/>
        <v>games</v>
      </c>
      <c r="R82" t="str">
        <f t="shared" si="11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5" t="str">
        <f t="shared" si="8"/>
        <v>music</v>
      </c>
      <c r="R83" t="str">
        <f t="shared" si="11"/>
        <v>rock</v>
      </c>
      <c r="S83" s="8">
        <f t="shared" si="9"/>
        <v>43062.25</v>
      </c>
      <c r="T83" s="8">
        <f t="shared" si="10"/>
        <v>43087.25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5" t="str">
        <f t="shared" si="8"/>
        <v>games</v>
      </c>
      <c r="R84" t="str">
        <f t="shared" si="11"/>
        <v>video games</v>
      </c>
      <c r="S84" s="8">
        <f t="shared" si="9"/>
        <v>43482.25</v>
      </c>
      <c r="T84" s="8">
        <f t="shared" si="10"/>
        <v>43489.25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5" t="str">
        <f t="shared" si="8"/>
        <v>music</v>
      </c>
      <c r="R85" t="str">
        <f t="shared" si="11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5" t="str">
        <f t="shared" si="8"/>
        <v>technology</v>
      </c>
      <c r="R86" t="str">
        <f t="shared" si="11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5" t="str">
        <f t="shared" si="8"/>
        <v>music</v>
      </c>
      <c r="R87" t="str">
        <f t="shared" si="11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5" t="str">
        <f t="shared" si="8"/>
        <v>theater</v>
      </c>
      <c r="R88" t="str">
        <f t="shared" si="11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5" t="str">
        <f t="shared" si="8"/>
        <v>music</v>
      </c>
      <c r="R89" t="str">
        <f t="shared" si="11"/>
        <v>rock</v>
      </c>
      <c r="S89" s="8">
        <f t="shared" si="9"/>
        <v>40610.25</v>
      </c>
      <c r="T89" s="8">
        <f t="shared" si="10"/>
        <v>40621.208333333336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5" t="str">
        <f t="shared" si="8"/>
        <v>publishing</v>
      </c>
      <c r="R90" t="str">
        <f t="shared" si="11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5" t="str">
        <f t="shared" si="8"/>
        <v>theater</v>
      </c>
      <c r="R91" t="str">
        <f t="shared" si="11"/>
        <v>plays</v>
      </c>
      <c r="S91" s="8">
        <f t="shared" si="9"/>
        <v>40283.208333333336</v>
      </c>
      <c r="T91" s="8">
        <f t="shared" si="10"/>
        <v>40285.208333333336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5" t="str">
        <f t="shared" si="8"/>
        <v>theater</v>
      </c>
      <c r="R92" t="str">
        <f t="shared" si="11"/>
        <v>plays</v>
      </c>
      <c r="S92" s="8">
        <f t="shared" si="9"/>
        <v>42425.25</v>
      </c>
      <c r="T92" s="8">
        <f t="shared" si="10"/>
        <v>42425.25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5" t="str">
        <f t="shared" si="8"/>
        <v>publishing</v>
      </c>
      <c r="R93" t="str">
        <f t="shared" si="11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5" t="str">
        <f t="shared" si="8"/>
        <v>games</v>
      </c>
      <c r="R94" t="str">
        <f t="shared" si="11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5" t="str">
        <f t="shared" si="8"/>
        <v>theater</v>
      </c>
      <c r="R95" t="str">
        <f t="shared" si="11"/>
        <v>plays</v>
      </c>
      <c r="S95" s="8">
        <f t="shared" si="9"/>
        <v>41202.208333333336</v>
      </c>
      <c r="T95" s="8">
        <f t="shared" si="10"/>
        <v>41206.208333333336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5" t="str">
        <f t="shared" si="8"/>
        <v>technology</v>
      </c>
      <c r="R96" t="str">
        <f t="shared" si="11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5" t="str">
        <f t="shared" si="8"/>
        <v>film &amp; video</v>
      </c>
      <c r="R97" t="str">
        <f t="shared" si="11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5" t="str">
        <f t="shared" si="8"/>
        <v>theater</v>
      </c>
      <c r="R98" t="str">
        <f t="shared" si="11"/>
        <v>plays</v>
      </c>
      <c r="S98" s="8">
        <f t="shared" si="9"/>
        <v>40612.25</v>
      </c>
      <c r="T98" s="8">
        <f t="shared" si="10"/>
        <v>40625.208333333336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5" t="str">
        <f t="shared" si="8"/>
        <v>food</v>
      </c>
      <c r="R99" t="str">
        <f t="shared" si="11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5" t="str">
        <f t="shared" si="8"/>
        <v>games</v>
      </c>
      <c r="R100" t="str">
        <f t="shared" si="11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5" t="str">
        <f t="shared" si="8"/>
        <v>theater</v>
      </c>
      <c r="R101" t="str">
        <f t="shared" si="11"/>
        <v>plays</v>
      </c>
      <c r="S101" s="8">
        <f t="shared" si="9"/>
        <v>41968.25</v>
      </c>
      <c r="T101" s="8">
        <f t="shared" si="10"/>
        <v>41997.25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5" t="str">
        <f t="shared" si="8"/>
        <v>theater</v>
      </c>
      <c r="R102" t="str">
        <f t="shared" si="11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5" t="str">
        <f t="shared" si="8"/>
        <v>music</v>
      </c>
      <c r="R103" t="str">
        <f t="shared" si="11"/>
        <v>electric music</v>
      </c>
      <c r="S103" s="8">
        <f t="shared" si="9"/>
        <v>42056.25</v>
      </c>
      <c r="T103" s="8">
        <f t="shared" si="10"/>
        <v>42063.25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5" t="str">
        <f t="shared" si="8"/>
        <v>technology</v>
      </c>
      <c r="R104" t="str">
        <f t="shared" si="11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5" t="str">
        <f t="shared" si="8"/>
        <v>music</v>
      </c>
      <c r="R105" t="str">
        <f t="shared" si="11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5" t="str">
        <f t="shared" si="8"/>
        <v>music</v>
      </c>
      <c r="R106" t="str">
        <f t="shared" si="11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5" t="str">
        <f t="shared" si="8"/>
        <v>technology</v>
      </c>
      <c r="R107" t="str">
        <f t="shared" si="11"/>
        <v>web</v>
      </c>
      <c r="S107" s="8">
        <f t="shared" si="9"/>
        <v>41366.208333333336</v>
      </c>
      <c r="T107" s="8">
        <f t="shared" si="10"/>
        <v>41384.208333333336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5" t="str">
        <f t="shared" si="8"/>
        <v>theater</v>
      </c>
      <c r="R108" t="str">
        <f t="shared" si="11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5" t="str">
        <f t="shared" si="8"/>
        <v>theater</v>
      </c>
      <c r="R109" t="str">
        <f t="shared" si="11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5" t="str">
        <f t="shared" si="8"/>
        <v>film &amp; video</v>
      </c>
      <c r="R110" t="str">
        <f t="shared" si="11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5" t="str">
        <f t="shared" si="8"/>
        <v>film &amp; video</v>
      </c>
      <c r="R111" t="str">
        <f t="shared" si="11"/>
        <v>television</v>
      </c>
      <c r="S111" s="8">
        <f t="shared" si="9"/>
        <v>41651.25</v>
      </c>
      <c r="T111" s="8">
        <f t="shared" si="10"/>
        <v>41653.25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5" t="str">
        <f t="shared" si="8"/>
        <v>food</v>
      </c>
      <c r="R112" t="str">
        <f t="shared" si="11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5" t="str">
        <f t="shared" si="8"/>
        <v>publishing</v>
      </c>
      <c r="R113" t="str">
        <f t="shared" si="11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5" t="str">
        <f t="shared" si="8"/>
        <v>technology</v>
      </c>
      <c r="R114" t="str">
        <f t="shared" si="11"/>
        <v>web</v>
      </c>
      <c r="S114" s="8">
        <f t="shared" si="9"/>
        <v>41875.208333333336</v>
      </c>
      <c r="T114" s="8">
        <f t="shared" si="10"/>
        <v>41890.208333333336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5" t="str">
        <f t="shared" si="8"/>
        <v>food</v>
      </c>
      <c r="R115" t="str">
        <f t="shared" si="11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5" t="str">
        <f t="shared" si="8"/>
        <v>technology</v>
      </c>
      <c r="R116" t="str">
        <f t="shared" si="11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5" t="str">
        <f t="shared" si="8"/>
        <v>publishing</v>
      </c>
      <c r="R117" t="str">
        <f t="shared" si="11"/>
        <v>fiction</v>
      </c>
      <c r="S117" s="8">
        <f t="shared" si="9"/>
        <v>43056.25</v>
      </c>
      <c r="T117" s="8">
        <f t="shared" si="10"/>
        <v>43091.25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5" t="str">
        <f t="shared" si="8"/>
        <v>theater</v>
      </c>
      <c r="R118" t="str">
        <f t="shared" si="11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5" t="str">
        <f t="shared" si="8"/>
        <v>film &amp; video</v>
      </c>
      <c r="R119" t="str">
        <f t="shared" si="11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5" t="str">
        <f t="shared" si="8"/>
        <v>photography</v>
      </c>
      <c r="R120" t="str">
        <f t="shared" si="11"/>
        <v>photography books</v>
      </c>
      <c r="S120" s="8">
        <f t="shared" si="9"/>
        <v>41665.25</v>
      </c>
      <c r="T120" s="8">
        <f t="shared" si="10"/>
        <v>41671.25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5" t="str">
        <f t="shared" si="8"/>
        <v>film &amp; video</v>
      </c>
      <c r="R121" t="str">
        <f t="shared" si="11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5" t="str">
        <f t="shared" si="8"/>
        <v>games</v>
      </c>
      <c r="R122" t="str">
        <f t="shared" si="11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5" t="str">
        <f t="shared" si="8"/>
        <v>games</v>
      </c>
      <c r="R123" t="str">
        <f t="shared" si="11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5" t="str">
        <f t="shared" si="8"/>
        <v>publishing</v>
      </c>
      <c r="R124" t="str">
        <f t="shared" si="11"/>
        <v>fiction</v>
      </c>
      <c r="S124" s="8">
        <f t="shared" si="9"/>
        <v>41970.25</v>
      </c>
      <c r="T124" s="8">
        <f t="shared" si="10"/>
        <v>41997.25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5" t="str">
        <f t="shared" si="8"/>
        <v>theater</v>
      </c>
      <c r="R125" t="str">
        <f t="shared" si="11"/>
        <v>plays</v>
      </c>
      <c r="S125" s="8">
        <f t="shared" si="9"/>
        <v>42332.25</v>
      </c>
      <c r="T125" s="8">
        <f t="shared" si="10"/>
        <v>42335.25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5" t="str">
        <f t="shared" si="8"/>
        <v>photography</v>
      </c>
      <c r="R126" t="str">
        <f t="shared" si="11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5" t="str">
        <f t="shared" si="8"/>
        <v>theater</v>
      </c>
      <c r="R127" t="str">
        <f t="shared" si="11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5" t="str">
        <f t="shared" si="8"/>
        <v>theater</v>
      </c>
      <c r="R128" t="str">
        <f t="shared" si="11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5" t="str">
        <f t="shared" si="8"/>
        <v>theater</v>
      </c>
      <c r="R129" t="str">
        <f t="shared" si="11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5" t="str">
        <f t="shared" si="8"/>
        <v>music</v>
      </c>
      <c r="R130" t="str">
        <f t="shared" si="11"/>
        <v>rock</v>
      </c>
      <c r="S130" s="8">
        <f t="shared" si="9"/>
        <v>40417.208333333336</v>
      </c>
      <c r="T130" s="8">
        <f t="shared" si="10"/>
        <v>40430.208333333336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ROUND(IF(E131=0,"0",(E131/D131)*100),0)</f>
        <v>3</v>
      </c>
      <c r="G131" t="s">
        <v>74</v>
      </c>
      <c r="H131">
        <v>55</v>
      </c>
      <c r="I131">
        <f t="shared" ref="I131:I194" si="13">ROUND(IF(H131=0,"0",(E131/H131)),2)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5" t="str">
        <f t="shared" ref="Q131:Q194" si="14">LEFT(P131,FIND("/",P131)-1)</f>
        <v>food</v>
      </c>
      <c r="R131" t="str">
        <f t="shared" si="11"/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5" t="str">
        <f t="shared" si="14"/>
        <v>film &amp; video</v>
      </c>
      <c r="R132" t="str">
        <f t="shared" ref="R132:R195" si="17">RIGHT(P132,LEN(P132)-FIND("/",P132))</f>
        <v>drama</v>
      </c>
      <c r="S132" s="8">
        <f t="shared" si="15"/>
        <v>40842.208333333336</v>
      </c>
      <c r="T132" s="8">
        <f t="shared" si="16"/>
        <v>40858.25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5" t="str">
        <f t="shared" si="14"/>
        <v>technology</v>
      </c>
      <c r="R133" t="str">
        <f t="shared" si="17"/>
        <v>web</v>
      </c>
      <c r="S133" s="8">
        <f t="shared" si="15"/>
        <v>41607.25</v>
      </c>
      <c r="T133" s="8">
        <f t="shared" si="16"/>
        <v>41620.25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5" t="str">
        <f t="shared" si="14"/>
        <v>theater</v>
      </c>
      <c r="R134" t="str">
        <f t="shared" si="17"/>
        <v>plays</v>
      </c>
      <c r="S134" s="8">
        <f t="shared" si="15"/>
        <v>43112.25</v>
      </c>
      <c r="T134" s="8">
        <f t="shared" si="16"/>
        <v>43128.25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5" t="str">
        <f t="shared" si="14"/>
        <v>music</v>
      </c>
      <c r="R135" t="str">
        <f t="shared" si="17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5" t="str">
        <f t="shared" si="14"/>
        <v>film &amp; video</v>
      </c>
      <c r="R136" t="str">
        <f t="shared" si="17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5" t="str">
        <f t="shared" si="14"/>
        <v>theater</v>
      </c>
      <c r="R137" t="str">
        <f t="shared" si="17"/>
        <v>plays</v>
      </c>
      <c r="S137" s="8">
        <f t="shared" si="15"/>
        <v>41340.25</v>
      </c>
      <c r="T137" s="8">
        <f t="shared" si="16"/>
        <v>41345.208333333336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5" t="str">
        <f t="shared" si="14"/>
        <v>film &amp; video</v>
      </c>
      <c r="R138" t="str">
        <f t="shared" si="17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5" t="str">
        <f t="shared" si="14"/>
        <v>publishing</v>
      </c>
      <c r="R139" t="str">
        <f t="shared" si="17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5" t="str">
        <f t="shared" si="14"/>
        <v>games</v>
      </c>
      <c r="R140" t="str">
        <f t="shared" si="17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5" t="str">
        <f t="shared" si="14"/>
        <v>technology</v>
      </c>
      <c r="R141" t="str">
        <f t="shared" si="17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5" t="str">
        <f t="shared" si="14"/>
        <v>film &amp; video</v>
      </c>
      <c r="R142" t="str">
        <f t="shared" si="17"/>
        <v>documentary</v>
      </c>
      <c r="S142" s="8">
        <f t="shared" si="15"/>
        <v>43156.25</v>
      </c>
      <c r="T142" s="8">
        <f t="shared" si="16"/>
        <v>43161.25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5" t="str">
        <f t="shared" si="14"/>
        <v>technology</v>
      </c>
      <c r="R143" t="str">
        <f t="shared" si="17"/>
        <v>web</v>
      </c>
      <c r="S143" s="8">
        <f t="shared" si="15"/>
        <v>42167.208333333328</v>
      </c>
      <c r="T143" s="8">
        <f t="shared" si="16"/>
        <v>42173.208333333328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5" t="str">
        <f t="shared" si="14"/>
        <v>technology</v>
      </c>
      <c r="R144" t="str">
        <f t="shared" si="17"/>
        <v>web</v>
      </c>
      <c r="S144" s="8">
        <f t="shared" si="15"/>
        <v>41005.208333333336</v>
      </c>
      <c r="T144" s="8">
        <f t="shared" si="16"/>
        <v>41046.208333333336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5" t="str">
        <f t="shared" si="14"/>
        <v>music</v>
      </c>
      <c r="R145" t="str">
        <f t="shared" si="17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5" t="str">
        <f t="shared" si="14"/>
        <v>theater</v>
      </c>
      <c r="R146" t="str">
        <f t="shared" si="17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5" t="str">
        <f t="shared" si="14"/>
        <v>technology</v>
      </c>
      <c r="R147" t="str">
        <f t="shared" si="17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5" t="str">
        <f t="shared" si="14"/>
        <v>theater</v>
      </c>
      <c r="R148" t="str">
        <f t="shared" si="17"/>
        <v>plays</v>
      </c>
      <c r="S148" s="8">
        <f t="shared" si="15"/>
        <v>40855.25</v>
      </c>
      <c r="T148" s="8">
        <f t="shared" si="16"/>
        <v>40875.25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5" t="str">
        <f t="shared" si="14"/>
        <v>theater</v>
      </c>
      <c r="R149" t="str">
        <f t="shared" si="17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5" t="str">
        <f t="shared" si="14"/>
        <v>technology</v>
      </c>
      <c r="R150" t="str">
        <f t="shared" si="17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5" t="str">
        <f t="shared" si="14"/>
        <v>music</v>
      </c>
      <c r="R151" t="str">
        <f t="shared" si="17"/>
        <v>indie rock</v>
      </c>
      <c r="S151" s="8">
        <f t="shared" si="15"/>
        <v>41275.25</v>
      </c>
      <c r="T151" s="8">
        <f t="shared" si="16"/>
        <v>41327.25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5" t="str">
        <f t="shared" si="14"/>
        <v>music</v>
      </c>
      <c r="R152" t="str">
        <f t="shared" si="17"/>
        <v>rock</v>
      </c>
      <c r="S152" s="8">
        <f t="shared" si="15"/>
        <v>43450.25</v>
      </c>
      <c r="T152" s="8">
        <f t="shared" si="16"/>
        <v>43451.25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5" t="str">
        <f t="shared" si="14"/>
        <v>music</v>
      </c>
      <c r="R153" t="str">
        <f t="shared" si="17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5" t="str">
        <f t="shared" si="14"/>
        <v>music</v>
      </c>
      <c r="R154" t="str">
        <f t="shared" si="17"/>
        <v>indie rock</v>
      </c>
      <c r="S154" s="8">
        <f t="shared" si="15"/>
        <v>42783.25</v>
      </c>
      <c r="T154" s="8">
        <f t="shared" si="16"/>
        <v>42790.25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5" t="str">
        <f t="shared" si="14"/>
        <v>theater</v>
      </c>
      <c r="R155" t="str">
        <f t="shared" si="17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5" t="str">
        <f t="shared" si="14"/>
        <v>music</v>
      </c>
      <c r="R156" t="str">
        <f t="shared" si="17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5" t="str">
        <f t="shared" si="14"/>
        <v>theater</v>
      </c>
      <c r="R157" t="str">
        <f t="shared" si="17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5" t="str">
        <f t="shared" si="14"/>
        <v>music</v>
      </c>
      <c r="R158" t="str">
        <f t="shared" si="17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5" t="str">
        <f t="shared" si="14"/>
        <v>photography</v>
      </c>
      <c r="R159" t="str">
        <f t="shared" si="17"/>
        <v>photography books</v>
      </c>
      <c r="S159" s="8">
        <f t="shared" si="15"/>
        <v>41638.25</v>
      </c>
      <c r="T159" s="8">
        <f t="shared" si="16"/>
        <v>41650.25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5" t="str">
        <f t="shared" si="14"/>
        <v>music</v>
      </c>
      <c r="R160" t="str">
        <f t="shared" si="17"/>
        <v>rock</v>
      </c>
      <c r="S160" s="8">
        <f t="shared" si="15"/>
        <v>42346.25</v>
      </c>
      <c r="T160" s="8">
        <f t="shared" si="16"/>
        <v>42347.25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5" t="str">
        <f t="shared" si="14"/>
        <v>theater</v>
      </c>
      <c r="R161" t="str">
        <f t="shared" si="17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5" t="str">
        <f t="shared" si="14"/>
        <v>technology</v>
      </c>
      <c r="R162" t="str">
        <f t="shared" si="17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5" t="str">
        <f t="shared" si="14"/>
        <v>technology</v>
      </c>
      <c r="R163" t="str">
        <f t="shared" si="17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5" t="str">
        <f t="shared" si="14"/>
        <v>music</v>
      </c>
      <c r="R164" t="str">
        <f t="shared" si="17"/>
        <v>rock</v>
      </c>
      <c r="S164" s="8">
        <f t="shared" si="15"/>
        <v>43442.25</v>
      </c>
      <c r="T164" s="8">
        <f t="shared" si="16"/>
        <v>43472.25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5" t="str">
        <f t="shared" si="14"/>
        <v>photography</v>
      </c>
      <c r="R165" t="str">
        <f t="shared" si="17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5" t="str">
        <f t="shared" si="14"/>
        <v>theater</v>
      </c>
      <c r="R166" t="str">
        <f t="shared" si="17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5" t="str">
        <f t="shared" si="14"/>
        <v>technology</v>
      </c>
      <c r="R167" t="str">
        <f t="shared" si="17"/>
        <v>web</v>
      </c>
      <c r="S167" s="8">
        <f t="shared" si="15"/>
        <v>42948.208333333328</v>
      </c>
      <c r="T167" s="8">
        <f t="shared" si="16"/>
        <v>42980.208333333328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5" t="str">
        <f t="shared" si="14"/>
        <v>photography</v>
      </c>
      <c r="R168" t="str">
        <f t="shared" si="17"/>
        <v>photography books</v>
      </c>
      <c r="S168" s="8">
        <f t="shared" si="15"/>
        <v>40534.25</v>
      </c>
      <c r="T168" s="8">
        <f t="shared" si="16"/>
        <v>40538.25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5" t="str">
        <f t="shared" si="14"/>
        <v>theater</v>
      </c>
      <c r="R169" t="str">
        <f t="shared" si="17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5" t="str">
        <f t="shared" si="14"/>
        <v>music</v>
      </c>
      <c r="R170" t="str">
        <f t="shared" si="17"/>
        <v>indie rock</v>
      </c>
      <c r="S170" s="8">
        <f t="shared" si="15"/>
        <v>43518.25</v>
      </c>
      <c r="T170" s="8">
        <f t="shared" si="16"/>
        <v>43541.208333333328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5" t="str">
        <f t="shared" si="14"/>
        <v>film &amp; video</v>
      </c>
      <c r="R171" t="str">
        <f t="shared" si="17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5" t="str">
        <f t="shared" si="14"/>
        <v>music</v>
      </c>
      <c r="R172" t="str">
        <f t="shared" si="17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5" t="str">
        <f t="shared" si="14"/>
        <v>publishing</v>
      </c>
      <c r="R173" t="str">
        <f t="shared" si="17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5" t="str">
        <f t="shared" si="14"/>
        <v>film &amp; video</v>
      </c>
      <c r="R174" t="str">
        <f t="shared" si="17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5" t="str">
        <f t="shared" si="14"/>
        <v>theater</v>
      </c>
      <c r="R175" t="str">
        <f t="shared" si="17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5" t="str">
        <f t="shared" si="14"/>
        <v>technology</v>
      </c>
      <c r="R176" t="str">
        <f t="shared" si="17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5" t="str">
        <f t="shared" si="14"/>
        <v>theater</v>
      </c>
      <c r="R177" t="str">
        <f t="shared" si="17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5" t="str">
        <f t="shared" si="14"/>
        <v>theater</v>
      </c>
      <c r="R178" t="str">
        <f t="shared" si="17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5" t="str">
        <f t="shared" si="14"/>
        <v>theater</v>
      </c>
      <c r="R179" t="str">
        <f t="shared" si="17"/>
        <v>plays</v>
      </c>
      <c r="S179" s="8">
        <f t="shared" si="15"/>
        <v>40497.25</v>
      </c>
      <c r="T179" s="8">
        <f t="shared" si="16"/>
        <v>40522.25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5" t="str">
        <f t="shared" si="14"/>
        <v>food</v>
      </c>
      <c r="R180" t="str">
        <f t="shared" si="17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5" t="str">
        <f t="shared" si="14"/>
        <v>theater</v>
      </c>
      <c r="R181" t="str">
        <f t="shared" si="17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5" t="str">
        <f t="shared" si="14"/>
        <v>technology</v>
      </c>
      <c r="R182" t="str">
        <f t="shared" si="17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5" t="str">
        <f t="shared" si="14"/>
        <v>technology</v>
      </c>
      <c r="R183" t="str">
        <f t="shared" si="17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5" t="str">
        <f t="shared" si="14"/>
        <v>theater</v>
      </c>
      <c r="R184" t="str">
        <f t="shared" si="17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5" t="str">
        <f t="shared" si="14"/>
        <v>music</v>
      </c>
      <c r="R185" t="str">
        <f t="shared" si="17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5" t="str">
        <f t="shared" si="14"/>
        <v>theater</v>
      </c>
      <c r="R186" t="str">
        <f t="shared" si="17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5" t="str">
        <f t="shared" si="14"/>
        <v>film &amp; video</v>
      </c>
      <c r="R187" t="str">
        <f t="shared" si="17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5" t="str">
        <f t="shared" si="14"/>
        <v>theater</v>
      </c>
      <c r="R188" t="str">
        <f t="shared" si="17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5" t="str">
        <f t="shared" si="14"/>
        <v>film &amp; video</v>
      </c>
      <c r="R189" t="str">
        <f t="shared" si="17"/>
        <v>shorts</v>
      </c>
      <c r="S189" s="8">
        <f t="shared" si="15"/>
        <v>41328.25</v>
      </c>
      <c r="T189" s="8">
        <f t="shared" si="16"/>
        <v>41356.208333333336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5" t="str">
        <f t="shared" si="14"/>
        <v>theater</v>
      </c>
      <c r="R190" t="str">
        <f t="shared" si="17"/>
        <v>plays</v>
      </c>
      <c r="S190" s="8">
        <f t="shared" si="15"/>
        <v>41975.25</v>
      </c>
      <c r="T190" s="8">
        <f t="shared" si="16"/>
        <v>41976.25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5" t="str">
        <f t="shared" si="14"/>
        <v>theater</v>
      </c>
      <c r="R191" t="str">
        <f t="shared" si="17"/>
        <v>plays</v>
      </c>
      <c r="S191" s="8">
        <f t="shared" si="15"/>
        <v>42433.25</v>
      </c>
      <c r="T191" s="8">
        <f t="shared" si="16"/>
        <v>42433.25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5" t="str">
        <f t="shared" si="14"/>
        <v>theater</v>
      </c>
      <c r="R192" t="str">
        <f t="shared" si="17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5" t="str">
        <f t="shared" si="14"/>
        <v>theater</v>
      </c>
      <c r="R193" t="str">
        <f t="shared" si="17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5" t="str">
        <f t="shared" si="14"/>
        <v>music</v>
      </c>
      <c r="R194" t="str">
        <f t="shared" si="17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ROUND(IF(E195=0,"0",(E195/D195)*100),0)</f>
        <v>46</v>
      </c>
      <c r="G195" t="s">
        <v>14</v>
      </c>
      <c r="H195">
        <v>65</v>
      </c>
      <c r="I195">
        <f t="shared" ref="I195:I258" si="19">ROUND(IF(H195=0,"0",(E195/H195)),2)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5" t="str">
        <f t="shared" ref="Q195:Q258" si="20">LEFT(P195,FIND("/",P195)-1)</f>
        <v>music</v>
      </c>
      <c r="R195" t="str">
        <f t="shared" si="17"/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5" t="str">
        <f t="shared" si="20"/>
        <v>music</v>
      </c>
      <c r="R196" t="str">
        <f t="shared" ref="R196:R259" si="23">RIGHT(P196,LEN(P196)-FIND("/",P196))</f>
        <v>metal</v>
      </c>
      <c r="S196" s="8">
        <f t="shared" si="21"/>
        <v>42261.208333333328</v>
      </c>
      <c r="T196" s="8">
        <f t="shared" si="22"/>
        <v>42277.208333333328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5" t="str">
        <f t="shared" si="20"/>
        <v>music</v>
      </c>
      <c r="R197" t="str">
        <f t="shared" si="23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5" t="str">
        <f t="shared" si="20"/>
        <v>technology</v>
      </c>
      <c r="R198" t="str">
        <f t="shared" si="23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5" t="str">
        <f t="shared" si="20"/>
        <v>film &amp; video</v>
      </c>
      <c r="R199" t="str">
        <f t="shared" si="23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5" t="str">
        <f t="shared" si="20"/>
        <v>music</v>
      </c>
      <c r="R200" t="str">
        <f t="shared" si="23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5" t="str">
        <f t="shared" si="20"/>
        <v>music</v>
      </c>
      <c r="R201" t="str">
        <f t="shared" si="23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5" t="str">
        <f t="shared" si="20"/>
        <v>theater</v>
      </c>
      <c r="R202" t="str">
        <f t="shared" si="23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5" t="str">
        <f t="shared" si="20"/>
        <v>technology</v>
      </c>
      <c r="R203" t="str">
        <f t="shared" si="23"/>
        <v>web</v>
      </c>
      <c r="S203" s="8">
        <f t="shared" si="21"/>
        <v>41845.208333333336</v>
      </c>
      <c r="T203" s="8">
        <f t="shared" si="22"/>
        <v>41863.208333333336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5" t="str">
        <f t="shared" si="20"/>
        <v>food</v>
      </c>
      <c r="R204" t="str">
        <f t="shared" si="23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5" t="str">
        <f t="shared" si="20"/>
        <v>theater</v>
      </c>
      <c r="R205" t="str">
        <f t="shared" si="23"/>
        <v>plays</v>
      </c>
      <c r="S205" s="8">
        <f t="shared" si="21"/>
        <v>42752.25</v>
      </c>
      <c r="T205" s="8">
        <f t="shared" si="22"/>
        <v>42754.25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5" t="str">
        <f t="shared" si="20"/>
        <v>music</v>
      </c>
      <c r="R206" t="str">
        <f t="shared" si="23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5" t="str">
        <f t="shared" si="20"/>
        <v>theater</v>
      </c>
      <c r="R207" t="str">
        <f t="shared" si="23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5" t="str">
        <f t="shared" si="20"/>
        <v>publishing</v>
      </c>
      <c r="R208" t="str">
        <f t="shared" si="23"/>
        <v>fiction</v>
      </c>
      <c r="S208" s="8">
        <f t="shared" si="21"/>
        <v>40236.25</v>
      </c>
      <c r="T208" s="8">
        <f t="shared" si="22"/>
        <v>40245.25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5" t="str">
        <f t="shared" si="20"/>
        <v>music</v>
      </c>
      <c r="R209" t="str">
        <f t="shared" si="23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5" t="str">
        <f t="shared" si="20"/>
        <v>film &amp; video</v>
      </c>
      <c r="R210" t="str">
        <f t="shared" si="23"/>
        <v>documentary</v>
      </c>
      <c r="S210" s="8">
        <f t="shared" si="21"/>
        <v>43048.25</v>
      </c>
      <c r="T210" s="8">
        <f t="shared" si="22"/>
        <v>43072.25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5" t="str">
        <f t="shared" si="20"/>
        <v>film &amp; video</v>
      </c>
      <c r="R211" t="str">
        <f t="shared" si="23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5" t="str">
        <f t="shared" si="20"/>
        <v>film &amp; video</v>
      </c>
      <c r="R212" t="str">
        <f t="shared" si="23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5" t="str">
        <f t="shared" si="20"/>
        <v>theater</v>
      </c>
      <c r="R213" t="str">
        <f t="shared" si="23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5" t="str">
        <f t="shared" si="20"/>
        <v>theater</v>
      </c>
      <c r="R214" t="str">
        <f t="shared" si="23"/>
        <v>plays</v>
      </c>
      <c r="S214" s="8">
        <f t="shared" si="21"/>
        <v>43814.25</v>
      </c>
      <c r="T214" s="8">
        <f t="shared" si="22"/>
        <v>43860.25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5" t="str">
        <f t="shared" si="20"/>
        <v>music</v>
      </c>
      <c r="R215" t="str">
        <f t="shared" si="23"/>
        <v>indie rock</v>
      </c>
      <c r="S215" s="8">
        <f t="shared" si="21"/>
        <v>40488.208333333336</v>
      </c>
      <c r="T215" s="8">
        <f t="shared" si="22"/>
        <v>40496.25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5" t="str">
        <f t="shared" si="20"/>
        <v>music</v>
      </c>
      <c r="R216" t="str">
        <f t="shared" si="23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5" t="str">
        <f t="shared" si="20"/>
        <v>theater</v>
      </c>
      <c r="R217" t="str">
        <f t="shared" si="23"/>
        <v>plays</v>
      </c>
      <c r="S217" s="8">
        <f t="shared" si="21"/>
        <v>43509.25</v>
      </c>
      <c r="T217" s="8">
        <f t="shared" si="22"/>
        <v>43511.25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5" t="str">
        <f t="shared" si="20"/>
        <v>theater</v>
      </c>
      <c r="R218" t="str">
        <f t="shared" si="23"/>
        <v>plays</v>
      </c>
      <c r="S218" s="8">
        <f t="shared" si="21"/>
        <v>40869.25</v>
      </c>
      <c r="T218" s="8">
        <f t="shared" si="22"/>
        <v>40871.25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5" t="str">
        <f t="shared" si="20"/>
        <v>film &amp; video</v>
      </c>
      <c r="R219" t="str">
        <f t="shared" si="23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5" t="str">
        <f t="shared" si="20"/>
        <v>film &amp; video</v>
      </c>
      <c r="R220" t="str">
        <f t="shared" si="23"/>
        <v>shorts</v>
      </c>
      <c r="S220" s="8">
        <f t="shared" si="21"/>
        <v>40858.25</v>
      </c>
      <c r="T220" s="8">
        <f t="shared" si="22"/>
        <v>40892.25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5" t="str">
        <f t="shared" si="20"/>
        <v>film &amp; video</v>
      </c>
      <c r="R221" t="str">
        <f t="shared" si="23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5" t="str">
        <f t="shared" si="20"/>
        <v>theater</v>
      </c>
      <c r="R222" t="str">
        <f t="shared" si="23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5" t="str">
        <f t="shared" si="20"/>
        <v>food</v>
      </c>
      <c r="R223" t="str">
        <f t="shared" si="23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5" t="str">
        <f t="shared" si="20"/>
        <v>photography</v>
      </c>
      <c r="R224" t="str">
        <f t="shared" si="23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5" t="str">
        <f t="shared" si="20"/>
        <v>theater</v>
      </c>
      <c r="R225" t="str">
        <f t="shared" si="23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5" t="str">
        <f t="shared" si="20"/>
        <v>film &amp; video</v>
      </c>
      <c r="R226" t="str">
        <f t="shared" si="23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5" t="str">
        <f t="shared" si="20"/>
        <v>music</v>
      </c>
      <c r="R227" t="str">
        <f t="shared" si="23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5" t="str">
        <f t="shared" si="20"/>
        <v>photography</v>
      </c>
      <c r="R228" t="str">
        <f t="shared" si="23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5" t="str">
        <f t="shared" si="20"/>
        <v>games</v>
      </c>
      <c r="R229" t="str">
        <f t="shared" si="23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5" t="str">
        <f t="shared" si="20"/>
        <v>film &amp; video</v>
      </c>
      <c r="R230" t="str">
        <f t="shared" si="23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5" t="str">
        <f t="shared" si="20"/>
        <v>games</v>
      </c>
      <c r="R231" t="str">
        <f t="shared" si="23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5" t="str">
        <f t="shared" si="20"/>
        <v>games</v>
      </c>
      <c r="R232" t="str">
        <f t="shared" si="23"/>
        <v>video games</v>
      </c>
      <c r="S232" s="8">
        <f t="shared" si="21"/>
        <v>43805.25</v>
      </c>
      <c r="T232" s="8">
        <f t="shared" si="22"/>
        <v>43805.25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5" t="str">
        <f t="shared" si="20"/>
        <v>theater</v>
      </c>
      <c r="R233" t="str">
        <f t="shared" si="23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5" t="str">
        <f t="shared" si="20"/>
        <v>theater</v>
      </c>
      <c r="R234" t="str">
        <f t="shared" si="23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5" t="str">
        <f t="shared" si="20"/>
        <v>film &amp; video</v>
      </c>
      <c r="R235" t="str">
        <f t="shared" si="23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5" t="str">
        <f t="shared" si="20"/>
        <v>games</v>
      </c>
      <c r="R236" t="str">
        <f t="shared" si="23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5" t="str">
        <f t="shared" si="20"/>
        <v>film &amp; video</v>
      </c>
      <c r="R237" t="str">
        <f t="shared" si="23"/>
        <v>animation</v>
      </c>
      <c r="S237" s="8">
        <f t="shared" si="21"/>
        <v>42779.25</v>
      </c>
      <c r="T237" s="8">
        <f t="shared" si="22"/>
        <v>42784.25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5" t="str">
        <f t="shared" si="20"/>
        <v>music</v>
      </c>
      <c r="R238" t="str">
        <f t="shared" si="23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5" t="str">
        <f t="shared" si="20"/>
        <v>film &amp; video</v>
      </c>
      <c r="R239" t="str">
        <f t="shared" si="23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5" t="str">
        <f t="shared" si="20"/>
        <v>theater</v>
      </c>
      <c r="R240" t="str">
        <f t="shared" si="23"/>
        <v>plays</v>
      </c>
      <c r="S240" s="8">
        <f t="shared" si="21"/>
        <v>43083.25</v>
      </c>
      <c r="T240" s="8">
        <f t="shared" si="22"/>
        <v>43108.25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5" t="str">
        <f t="shared" si="20"/>
        <v>technology</v>
      </c>
      <c r="R241" t="str">
        <f t="shared" si="23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5" t="str">
        <f t="shared" si="20"/>
        <v>theater</v>
      </c>
      <c r="R242" t="str">
        <f t="shared" si="23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5" t="str">
        <f t="shared" si="20"/>
        <v>publishing</v>
      </c>
      <c r="R243" t="str">
        <f t="shared" si="23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5" t="str">
        <f t="shared" si="20"/>
        <v>music</v>
      </c>
      <c r="R244" t="str">
        <f t="shared" si="23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5" t="str">
        <f t="shared" si="20"/>
        <v>theater</v>
      </c>
      <c r="R245" t="str">
        <f t="shared" si="23"/>
        <v>plays</v>
      </c>
      <c r="S245" s="8">
        <f t="shared" si="21"/>
        <v>43163.25</v>
      </c>
      <c r="T245" s="8">
        <f t="shared" si="22"/>
        <v>43166.25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5" t="str">
        <f t="shared" si="20"/>
        <v>theater</v>
      </c>
      <c r="R246" t="str">
        <f t="shared" si="23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5" t="str">
        <f t="shared" si="20"/>
        <v>theater</v>
      </c>
      <c r="R247" t="str">
        <f t="shared" si="23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5" t="str">
        <f t="shared" si="20"/>
        <v>technology</v>
      </c>
      <c r="R248" t="str">
        <f t="shared" si="23"/>
        <v>web</v>
      </c>
      <c r="S248" s="8">
        <f t="shared" si="21"/>
        <v>41491.208333333336</v>
      </c>
      <c r="T248" s="8">
        <f t="shared" si="22"/>
        <v>41495.208333333336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5" t="str">
        <f t="shared" si="20"/>
        <v>publishing</v>
      </c>
      <c r="R249" t="str">
        <f t="shared" si="23"/>
        <v>fiction</v>
      </c>
      <c r="S249" s="8">
        <f t="shared" si="21"/>
        <v>42726.25</v>
      </c>
      <c r="T249" s="8">
        <f t="shared" si="22"/>
        <v>42741.25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5" t="str">
        <f t="shared" si="20"/>
        <v>games</v>
      </c>
      <c r="R250" t="str">
        <f t="shared" si="23"/>
        <v>mobile games</v>
      </c>
      <c r="S250" s="8">
        <f t="shared" si="21"/>
        <v>42004.25</v>
      </c>
      <c r="T250" s="8">
        <f t="shared" si="22"/>
        <v>42009.25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5" t="str">
        <f t="shared" si="20"/>
        <v>publishing</v>
      </c>
      <c r="R251" t="str">
        <f t="shared" si="23"/>
        <v>translations</v>
      </c>
      <c r="S251" s="8">
        <f t="shared" si="21"/>
        <v>42006.25</v>
      </c>
      <c r="T251" s="8">
        <f t="shared" si="22"/>
        <v>42013.25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5" t="str">
        <f t="shared" si="20"/>
        <v>music</v>
      </c>
      <c r="R252" t="str">
        <f t="shared" si="23"/>
        <v>rock</v>
      </c>
      <c r="S252" s="8">
        <f t="shared" si="21"/>
        <v>40203.25</v>
      </c>
      <c r="T252" s="8">
        <f t="shared" si="22"/>
        <v>40238.25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5" t="str">
        <f t="shared" si="20"/>
        <v>theater</v>
      </c>
      <c r="R253" t="str">
        <f t="shared" si="23"/>
        <v>plays</v>
      </c>
      <c r="S253" s="8">
        <f t="shared" si="21"/>
        <v>41252.25</v>
      </c>
      <c r="T253" s="8">
        <f t="shared" si="22"/>
        <v>41254.25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5" t="str">
        <f t="shared" si="20"/>
        <v>theater</v>
      </c>
      <c r="R254" t="str">
        <f t="shared" si="23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5" t="str">
        <f t="shared" si="20"/>
        <v>film &amp; video</v>
      </c>
      <c r="R255" t="str">
        <f t="shared" si="23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5" t="str">
        <f t="shared" si="20"/>
        <v>publishing</v>
      </c>
      <c r="R256" t="str">
        <f t="shared" si="23"/>
        <v>nonfiction</v>
      </c>
      <c r="S256" s="8">
        <f t="shared" si="21"/>
        <v>42787.25</v>
      </c>
      <c r="T256" s="8">
        <f t="shared" si="22"/>
        <v>42789.25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5" t="str">
        <f t="shared" si="20"/>
        <v>music</v>
      </c>
      <c r="R257" t="str">
        <f t="shared" si="23"/>
        <v>rock</v>
      </c>
      <c r="S257" s="8">
        <f t="shared" si="21"/>
        <v>40590.25</v>
      </c>
      <c r="T257" s="8">
        <f t="shared" si="22"/>
        <v>40595.25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5" t="str">
        <f t="shared" si="20"/>
        <v>music</v>
      </c>
      <c r="R258" t="str">
        <f t="shared" si="23"/>
        <v>rock</v>
      </c>
      <c r="S258" s="8">
        <f t="shared" si="21"/>
        <v>42393.25</v>
      </c>
      <c r="T258" s="8">
        <f t="shared" si="22"/>
        <v>42430.25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ROUND(IF(E259=0,"0",(E259/D259)*100),0)</f>
        <v>146</v>
      </c>
      <c r="G259" t="s">
        <v>20</v>
      </c>
      <c r="H259">
        <v>92</v>
      </c>
      <c r="I259">
        <f t="shared" ref="I259:I322" si="25">ROUND(IF(H259=0,"0",(E259/H259)),2)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5" t="str">
        <f t="shared" ref="Q259:Q322" si="26">LEFT(P259,FIND("/",P259)-1)</f>
        <v>theater</v>
      </c>
      <c r="R259" t="str">
        <f t="shared" si="23"/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5" t="str">
        <f t="shared" si="26"/>
        <v>theater</v>
      </c>
      <c r="R260" t="str">
        <f t="shared" ref="R260:R323" si="29">RIGHT(P260,LEN(P260)-FIND("/",P260))</f>
        <v>plays</v>
      </c>
      <c r="S260" s="8">
        <f t="shared" si="27"/>
        <v>42712.25</v>
      </c>
      <c r="T260" s="8">
        <f t="shared" si="28"/>
        <v>42732.25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5" t="str">
        <f t="shared" si="26"/>
        <v>photography</v>
      </c>
      <c r="R261" t="str">
        <f t="shared" si="29"/>
        <v>photography books</v>
      </c>
      <c r="S261" s="8">
        <f t="shared" si="27"/>
        <v>41251.25</v>
      </c>
      <c r="T261" s="8">
        <f t="shared" si="28"/>
        <v>41270.25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5" t="str">
        <f t="shared" si="26"/>
        <v>music</v>
      </c>
      <c r="R262" t="str">
        <f t="shared" si="29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5" t="str">
        <f t="shared" si="26"/>
        <v>music</v>
      </c>
      <c r="R263" t="str">
        <f t="shared" si="29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5" t="str">
        <f t="shared" si="26"/>
        <v>music</v>
      </c>
      <c r="R264" t="str">
        <f t="shared" si="29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5" t="str">
        <f t="shared" si="26"/>
        <v>photography</v>
      </c>
      <c r="R265" t="str">
        <f t="shared" si="29"/>
        <v>photography books</v>
      </c>
      <c r="S265" s="8">
        <f t="shared" si="27"/>
        <v>40187.25</v>
      </c>
      <c r="T265" s="8">
        <f t="shared" si="28"/>
        <v>40187.25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5" t="str">
        <f t="shared" si="26"/>
        <v>theater</v>
      </c>
      <c r="R266" t="str">
        <f t="shared" si="29"/>
        <v>plays</v>
      </c>
      <c r="S266" s="8">
        <f t="shared" si="27"/>
        <v>41317.25</v>
      </c>
      <c r="T266" s="8">
        <f t="shared" si="28"/>
        <v>41333.25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5" t="str">
        <f t="shared" si="26"/>
        <v>theater</v>
      </c>
      <c r="R267" t="str">
        <f t="shared" si="29"/>
        <v>plays</v>
      </c>
      <c r="S267" s="8">
        <f t="shared" si="27"/>
        <v>42372.25</v>
      </c>
      <c r="T267" s="8">
        <f t="shared" si="28"/>
        <v>42416.25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5" t="str">
        <f t="shared" si="26"/>
        <v>music</v>
      </c>
      <c r="R268" t="str">
        <f t="shared" si="29"/>
        <v>jazz</v>
      </c>
      <c r="S268" s="8">
        <f t="shared" si="27"/>
        <v>41950.25</v>
      </c>
      <c r="T268" s="8">
        <f t="shared" si="28"/>
        <v>41983.25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5" t="str">
        <f t="shared" si="26"/>
        <v>theater</v>
      </c>
      <c r="R269" t="str">
        <f t="shared" si="29"/>
        <v>plays</v>
      </c>
      <c r="S269" s="8">
        <f t="shared" si="27"/>
        <v>41206.208333333336</v>
      </c>
      <c r="T269" s="8">
        <f t="shared" si="28"/>
        <v>41222.25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5" t="str">
        <f t="shared" si="26"/>
        <v>film &amp; video</v>
      </c>
      <c r="R270" t="str">
        <f t="shared" si="29"/>
        <v>documentary</v>
      </c>
      <c r="S270" s="8">
        <f t="shared" si="27"/>
        <v>41186.208333333336</v>
      </c>
      <c r="T270" s="8">
        <f t="shared" si="28"/>
        <v>41232.25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5" t="str">
        <f t="shared" si="26"/>
        <v>film &amp; video</v>
      </c>
      <c r="R271" t="str">
        <f t="shared" si="29"/>
        <v>television</v>
      </c>
      <c r="S271" s="8">
        <f t="shared" si="27"/>
        <v>43496.25</v>
      </c>
      <c r="T271" s="8">
        <f t="shared" si="28"/>
        <v>43517.25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5" t="str">
        <f t="shared" si="26"/>
        <v>games</v>
      </c>
      <c r="R272" t="str">
        <f t="shared" si="29"/>
        <v>video games</v>
      </c>
      <c r="S272" s="8">
        <f t="shared" si="27"/>
        <v>40514.25</v>
      </c>
      <c r="T272" s="8">
        <f t="shared" si="28"/>
        <v>40516.25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5" t="str">
        <f t="shared" si="26"/>
        <v>photography</v>
      </c>
      <c r="R273" t="str">
        <f t="shared" si="29"/>
        <v>photography books</v>
      </c>
      <c r="S273" s="8">
        <f t="shared" si="27"/>
        <v>42345.25</v>
      </c>
      <c r="T273" s="8">
        <f t="shared" si="28"/>
        <v>42376.25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5" t="str">
        <f t="shared" si="26"/>
        <v>theater</v>
      </c>
      <c r="R274" t="str">
        <f t="shared" si="29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5" t="str">
        <f t="shared" si="26"/>
        <v>theater</v>
      </c>
      <c r="R275" t="str">
        <f t="shared" si="29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5" t="str">
        <f t="shared" si="26"/>
        <v>theater</v>
      </c>
      <c r="R276" t="str">
        <f t="shared" si="29"/>
        <v>plays</v>
      </c>
      <c r="S276" s="8">
        <f t="shared" si="27"/>
        <v>43045.25</v>
      </c>
      <c r="T276" s="8">
        <f t="shared" si="28"/>
        <v>43050.25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5" t="str">
        <f t="shared" si="26"/>
        <v>publishing</v>
      </c>
      <c r="R277" t="str">
        <f t="shared" si="29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5" t="str">
        <f t="shared" si="26"/>
        <v>games</v>
      </c>
      <c r="R278" t="str">
        <f t="shared" si="29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5" t="str">
        <f t="shared" si="26"/>
        <v>theater</v>
      </c>
      <c r="R279" t="str">
        <f t="shared" si="29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5" t="str">
        <f t="shared" si="26"/>
        <v>technology</v>
      </c>
      <c r="R280" t="str">
        <f t="shared" si="29"/>
        <v>web</v>
      </c>
      <c r="S280" s="8">
        <f t="shared" si="27"/>
        <v>41239.25</v>
      </c>
      <c r="T280" s="8">
        <f t="shared" si="28"/>
        <v>41264.25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5" t="str">
        <f t="shared" si="26"/>
        <v>theater</v>
      </c>
      <c r="R281" t="str">
        <f t="shared" si="29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5" t="str">
        <f t="shared" si="26"/>
        <v>film &amp; video</v>
      </c>
      <c r="R282" t="str">
        <f t="shared" si="29"/>
        <v>animation</v>
      </c>
      <c r="S282" s="8">
        <f t="shared" si="27"/>
        <v>43060.25</v>
      </c>
      <c r="T282" s="8">
        <f t="shared" si="28"/>
        <v>43066.25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5" t="str">
        <f t="shared" si="26"/>
        <v>theater</v>
      </c>
      <c r="R283" t="str">
        <f t="shared" si="29"/>
        <v>plays</v>
      </c>
      <c r="S283" s="8">
        <f t="shared" si="27"/>
        <v>40979.25</v>
      </c>
      <c r="T283" s="8">
        <f t="shared" si="28"/>
        <v>41000.208333333336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5" t="str">
        <f t="shared" si="26"/>
        <v>film &amp; video</v>
      </c>
      <c r="R284" t="str">
        <f t="shared" si="29"/>
        <v>television</v>
      </c>
      <c r="S284" s="8">
        <f t="shared" si="27"/>
        <v>42701.25</v>
      </c>
      <c r="T284" s="8">
        <f t="shared" si="28"/>
        <v>42707.25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5" t="str">
        <f t="shared" si="26"/>
        <v>music</v>
      </c>
      <c r="R285" t="str">
        <f t="shared" si="29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5" t="str">
        <f t="shared" si="26"/>
        <v>technology</v>
      </c>
      <c r="R286" t="str">
        <f t="shared" si="29"/>
        <v>web</v>
      </c>
      <c r="S286" s="8">
        <f t="shared" si="27"/>
        <v>41030.208333333336</v>
      </c>
      <c r="T286" s="8">
        <f t="shared" si="28"/>
        <v>41035.208333333336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5" t="str">
        <f t="shared" si="26"/>
        <v>theater</v>
      </c>
      <c r="R287" t="str">
        <f t="shared" si="29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5" t="str">
        <f t="shared" si="26"/>
        <v>theater</v>
      </c>
      <c r="R288" t="str">
        <f t="shared" si="29"/>
        <v>plays</v>
      </c>
      <c r="S288" s="8">
        <f t="shared" si="27"/>
        <v>42697.25</v>
      </c>
      <c r="T288" s="8">
        <f t="shared" si="28"/>
        <v>42704.25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5" t="str">
        <f t="shared" si="26"/>
        <v>music</v>
      </c>
      <c r="R289" t="str">
        <f t="shared" si="29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5" t="str">
        <f t="shared" si="26"/>
        <v>music</v>
      </c>
      <c r="R290" t="str">
        <f t="shared" si="29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5" t="str">
        <f t="shared" si="26"/>
        <v>theater</v>
      </c>
      <c r="R291" t="str">
        <f t="shared" si="29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5" t="str">
        <f t="shared" si="26"/>
        <v>film &amp; video</v>
      </c>
      <c r="R292" t="str">
        <f t="shared" si="29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5" t="str">
        <f t="shared" si="26"/>
        <v>technology</v>
      </c>
      <c r="R293" t="str">
        <f t="shared" si="29"/>
        <v>web</v>
      </c>
      <c r="S293" s="8">
        <f t="shared" si="27"/>
        <v>40831.208333333336</v>
      </c>
      <c r="T293" s="8">
        <f t="shared" si="28"/>
        <v>40835.208333333336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5" t="str">
        <f t="shared" si="26"/>
        <v>food</v>
      </c>
      <c r="R294" t="str">
        <f t="shared" si="29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5" t="str">
        <f t="shared" si="26"/>
        <v>theater</v>
      </c>
      <c r="R295" t="str">
        <f t="shared" si="29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5" t="str">
        <f t="shared" si="26"/>
        <v>theater</v>
      </c>
      <c r="R296" t="str">
        <f t="shared" si="29"/>
        <v>plays</v>
      </c>
      <c r="S296" s="8">
        <f t="shared" si="27"/>
        <v>43399.208333333328</v>
      </c>
      <c r="T296" s="8">
        <f t="shared" si="28"/>
        <v>43411.25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5" t="str">
        <f t="shared" si="26"/>
        <v>theater</v>
      </c>
      <c r="R297" t="str">
        <f t="shared" si="29"/>
        <v>plays</v>
      </c>
      <c r="S297" s="8">
        <f t="shared" si="27"/>
        <v>41562.208333333336</v>
      </c>
      <c r="T297" s="8">
        <f t="shared" si="28"/>
        <v>41587.25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5" t="str">
        <f t="shared" si="26"/>
        <v>theater</v>
      </c>
      <c r="R298" t="str">
        <f t="shared" si="29"/>
        <v>plays</v>
      </c>
      <c r="S298" s="8">
        <f t="shared" si="27"/>
        <v>43493.25</v>
      </c>
      <c r="T298" s="8">
        <f t="shared" si="28"/>
        <v>43515.25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5" t="str">
        <f t="shared" si="26"/>
        <v>theater</v>
      </c>
      <c r="R299" t="str">
        <f t="shared" si="29"/>
        <v>plays</v>
      </c>
      <c r="S299" s="8">
        <f t="shared" si="27"/>
        <v>41653.25</v>
      </c>
      <c r="T299" s="8">
        <f t="shared" si="28"/>
        <v>41662.25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5" t="str">
        <f t="shared" si="26"/>
        <v>music</v>
      </c>
      <c r="R300" t="str">
        <f t="shared" si="29"/>
        <v>rock</v>
      </c>
      <c r="S300" s="8">
        <f t="shared" si="27"/>
        <v>42426.25</v>
      </c>
      <c r="T300" s="8">
        <f t="shared" si="28"/>
        <v>42444.208333333328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5" t="str">
        <f t="shared" si="26"/>
        <v>food</v>
      </c>
      <c r="R301" t="str">
        <f t="shared" si="29"/>
        <v>food trucks</v>
      </c>
      <c r="S301" s="8">
        <f t="shared" si="27"/>
        <v>42432.25</v>
      </c>
      <c r="T301" s="8">
        <f t="shared" si="28"/>
        <v>42488.208333333328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5" t="str">
        <f t="shared" si="26"/>
        <v>publishing</v>
      </c>
      <c r="R302" t="str">
        <f t="shared" si="29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5" t="str">
        <f t="shared" si="26"/>
        <v>film &amp; video</v>
      </c>
      <c r="R303" t="str">
        <f t="shared" si="29"/>
        <v>documentary</v>
      </c>
      <c r="S303" s="8">
        <f t="shared" si="27"/>
        <v>42061.25</v>
      </c>
      <c r="T303" s="8">
        <f t="shared" si="28"/>
        <v>42078.208333333328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5" t="str">
        <f t="shared" si="26"/>
        <v>theater</v>
      </c>
      <c r="R304" t="str">
        <f t="shared" si="29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5" t="str">
        <f t="shared" si="26"/>
        <v>music</v>
      </c>
      <c r="R305" t="str">
        <f t="shared" si="29"/>
        <v>indie rock</v>
      </c>
      <c r="S305" s="8">
        <f t="shared" si="27"/>
        <v>42376.25</v>
      </c>
      <c r="T305" s="8">
        <f t="shared" si="28"/>
        <v>42381.25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5" t="str">
        <f t="shared" si="26"/>
        <v>film &amp; video</v>
      </c>
      <c r="R306" t="str">
        <f t="shared" si="29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5" t="str">
        <f t="shared" si="26"/>
        <v>theater</v>
      </c>
      <c r="R307" t="str">
        <f t="shared" si="29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5" t="str">
        <f t="shared" si="26"/>
        <v>theater</v>
      </c>
      <c r="R308" t="str">
        <f t="shared" si="29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5" t="str">
        <f t="shared" si="26"/>
        <v>publishing</v>
      </c>
      <c r="R309" t="str">
        <f t="shared" si="29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5" t="str">
        <f t="shared" si="26"/>
        <v>theater</v>
      </c>
      <c r="R310" t="str">
        <f t="shared" si="29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5" t="str">
        <f t="shared" si="26"/>
        <v>music</v>
      </c>
      <c r="R311" t="str">
        <f t="shared" si="29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5" t="str">
        <f t="shared" si="26"/>
        <v>games</v>
      </c>
      <c r="R312" t="str">
        <f t="shared" si="29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5" t="str">
        <f t="shared" si="26"/>
        <v>theater</v>
      </c>
      <c r="R313" t="str">
        <f t="shared" si="29"/>
        <v>plays</v>
      </c>
      <c r="S313" s="8">
        <f t="shared" si="27"/>
        <v>40590.25</v>
      </c>
      <c r="T313" s="8">
        <f t="shared" si="28"/>
        <v>40602.25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5" t="str">
        <f t="shared" si="26"/>
        <v>theater</v>
      </c>
      <c r="R314" t="str">
        <f t="shared" si="29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5" t="str">
        <f t="shared" si="26"/>
        <v>music</v>
      </c>
      <c r="R315" t="str">
        <f t="shared" si="29"/>
        <v>rock</v>
      </c>
      <c r="S315" s="8">
        <f t="shared" si="27"/>
        <v>40966.25</v>
      </c>
      <c r="T315" s="8">
        <f t="shared" si="28"/>
        <v>40968.25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5" t="str">
        <f t="shared" si="26"/>
        <v>film &amp; video</v>
      </c>
      <c r="R316" t="str">
        <f t="shared" si="29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5" t="str">
        <f t="shared" si="26"/>
        <v>theater</v>
      </c>
      <c r="R317" t="str">
        <f t="shared" si="29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5" t="str">
        <f t="shared" si="26"/>
        <v>food</v>
      </c>
      <c r="R318" t="str">
        <f t="shared" si="29"/>
        <v>food trucks</v>
      </c>
      <c r="S318" s="8">
        <f t="shared" si="27"/>
        <v>43788.25</v>
      </c>
      <c r="T318" s="8">
        <f t="shared" si="28"/>
        <v>43789.25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5" t="str">
        <f t="shared" si="26"/>
        <v>theater</v>
      </c>
      <c r="R319" t="str">
        <f t="shared" si="29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5" t="str">
        <f t="shared" si="26"/>
        <v>music</v>
      </c>
      <c r="R320" t="str">
        <f t="shared" si="29"/>
        <v>rock</v>
      </c>
      <c r="S320" s="8">
        <f t="shared" si="27"/>
        <v>41684.25</v>
      </c>
      <c r="T320" s="8">
        <f t="shared" si="28"/>
        <v>41686.25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5" t="str">
        <f t="shared" si="26"/>
        <v>technology</v>
      </c>
      <c r="R321" t="str">
        <f t="shared" si="29"/>
        <v>web</v>
      </c>
      <c r="S321" s="8">
        <f t="shared" si="27"/>
        <v>40402.208333333336</v>
      </c>
      <c r="T321" s="8">
        <f t="shared" si="28"/>
        <v>40426.208333333336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5" t="str">
        <f t="shared" si="26"/>
        <v>publishing</v>
      </c>
      <c r="R322" t="str">
        <f t="shared" si="29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ROUND(IF(E323=0,"0",(E323/D323)*100),0)</f>
        <v>94</v>
      </c>
      <c r="G323" t="s">
        <v>14</v>
      </c>
      <c r="H323">
        <v>2468</v>
      </c>
      <c r="I323">
        <f t="shared" ref="I323:I386" si="31">ROUND(IF(H323=0,"0",(E323/H323)),2)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5" t="str">
        <f t="shared" ref="Q323:Q386" si="32">LEFT(P323,FIND("/",P323)-1)</f>
        <v>film &amp; video</v>
      </c>
      <c r="R323" t="str">
        <f t="shared" si="29"/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5" t="str">
        <f t="shared" si="32"/>
        <v>theater</v>
      </c>
      <c r="R324" t="str">
        <f t="shared" ref="R324:R387" si="35">RIGHT(P324,LEN(P324)-FIND("/",P324))</f>
        <v>plays</v>
      </c>
      <c r="S324" s="8">
        <f t="shared" si="33"/>
        <v>40507.25</v>
      </c>
      <c r="T324" s="8">
        <f t="shared" si="34"/>
        <v>40520.25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5" t="str">
        <f t="shared" si="32"/>
        <v>film &amp; video</v>
      </c>
      <c r="R325" t="str">
        <f t="shared" si="35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5" t="str">
        <f t="shared" si="32"/>
        <v>theater</v>
      </c>
      <c r="R326" t="str">
        <f t="shared" si="35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5" t="str">
        <f t="shared" si="32"/>
        <v>theater</v>
      </c>
      <c r="R327" t="str">
        <f t="shared" si="35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5" t="str">
        <f t="shared" si="32"/>
        <v>film &amp; video</v>
      </c>
      <c r="R328" t="str">
        <f t="shared" si="35"/>
        <v>animation</v>
      </c>
      <c r="S328" s="8">
        <f t="shared" si="33"/>
        <v>42364.25</v>
      </c>
      <c r="T328" s="8">
        <f t="shared" si="34"/>
        <v>42370.25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5" t="str">
        <f t="shared" si="32"/>
        <v>theater</v>
      </c>
      <c r="R329" t="str">
        <f t="shared" si="35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5" t="str">
        <f t="shared" si="32"/>
        <v>music</v>
      </c>
      <c r="R330" t="str">
        <f t="shared" si="35"/>
        <v>rock</v>
      </c>
      <c r="S330" s="8">
        <f t="shared" si="33"/>
        <v>43434.25</v>
      </c>
      <c r="T330" s="8">
        <f t="shared" si="34"/>
        <v>43445.25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5" t="str">
        <f t="shared" si="32"/>
        <v>games</v>
      </c>
      <c r="R331" t="str">
        <f t="shared" si="35"/>
        <v>video games</v>
      </c>
      <c r="S331" s="8">
        <f t="shared" si="33"/>
        <v>42716.25</v>
      </c>
      <c r="T331" s="8">
        <f t="shared" si="34"/>
        <v>42727.25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5" t="str">
        <f t="shared" si="32"/>
        <v>film &amp; video</v>
      </c>
      <c r="R332" t="str">
        <f t="shared" si="35"/>
        <v>documentary</v>
      </c>
      <c r="S332" s="8">
        <f t="shared" si="33"/>
        <v>43077.25</v>
      </c>
      <c r="T332" s="8">
        <f t="shared" si="34"/>
        <v>43078.25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5" t="str">
        <f t="shared" si="32"/>
        <v>food</v>
      </c>
      <c r="R333" t="str">
        <f t="shared" si="35"/>
        <v>food trucks</v>
      </c>
      <c r="S333" s="8">
        <f t="shared" si="33"/>
        <v>40896.25</v>
      </c>
      <c r="T333" s="8">
        <f t="shared" si="34"/>
        <v>40897.25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5" t="str">
        <f t="shared" si="32"/>
        <v>technology</v>
      </c>
      <c r="R334" t="str">
        <f t="shared" si="35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5" t="str">
        <f t="shared" si="32"/>
        <v>theater</v>
      </c>
      <c r="R335" t="str">
        <f t="shared" si="35"/>
        <v>plays</v>
      </c>
      <c r="S335" s="8">
        <f t="shared" si="33"/>
        <v>43424.25</v>
      </c>
      <c r="T335" s="8">
        <f t="shared" si="34"/>
        <v>43452.25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5" t="str">
        <f t="shared" si="32"/>
        <v>music</v>
      </c>
      <c r="R336" t="str">
        <f t="shared" si="35"/>
        <v>rock</v>
      </c>
      <c r="S336" s="8">
        <f t="shared" si="33"/>
        <v>43110.25</v>
      </c>
      <c r="T336" s="8">
        <f t="shared" si="34"/>
        <v>43117.25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5" t="str">
        <f t="shared" si="32"/>
        <v>music</v>
      </c>
      <c r="R337" t="str">
        <f t="shared" si="35"/>
        <v>rock</v>
      </c>
      <c r="S337" s="8">
        <f t="shared" si="33"/>
        <v>43784.25</v>
      </c>
      <c r="T337" s="8">
        <f t="shared" si="34"/>
        <v>43797.25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5" t="str">
        <f t="shared" si="32"/>
        <v>music</v>
      </c>
      <c r="R338" t="str">
        <f t="shared" si="35"/>
        <v>rock</v>
      </c>
      <c r="S338" s="8">
        <f t="shared" si="33"/>
        <v>40527.25</v>
      </c>
      <c r="T338" s="8">
        <f t="shared" si="34"/>
        <v>40528.25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5" t="str">
        <f t="shared" si="32"/>
        <v>theater</v>
      </c>
      <c r="R339" t="str">
        <f t="shared" si="35"/>
        <v>plays</v>
      </c>
      <c r="S339" s="8">
        <f t="shared" si="33"/>
        <v>43780.25</v>
      </c>
      <c r="T339" s="8">
        <f t="shared" si="34"/>
        <v>43781.25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5" t="str">
        <f t="shared" si="32"/>
        <v>theater</v>
      </c>
      <c r="R340" t="str">
        <f t="shared" si="35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5" t="str">
        <f t="shared" si="32"/>
        <v>theater</v>
      </c>
      <c r="R341" t="str">
        <f t="shared" si="35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5" t="str">
        <f t="shared" si="32"/>
        <v>photography</v>
      </c>
      <c r="R342" t="str">
        <f t="shared" si="35"/>
        <v>photography books</v>
      </c>
      <c r="S342" s="8">
        <f t="shared" si="33"/>
        <v>40889.25</v>
      </c>
      <c r="T342" s="8">
        <f t="shared" si="34"/>
        <v>40890.25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5" t="str">
        <f t="shared" si="32"/>
        <v>music</v>
      </c>
      <c r="R343" t="str">
        <f t="shared" si="35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5" t="str">
        <f t="shared" si="32"/>
        <v>theater</v>
      </c>
      <c r="R344" t="str">
        <f t="shared" si="35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5" t="str">
        <f t="shared" si="32"/>
        <v>theater</v>
      </c>
      <c r="R345" t="str">
        <f t="shared" si="35"/>
        <v>plays</v>
      </c>
      <c r="S345" s="8">
        <f t="shared" si="33"/>
        <v>41597.25</v>
      </c>
      <c r="T345" s="8">
        <f t="shared" si="34"/>
        <v>41650.25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5" t="str">
        <f t="shared" si="32"/>
        <v>games</v>
      </c>
      <c r="R346" t="str">
        <f t="shared" si="35"/>
        <v>video games</v>
      </c>
      <c r="S346" s="8">
        <f t="shared" si="33"/>
        <v>43122.25</v>
      </c>
      <c r="T346" s="8">
        <f t="shared" si="34"/>
        <v>43162.25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5" t="str">
        <f t="shared" si="32"/>
        <v>film &amp; video</v>
      </c>
      <c r="R347" t="str">
        <f t="shared" si="35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5" t="str">
        <f t="shared" si="32"/>
        <v>music</v>
      </c>
      <c r="R348" t="str">
        <f t="shared" si="35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5" t="str">
        <f t="shared" si="32"/>
        <v>technology</v>
      </c>
      <c r="R349" t="str">
        <f t="shared" si="35"/>
        <v>web</v>
      </c>
      <c r="S349" s="8">
        <f t="shared" si="33"/>
        <v>42046.25</v>
      </c>
      <c r="T349" s="8">
        <f t="shared" si="34"/>
        <v>42070.25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5" t="str">
        <f t="shared" si="32"/>
        <v>food</v>
      </c>
      <c r="R350" t="str">
        <f t="shared" si="35"/>
        <v>food trucks</v>
      </c>
      <c r="S350" s="8">
        <f t="shared" si="33"/>
        <v>42782.25</v>
      </c>
      <c r="T350" s="8">
        <f t="shared" si="34"/>
        <v>42795.25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5" t="str">
        <f t="shared" si="32"/>
        <v>theater</v>
      </c>
      <c r="R351" t="str">
        <f t="shared" si="35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5" t="str">
        <f t="shared" si="32"/>
        <v>music</v>
      </c>
      <c r="R352" t="str">
        <f t="shared" si="35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5" t="str">
        <f t="shared" si="32"/>
        <v>music</v>
      </c>
      <c r="R353" t="str">
        <f t="shared" si="35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5" t="str">
        <f t="shared" si="32"/>
        <v>theater</v>
      </c>
      <c r="R354" t="str">
        <f t="shared" si="35"/>
        <v>plays</v>
      </c>
      <c r="S354" s="8">
        <f t="shared" si="33"/>
        <v>42315.25</v>
      </c>
      <c r="T354" s="8">
        <f t="shared" si="34"/>
        <v>42323.25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5" t="str">
        <f t="shared" si="32"/>
        <v>theater</v>
      </c>
      <c r="R355" t="str">
        <f t="shared" si="35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5" t="str">
        <f t="shared" si="32"/>
        <v>film &amp; video</v>
      </c>
      <c r="R356" t="str">
        <f t="shared" si="35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5" t="str">
        <f t="shared" si="32"/>
        <v>technology</v>
      </c>
      <c r="R357" t="str">
        <f t="shared" si="35"/>
        <v>wearables</v>
      </c>
      <c r="S357" s="8">
        <f t="shared" si="33"/>
        <v>42757.25</v>
      </c>
      <c r="T357" s="8">
        <f t="shared" si="34"/>
        <v>42797.25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5" t="str">
        <f t="shared" si="32"/>
        <v>theater</v>
      </c>
      <c r="R358" t="str">
        <f t="shared" si="35"/>
        <v>plays</v>
      </c>
      <c r="S358" s="8">
        <f t="shared" si="33"/>
        <v>40922.25</v>
      </c>
      <c r="T358" s="8">
        <f t="shared" si="34"/>
        <v>40931.25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5" t="str">
        <f t="shared" si="32"/>
        <v>games</v>
      </c>
      <c r="R359" t="str">
        <f t="shared" si="35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5" t="str">
        <f t="shared" si="32"/>
        <v>photography</v>
      </c>
      <c r="R360" t="str">
        <f t="shared" si="35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5" t="str">
        <f t="shared" si="32"/>
        <v>film &amp; video</v>
      </c>
      <c r="R361" t="str">
        <f t="shared" si="35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5" t="str">
        <f t="shared" si="32"/>
        <v>theater</v>
      </c>
      <c r="R362" t="str">
        <f t="shared" si="35"/>
        <v>plays</v>
      </c>
      <c r="S362" s="8">
        <f t="shared" si="33"/>
        <v>40544.25</v>
      </c>
      <c r="T362" s="8">
        <f t="shared" si="34"/>
        <v>40558.25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5" t="str">
        <f t="shared" si="32"/>
        <v>theater</v>
      </c>
      <c r="R363" t="str">
        <f t="shared" si="35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5" t="str">
        <f t="shared" si="32"/>
        <v>music</v>
      </c>
      <c r="R364" t="str">
        <f t="shared" si="35"/>
        <v>rock</v>
      </c>
      <c r="S364" s="8">
        <f t="shared" si="33"/>
        <v>40570.25</v>
      </c>
      <c r="T364" s="8">
        <f t="shared" si="34"/>
        <v>40608.25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5" t="str">
        <f t="shared" si="32"/>
        <v>music</v>
      </c>
      <c r="R365" t="str">
        <f t="shared" si="35"/>
        <v>rock</v>
      </c>
      <c r="S365" s="8">
        <f t="shared" si="33"/>
        <v>40904.25</v>
      </c>
      <c r="T365" s="8">
        <f t="shared" si="34"/>
        <v>40905.25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5" t="str">
        <f t="shared" si="32"/>
        <v>music</v>
      </c>
      <c r="R366" t="str">
        <f t="shared" si="35"/>
        <v>indie rock</v>
      </c>
      <c r="S366" s="8">
        <f t="shared" si="33"/>
        <v>43164.25</v>
      </c>
      <c r="T366" s="8">
        <f t="shared" si="34"/>
        <v>43194.208333333328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5" t="str">
        <f t="shared" si="32"/>
        <v>theater</v>
      </c>
      <c r="R367" t="str">
        <f t="shared" si="35"/>
        <v>plays</v>
      </c>
      <c r="S367" s="8">
        <f t="shared" si="33"/>
        <v>42733.25</v>
      </c>
      <c r="T367" s="8">
        <f t="shared" si="34"/>
        <v>42760.25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5" t="str">
        <f t="shared" si="32"/>
        <v>theater</v>
      </c>
      <c r="R368" t="str">
        <f t="shared" si="35"/>
        <v>plays</v>
      </c>
      <c r="S368" s="8">
        <f t="shared" si="33"/>
        <v>40546.25</v>
      </c>
      <c r="T368" s="8">
        <f t="shared" si="34"/>
        <v>40547.25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5" t="str">
        <f t="shared" si="32"/>
        <v>theater</v>
      </c>
      <c r="R369" t="str">
        <f t="shared" si="35"/>
        <v>plays</v>
      </c>
      <c r="S369" s="8">
        <f t="shared" si="33"/>
        <v>41930.208333333336</v>
      </c>
      <c r="T369" s="8">
        <f t="shared" si="34"/>
        <v>41954.25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5" t="str">
        <f t="shared" si="32"/>
        <v>film &amp; video</v>
      </c>
      <c r="R370" t="str">
        <f t="shared" si="35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5" t="str">
        <f t="shared" si="32"/>
        <v>film &amp; video</v>
      </c>
      <c r="R371" t="str">
        <f t="shared" si="35"/>
        <v>television</v>
      </c>
      <c r="S371" s="8">
        <f t="shared" si="33"/>
        <v>41308.25</v>
      </c>
      <c r="T371" s="8">
        <f t="shared" si="34"/>
        <v>41347.208333333336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5" t="str">
        <f t="shared" si="32"/>
        <v>theater</v>
      </c>
      <c r="R372" t="str">
        <f t="shared" si="35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5" t="str">
        <f t="shared" si="32"/>
        <v>theater</v>
      </c>
      <c r="R373" t="str">
        <f t="shared" si="35"/>
        <v>plays</v>
      </c>
      <c r="S373" s="8">
        <f t="shared" si="33"/>
        <v>42043.25</v>
      </c>
      <c r="T373" s="8">
        <f t="shared" si="34"/>
        <v>42094.208333333328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5" t="str">
        <f t="shared" si="32"/>
        <v>film &amp; video</v>
      </c>
      <c r="R374" t="str">
        <f t="shared" si="35"/>
        <v>documentary</v>
      </c>
      <c r="S374" s="8">
        <f t="shared" si="33"/>
        <v>42012.25</v>
      </c>
      <c r="T374" s="8">
        <f t="shared" si="34"/>
        <v>42032.25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5" t="str">
        <f t="shared" si="32"/>
        <v>theater</v>
      </c>
      <c r="R375" t="str">
        <f t="shared" si="35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5" t="str">
        <f t="shared" si="32"/>
        <v>film &amp; video</v>
      </c>
      <c r="R376" t="str">
        <f t="shared" si="35"/>
        <v>documentary</v>
      </c>
      <c r="S376" s="8">
        <f t="shared" si="33"/>
        <v>43476.25</v>
      </c>
      <c r="T376" s="8">
        <f t="shared" si="34"/>
        <v>43481.25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5" t="str">
        <f t="shared" si="32"/>
        <v>music</v>
      </c>
      <c r="R377" t="str">
        <f t="shared" si="35"/>
        <v>indie rock</v>
      </c>
      <c r="S377" s="8">
        <f t="shared" si="33"/>
        <v>42293.208333333328</v>
      </c>
      <c r="T377" s="8">
        <f t="shared" si="34"/>
        <v>42350.25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5" t="str">
        <f t="shared" si="32"/>
        <v>music</v>
      </c>
      <c r="R378" t="str">
        <f t="shared" si="35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5" t="str">
        <f t="shared" si="32"/>
        <v>theater</v>
      </c>
      <c r="R379" t="str">
        <f t="shared" si="35"/>
        <v>plays</v>
      </c>
      <c r="S379" s="8">
        <f t="shared" si="33"/>
        <v>43760.208333333328</v>
      </c>
      <c r="T379" s="8">
        <f t="shared" si="34"/>
        <v>43774.25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5" t="str">
        <f t="shared" si="32"/>
        <v>film &amp; video</v>
      </c>
      <c r="R380" t="str">
        <f t="shared" si="35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5" t="str">
        <f t="shared" si="32"/>
        <v>theater</v>
      </c>
      <c r="R381" t="str">
        <f t="shared" si="35"/>
        <v>plays</v>
      </c>
      <c r="S381" s="8">
        <f t="shared" si="33"/>
        <v>40843.208333333336</v>
      </c>
      <c r="T381" s="8">
        <f t="shared" si="34"/>
        <v>40857.25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5" t="str">
        <f t="shared" si="32"/>
        <v>theater</v>
      </c>
      <c r="R382" t="str">
        <f t="shared" si="35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5" t="str">
        <f t="shared" si="32"/>
        <v>theater</v>
      </c>
      <c r="R383" t="str">
        <f t="shared" si="35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5" t="str">
        <f t="shared" si="32"/>
        <v>photography</v>
      </c>
      <c r="R384" t="str">
        <f t="shared" si="35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5" t="str">
        <f t="shared" si="32"/>
        <v>food</v>
      </c>
      <c r="R385" t="str">
        <f t="shared" si="35"/>
        <v>food trucks</v>
      </c>
      <c r="S385" s="8">
        <f t="shared" si="33"/>
        <v>43509.25</v>
      </c>
      <c r="T385" s="8">
        <f t="shared" si="34"/>
        <v>43515.25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5" t="str">
        <f t="shared" si="32"/>
        <v>film &amp; video</v>
      </c>
      <c r="R386" t="str">
        <f t="shared" si="35"/>
        <v>documentary</v>
      </c>
      <c r="S386" s="8">
        <f t="shared" si="33"/>
        <v>42776.25</v>
      </c>
      <c r="T386" s="8">
        <f t="shared" si="34"/>
        <v>42803.25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ROUND(IF(E387=0,"0",(E387/D387)*100),0)</f>
        <v>146</v>
      </c>
      <c r="G387" t="s">
        <v>20</v>
      </c>
      <c r="H387">
        <v>1137</v>
      </c>
      <c r="I387">
        <f t="shared" ref="I387:I450" si="37">ROUND(IF(H387=0,"0",(E387/H387)),2)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5" t="str">
        <f t="shared" ref="Q387:Q450" si="38">LEFT(P387,FIND("/",P387)-1)</f>
        <v>publishing</v>
      </c>
      <c r="R387" t="str">
        <f t="shared" si="35"/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5" t="str">
        <f t="shared" si="38"/>
        <v>theater</v>
      </c>
      <c r="R388" t="str">
        <f t="shared" ref="R388:R451" si="41">RIGHT(P388,LEN(P388)-FIND("/",P388))</f>
        <v>plays</v>
      </c>
      <c r="S388" s="8">
        <f t="shared" si="39"/>
        <v>40355.208333333336</v>
      </c>
      <c r="T388" s="8">
        <f t="shared" si="40"/>
        <v>40367.208333333336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5" t="str">
        <f t="shared" si="38"/>
        <v>technology</v>
      </c>
      <c r="R389" t="str">
        <f t="shared" si="41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5" t="str">
        <f t="shared" si="38"/>
        <v>music</v>
      </c>
      <c r="R390" t="str">
        <f t="shared" si="41"/>
        <v>indie rock</v>
      </c>
      <c r="S390" s="8">
        <f t="shared" si="39"/>
        <v>40912.25</v>
      </c>
      <c r="T390" s="8">
        <f t="shared" si="40"/>
        <v>40914.25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5" t="str">
        <f t="shared" si="38"/>
        <v>theater</v>
      </c>
      <c r="R391" t="str">
        <f t="shared" si="41"/>
        <v>plays</v>
      </c>
      <c r="S391" s="8">
        <f t="shared" si="39"/>
        <v>40479.208333333336</v>
      </c>
      <c r="T391" s="8">
        <f t="shared" si="40"/>
        <v>40506.25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5" t="str">
        <f t="shared" si="38"/>
        <v>photography</v>
      </c>
      <c r="R392" t="str">
        <f t="shared" si="41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5" t="str">
        <f t="shared" si="38"/>
        <v>publishing</v>
      </c>
      <c r="R393" t="str">
        <f t="shared" si="41"/>
        <v>nonfiction</v>
      </c>
      <c r="S393" s="8">
        <f t="shared" si="39"/>
        <v>41653.25</v>
      </c>
      <c r="T393" s="8">
        <f t="shared" si="40"/>
        <v>41655.25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5" t="str">
        <f t="shared" si="38"/>
        <v>technology</v>
      </c>
      <c r="R394" t="str">
        <f t="shared" si="41"/>
        <v>wearables</v>
      </c>
      <c r="S394" s="8">
        <f t="shared" si="39"/>
        <v>40549.25</v>
      </c>
      <c r="T394" s="8">
        <f t="shared" si="40"/>
        <v>40551.25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5" t="str">
        <f t="shared" si="38"/>
        <v>music</v>
      </c>
      <c r="R395" t="str">
        <f t="shared" si="41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5" t="str">
        <f t="shared" si="38"/>
        <v>film &amp; video</v>
      </c>
      <c r="R396" t="str">
        <f t="shared" si="41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5" t="str">
        <f t="shared" si="38"/>
        <v>theater</v>
      </c>
      <c r="R397" t="str">
        <f t="shared" si="41"/>
        <v>plays</v>
      </c>
      <c r="S397" s="8">
        <f t="shared" si="39"/>
        <v>40885.25</v>
      </c>
      <c r="T397" s="8">
        <f t="shared" si="40"/>
        <v>40886.25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5" t="str">
        <f t="shared" si="38"/>
        <v>film &amp; video</v>
      </c>
      <c r="R398" t="str">
        <f t="shared" si="41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5" t="str">
        <f t="shared" si="38"/>
        <v>music</v>
      </c>
      <c r="R399" t="str">
        <f t="shared" si="41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5" t="str">
        <f t="shared" si="38"/>
        <v>film &amp; video</v>
      </c>
      <c r="R400" t="str">
        <f t="shared" si="41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5" t="str">
        <f t="shared" si="38"/>
        <v>music</v>
      </c>
      <c r="R401" t="str">
        <f t="shared" si="41"/>
        <v>indie rock</v>
      </c>
      <c r="S401" s="8">
        <f t="shared" si="39"/>
        <v>40576.25</v>
      </c>
      <c r="T401" s="8">
        <f t="shared" si="40"/>
        <v>40583.25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5" t="str">
        <f t="shared" si="38"/>
        <v>photography</v>
      </c>
      <c r="R402" t="str">
        <f t="shared" si="41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5" t="str">
        <f t="shared" si="38"/>
        <v>theater</v>
      </c>
      <c r="R403" t="str">
        <f t="shared" si="41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5" t="str">
        <f t="shared" si="38"/>
        <v>film &amp; video</v>
      </c>
      <c r="R404" t="str">
        <f t="shared" si="41"/>
        <v>shorts</v>
      </c>
      <c r="S404" s="8">
        <f t="shared" si="39"/>
        <v>40914.25</v>
      </c>
      <c r="T404" s="8">
        <f t="shared" si="40"/>
        <v>40961.25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5" t="str">
        <f t="shared" si="38"/>
        <v>theater</v>
      </c>
      <c r="R405" t="str">
        <f t="shared" si="41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5" t="str">
        <f t="shared" si="38"/>
        <v>theater</v>
      </c>
      <c r="R406" t="str">
        <f t="shared" si="41"/>
        <v>plays</v>
      </c>
      <c r="S406" s="8">
        <f t="shared" si="39"/>
        <v>43053.25</v>
      </c>
      <c r="T406" s="8">
        <f t="shared" si="40"/>
        <v>43056.25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5" t="str">
        <f t="shared" si="38"/>
        <v>theater</v>
      </c>
      <c r="R407" t="str">
        <f t="shared" si="41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5" t="str">
        <f t="shared" si="38"/>
        <v>film &amp; video</v>
      </c>
      <c r="R408" t="str">
        <f t="shared" si="41"/>
        <v>documentary</v>
      </c>
      <c r="S408" s="8">
        <f t="shared" si="39"/>
        <v>41304.25</v>
      </c>
      <c r="T408" s="8">
        <f t="shared" si="40"/>
        <v>41316.25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5" t="str">
        <f t="shared" si="38"/>
        <v>theater</v>
      </c>
      <c r="R409" t="str">
        <f t="shared" si="41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5" t="str">
        <f t="shared" si="38"/>
        <v>film &amp; video</v>
      </c>
      <c r="R410" t="str">
        <f t="shared" si="41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5" t="str">
        <f t="shared" si="38"/>
        <v>music</v>
      </c>
      <c r="R411" t="str">
        <f t="shared" si="41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5" t="str">
        <f t="shared" si="38"/>
        <v>games</v>
      </c>
      <c r="R412" t="str">
        <f t="shared" si="41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5" t="str">
        <f t="shared" si="38"/>
        <v>theater</v>
      </c>
      <c r="R413" t="str">
        <f t="shared" si="41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5" t="str">
        <f t="shared" si="38"/>
        <v>publishing</v>
      </c>
      <c r="R414" t="str">
        <f t="shared" si="41"/>
        <v>fiction</v>
      </c>
      <c r="S414" s="8">
        <f t="shared" si="39"/>
        <v>41642.25</v>
      </c>
      <c r="T414" s="8">
        <f t="shared" si="40"/>
        <v>41652.25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5" t="str">
        <f t="shared" si="38"/>
        <v>film &amp; video</v>
      </c>
      <c r="R415" t="str">
        <f t="shared" si="41"/>
        <v>animation</v>
      </c>
      <c r="S415" s="8">
        <f t="shared" si="39"/>
        <v>43431.25</v>
      </c>
      <c r="T415" s="8">
        <f t="shared" si="40"/>
        <v>43458.25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5" t="str">
        <f t="shared" si="38"/>
        <v>food</v>
      </c>
      <c r="R416" t="str">
        <f t="shared" si="41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5" t="str">
        <f t="shared" si="38"/>
        <v>theater</v>
      </c>
      <c r="R417" t="str">
        <f t="shared" si="41"/>
        <v>plays</v>
      </c>
      <c r="S417" s="8">
        <f t="shared" si="39"/>
        <v>40921.25</v>
      </c>
      <c r="T417" s="8">
        <f t="shared" si="40"/>
        <v>40938.25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5" t="str">
        <f t="shared" si="38"/>
        <v>film &amp; video</v>
      </c>
      <c r="R418" t="str">
        <f t="shared" si="41"/>
        <v>documentary</v>
      </c>
      <c r="S418" s="8">
        <f t="shared" si="39"/>
        <v>40560.25</v>
      </c>
      <c r="T418" s="8">
        <f t="shared" si="40"/>
        <v>40569.25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5" t="str">
        <f t="shared" si="38"/>
        <v>theater</v>
      </c>
      <c r="R419" t="str">
        <f t="shared" si="41"/>
        <v>plays</v>
      </c>
      <c r="S419" s="8">
        <f t="shared" si="39"/>
        <v>43407.208333333328</v>
      </c>
      <c r="T419" s="8">
        <f t="shared" si="40"/>
        <v>43431.25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5" t="str">
        <f t="shared" si="38"/>
        <v>film &amp; video</v>
      </c>
      <c r="R420" t="str">
        <f t="shared" si="41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5" t="str">
        <f t="shared" si="38"/>
        <v>technology</v>
      </c>
      <c r="R421" t="str">
        <f t="shared" si="41"/>
        <v>web</v>
      </c>
      <c r="S421" s="8">
        <f t="shared" si="39"/>
        <v>40899.25</v>
      </c>
      <c r="T421" s="8">
        <f t="shared" si="40"/>
        <v>40905.25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5" t="str">
        <f t="shared" si="38"/>
        <v>theater</v>
      </c>
      <c r="R422" t="str">
        <f t="shared" si="41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5" t="str">
        <f t="shared" si="38"/>
        <v>technology</v>
      </c>
      <c r="R423" t="str">
        <f t="shared" si="41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5" t="str">
        <f t="shared" si="38"/>
        <v>theater</v>
      </c>
      <c r="R424" t="str">
        <f t="shared" si="41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5" t="str">
        <f t="shared" si="38"/>
        <v>food</v>
      </c>
      <c r="R425" t="str">
        <f t="shared" si="41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5" t="str">
        <f t="shared" si="38"/>
        <v>music</v>
      </c>
      <c r="R426" t="str">
        <f t="shared" si="41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5" t="str">
        <f t="shared" si="38"/>
        <v>photography</v>
      </c>
      <c r="R427" t="str">
        <f t="shared" si="41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5" t="str">
        <f t="shared" si="38"/>
        <v>theater</v>
      </c>
      <c r="R428" t="str">
        <f t="shared" si="41"/>
        <v>plays</v>
      </c>
      <c r="S428" s="8">
        <f t="shared" si="39"/>
        <v>41332.25</v>
      </c>
      <c r="T428" s="8">
        <f t="shared" si="40"/>
        <v>41339.25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5" t="str">
        <f t="shared" si="38"/>
        <v>theater</v>
      </c>
      <c r="R429" t="str">
        <f t="shared" si="41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5" t="str">
        <f t="shared" si="38"/>
        <v>film &amp; video</v>
      </c>
      <c r="R430" t="str">
        <f t="shared" si="41"/>
        <v>animation</v>
      </c>
      <c r="S430" s="8">
        <f t="shared" si="39"/>
        <v>40585.25</v>
      </c>
      <c r="T430" s="8">
        <f t="shared" si="40"/>
        <v>40592.25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5" t="str">
        <f t="shared" si="38"/>
        <v>photography</v>
      </c>
      <c r="R431" t="str">
        <f t="shared" si="41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5" t="str">
        <f t="shared" si="38"/>
        <v>theater</v>
      </c>
      <c r="R432" t="str">
        <f t="shared" si="41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5" t="str">
        <f t="shared" si="38"/>
        <v>theater</v>
      </c>
      <c r="R433" t="str">
        <f t="shared" si="41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5" t="str">
        <f t="shared" si="38"/>
        <v>theater</v>
      </c>
      <c r="R434" t="str">
        <f t="shared" si="41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5" t="str">
        <f t="shared" si="38"/>
        <v>film &amp; video</v>
      </c>
      <c r="R435" t="str">
        <f t="shared" si="41"/>
        <v>documentary</v>
      </c>
      <c r="S435" s="8">
        <f t="shared" si="39"/>
        <v>41603.25</v>
      </c>
      <c r="T435" s="8">
        <f t="shared" si="40"/>
        <v>41619.25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5" t="str">
        <f t="shared" si="38"/>
        <v>theater</v>
      </c>
      <c r="R436" t="str">
        <f t="shared" si="41"/>
        <v>plays</v>
      </c>
      <c r="S436" s="8">
        <f t="shared" si="39"/>
        <v>42705.25</v>
      </c>
      <c r="T436" s="8">
        <f t="shared" si="40"/>
        <v>42719.25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5" t="str">
        <f t="shared" si="38"/>
        <v>theater</v>
      </c>
      <c r="R437" t="str">
        <f t="shared" si="41"/>
        <v>plays</v>
      </c>
      <c r="S437" s="8">
        <f t="shared" si="39"/>
        <v>41988.25</v>
      </c>
      <c r="T437" s="8">
        <f t="shared" si="40"/>
        <v>42000.25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5" t="str">
        <f t="shared" si="38"/>
        <v>music</v>
      </c>
      <c r="R438" t="str">
        <f t="shared" si="41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5" t="str">
        <f t="shared" si="38"/>
        <v>film &amp; video</v>
      </c>
      <c r="R439" t="str">
        <f t="shared" si="41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5" t="str">
        <f t="shared" si="38"/>
        <v>theater</v>
      </c>
      <c r="R440" t="str">
        <f t="shared" si="41"/>
        <v>plays</v>
      </c>
      <c r="S440" s="8">
        <f t="shared" si="39"/>
        <v>41337.25</v>
      </c>
      <c r="T440" s="8">
        <f t="shared" si="40"/>
        <v>41367.208333333336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5" t="str">
        <f t="shared" si="38"/>
        <v>film &amp; video</v>
      </c>
      <c r="R441" t="str">
        <f t="shared" si="41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5" t="str">
        <f t="shared" si="38"/>
        <v>film &amp; video</v>
      </c>
      <c r="R442" t="str">
        <f t="shared" si="41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5" t="str">
        <f t="shared" si="38"/>
        <v>technology</v>
      </c>
      <c r="R443" t="str">
        <f t="shared" si="41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5" t="str">
        <f t="shared" si="38"/>
        <v>theater</v>
      </c>
      <c r="R444" t="str">
        <f t="shared" si="41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5" t="str">
        <f t="shared" si="38"/>
        <v>theater</v>
      </c>
      <c r="R445" t="str">
        <f t="shared" si="41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5" t="str">
        <f t="shared" si="38"/>
        <v>music</v>
      </c>
      <c r="R446" t="str">
        <f t="shared" si="41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5" t="str">
        <f t="shared" si="38"/>
        <v>theater</v>
      </c>
      <c r="R447" t="str">
        <f t="shared" si="41"/>
        <v>plays</v>
      </c>
      <c r="S447" s="8">
        <f t="shared" si="39"/>
        <v>40515.25</v>
      </c>
      <c r="T447" s="8">
        <f t="shared" si="40"/>
        <v>40536.25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5" t="str">
        <f t="shared" si="38"/>
        <v>technology</v>
      </c>
      <c r="R448" t="str">
        <f t="shared" si="41"/>
        <v>wearables</v>
      </c>
      <c r="S448" s="8">
        <f t="shared" si="39"/>
        <v>41261.25</v>
      </c>
      <c r="T448" s="8">
        <f t="shared" si="40"/>
        <v>41263.25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5" t="str">
        <f t="shared" si="38"/>
        <v>film &amp; video</v>
      </c>
      <c r="R449" t="str">
        <f t="shared" si="41"/>
        <v>television</v>
      </c>
      <c r="S449" s="8">
        <f t="shared" si="39"/>
        <v>43088.25</v>
      </c>
      <c r="T449" s="8">
        <f t="shared" si="40"/>
        <v>43104.25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5" t="str">
        <f t="shared" si="38"/>
        <v>games</v>
      </c>
      <c r="R450" t="str">
        <f t="shared" si="41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ROUND(IF(E451=0,"0",(E451/D451)*100),0)</f>
        <v>967</v>
      </c>
      <c r="G451" t="s">
        <v>20</v>
      </c>
      <c r="H451">
        <v>86</v>
      </c>
      <c r="I451">
        <f t="shared" ref="I451:I514" si="43">ROUND(IF(H451=0,"0",(E451/H451)),2)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5" t="str">
        <f t="shared" ref="Q451:Q514" si="44">LEFT(P451,FIND("/",P451)-1)</f>
        <v>games</v>
      </c>
      <c r="R451" t="str">
        <f t="shared" si="41"/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5" t="str">
        <f t="shared" si="44"/>
        <v>film &amp; video</v>
      </c>
      <c r="R452" t="str">
        <f t="shared" ref="R452:R515" si="47">RIGHT(P452,LEN(P452)-FIND("/",P452))</f>
        <v>animation</v>
      </c>
      <c r="S452" s="8">
        <f t="shared" si="45"/>
        <v>43394.208333333328</v>
      </c>
      <c r="T452" s="8">
        <f t="shared" si="46"/>
        <v>43417.25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5" t="str">
        <f t="shared" si="44"/>
        <v>music</v>
      </c>
      <c r="R453" t="str">
        <f t="shared" si="47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5" t="str">
        <f t="shared" si="44"/>
        <v>film &amp; video</v>
      </c>
      <c r="R454" t="str">
        <f t="shared" si="47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5" t="str">
        <f t="shared" si="44"/>
        <v>film &amp; video</v>
      </c>
      <c r="R455" t="str">
        <f t="shared" si="47"/>
        <v>science fiction</v>
      </c>
      <c r="S455" s="8">
        <f t="shared" si="45"/>
        <v>42705.25</v>
      </c>
      <c r="T455" s="8">
        <f t="shared" si="46"/>
        <v>42746.25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5" t="str">
        <f t="shared" si="44"/>
        <v>film &amp; video</v>
      </c>
      <c r="R456" t="str">
        <f t="shared" si="47"/>
        <v>drama</v>
      </c>
      <c r="S456" s="8">
        <f t="shared" si="45"/>
        <v>41568.208333333336</v>
      </c>
      <c r="T456" s="8">
        <f t="shared" si="46"/>
        <v>41604.25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5" t="str">
        <f t="shared" si="44"/>
        <v>theater</v>
      </c>
      <c r="R457" t="str">
        <f t="shared" si="47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5" t="str">
        <f t="shared" si="44"/>
        <v>music</v>
      </c>
      <c r="R458" t="str">
        <f t="shared" si="47"/>
        <v>indie rock</v>
      </c>
      <c r="S458" s="8">
        <f t="shared" si="45"/>
        <v>43141.25</v>
      </c>
      <c r="T458" s="8">
        <f t="shared" si="46"/>
        <v>43141.25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5" t="str">
        <f t="shared" si="44"/>
        <v>theater</v>
      </c>
      <c r="R459" t="str">
        <f t="shared" si="47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5" t="str">
        <f t="shared" si="44"/>
        <v>theater</v>
      </c>
      <c r="R460" t="str">
        <f t="shared" si="47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5" t="str">
        <f t="shared" si="44"/>
        <v>film &amp; video</v>
      </c>
      <c r="R461" t="str">
        <f t="shared" si="47"/>
        <v>documentary</v>
      </c>
      <c r="S461" s="8">
        <f t="shared" si="45"/>
        <v>42001.25</v>
      </c>
      <c r="T461" s="8">
        <f t="shared" si="46"/>
        <v>42026.25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5" t="str">
        <f t="shared" si="44"/>
        <v>theater</v>
      </c>
      <c r="R462" t="str">
        <f t="shared" si="47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5" t="str">
        <f t="shared" si="44"/>
        <v>film &amp; video</v>
      </c>
      <c r="R463" t="str">
        <f t="shared" si="47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5" t="str">
        <f t="shared" si="44"/>
        <v>games</v>
      </c>
      <c r="R464" t="str">
        <f t="shared" si="47"/>
        <v>mobile games</v>
      </c>
      <c r="S464" s="8">
        <f t="shared" si="45"/>
        <v>41304.25</v>
      </c>
      <c r="T464" s="8">
        <f t="shared" si="46"/>
        <v>41342.25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5" t="str">
        <f t="shared" si="44"/>
        <v>film &amp; video</v>
      </c>
      <c r="R465" t="str">
        <f t="shared" si="47"/>
        <v>animation</v>
      </c>
      <c r="S465" s="8">
        <f t="shared" si="45"/>
        <v>41639.25</v>
      </c>
      <c r="T465" s="8">
        <f t="shared" si="46"/>
        <v>41643.25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5" t="str">
        <f t="shared" si="44"/>
        <v>theater</v>
      </c>
      <c r="R466" t="str">
        <f t="shared" si="47"/>
        <v>plays</v>
      </c>
      <c r="S466" s="8">
        <f t="shared" si="45"/>
        <v>43142.25</v>
      </c>
      <c r="T466" s="8">
        <f t="shared" si="46"/>
        <v>43156.25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5" t="str">
        <f t="shared" si="44"/>
        <v>publishing</v>
      </c>
      <c r="R467" t="str">
        <f t="shared" si="47"/>
        <v>translations</v>
      </c>
      <c r="S467" s="8">
        <f t="shared" si="45"/>
        <v>43127.25</v>
      </c>
      <c r="T467" s="8">
        <f t="shared" si="46"/>
        <v>43136.25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5" t="str">
        <f t="shared" si="44"/>
        <v>technology</v>
      </c>
      <c r="R468" t="str">
        <f t="shared" si="47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5" t="str">
        <f t="shared" si="44"/>
        <v>technology</v>
      </c>
      <c r="R469" t="str">
        <f t="shared" si="47"/>
        <v>web</v>
      </c>
      <c r="S469" s="8">
        <f t="shared" si="45"/>
        <v>42331.25</v>
      </c>
      <c r="T469" s="8">
        <f t="shared" si="46"/>
        <v>42338.25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5" t="str">
        <f t="shared" si="44"/>
        <v>theater</v>
      </c>
      <c r="R470" t="str">
        <f t="shared" si="47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5" t="str">
        <f t="shared" si="44"/>
        <v>film &amp; video</v>
      </c>
      <c r="R471" t="str">
        <f t="shared" si="47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5" t="str">
        <f t="shared" si="44"/>
        <v>technology</v>
      </c>
      <c r="R472" t="str">
        <f t="shared" si="47"/>
        <v>wearables</v>
      </c>
      <c r="S472" s="8">
        <f t="shared" si="45"/>
        <v>42716.25</v>
      </c>
      <c r="T472" s="8">
        <f t="shared" si="46"/>
        <v>42723.25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5" t="str">
        <f t="shared" si="44"/>
        <v>food</v>
      </c>
      <c r="R473" t="str">
        <f t="shared" si="47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5" t="str">
        <f t="shared" si="44"/>
        <v>music</v>
      </c>
      <c r="R474" t="str">
        <f t="shared" si="47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5" t="str">
        <f t="shared" si="44"/>
        <v>music</v>
      </c>
      <c r="R475" t="str">
        <f t="shared" si="47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5" t="str">
        <f t="shared" si="44"/>
        <v>film &amp; video</v>
      </c>
      <c r="R476" t="str">
        <f t="shared" si="47"/>
        <v>television</v>
      </c>
      <c r="S476" s="8">
        <f t="shared" si="45"/>
        <v>41989.25</v>
      </c>
      <c r="T476" s="8">
        <f t="shared" si="46"/>
        <v>41990.25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5" t="str">
        <f t="shared" si="44"/>
        <v>publishing</v>
      </c>
      <c r="R477" t="str">
        <f t="shared" si="47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5" t="str">
        <f t="shared" si="44"/>
        <v>publishing</v>
      </c>
      <c r="R478" t="str">
        <f t="shared" si="47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5" t="str">
        <f t="shared" si="44"/>
        <v>film &amp; video</v>
      </c>
      <c r="R479" t="str">
        <f t="shared" si="47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5" t="str">
        <f t="shared" si="44"/>
        <v>technology</v>
      </c>
      <c r="R480" t="str">
        <f t="shared" si="47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5" t="str">
        <f t="shared" si="44"/>
        <v>food</v>
      </c>
      <c r="R481" t="str">
        <f t="shared" si="47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5" t="str">
        <f t="shared" si="44"/>
        <v>photography</v>
      </c>
      <c r="R482" t="str">
        <f t="shared" si="47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5" t="str">
        <f t="shared" si="44"/>
        <v>theater</v>
      </c>
      <c r="R483" t="str">
        <f t="shared" si="47"/>
        <v>plays</v>
      </c>
      <c r="S483" s="8">
        <f t="shared" si="45"/>
        <v>41913.208333333336</v>
      </c>
      <c r="T483" s="8">
        <f t="shared" si="46"/>
        <v>41955.25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5" t="str">
        <f t="shared" si="44"/>
        <v>publishing</v>
      </c>
      <c r="R484" t="str">
        <f t="shared" si="47"/>
        <v>fiction</v>
      </c>
      <c r="S484" s="8">
        <f t="shared" si="45"/>
        <v>40963.25</v>
      </c>
      <c r="T484" s="8">
        <f t="shared" si="46"/>
        <v>40974.25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5" t="str">
        <f t="shared" si="44"/>
        <v>theater</v>
      </c>
      <c r="R485" t="str">
        <f t="shared" si="47"/>
        <v>plays</v>
      </c>
      <c r="S485" s="8">
        <f t="shared" si="45"/>
        <v>43811.25</v>
      </c>
      <c r="T485" s="8">
        <f t="shared" si="46"/>
        <v>43818.25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5" t="str">
        <f t="shared" si="44"/>
        <v>food</v>
      </c>
      <c r="R486" t="str">
        <f t="shared" si="47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5" t="str">
        <f t="shared" si="44"/>
        <v>theater</v>
      </c>
      <c r="R487" t="str">
        <f t="shared" si="47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5" t="str">
        <f t="shared" si="44"/>
        <v>publishing</v>
      </c>
      <c r="R488" t="str">
        <f t="shared" si="47"/>
        <v>translations</v>
      </c>
      <c r="S488" s="8">
        <f t="shared" si="45"/>
        <v>43168.25</v>
      </c>
      <c r="T488" s="8">
        <f t="shared" si="46"/>
        <v>43183.208333333328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5" t="str">
        <f t="shared" si="44"/>
        <v>theater</v>
      </c>
      <c r="R489" t="str">
        <f t="shared" si="47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5" t="str">
        <f t="shared" si="44"/>
        <v>theater</v>
      </c>
      <c r="R490" t="str">
        <f t="shared" si="47"/>
        <v>plays</v>
      </c>
      <c r="S490" s="8">
        <f t="shared" si="45"/>
        <v>42403.25</v>
      </c>
      <c r="T490" s="8">
        <f t="shared" si="46"/>
        <v>42420.25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5" t="str">
        <f t="shared" si="44"/>
        <v>technology</v>
      </c>
      <c r="R491" t="str">
        <f t="shared" si="47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5" t="str">
        <f t="shared" si="44"/>
        <v>journalism</v>
      </c>
      <c r="R492" t="str">
        <f t="shared" si="47"/>
        <v>audio</v>
      </c>
      <c r="S492" s="8">
        <f t="shared" si="45"/>
        <v>43786.25</v>
      </c>
      <c r="T492" s="8">
        <f t="shared" si="46"/>
        <v>43793.25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5" t="str">
        <f t="shared" si="44"/>
        <v>food</v>
      </c>
      <c r="R493" t="str">
        <f t="shared" si="47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5" t="str">
        <f t="shared" si="44"/>
        <v>film &amp; video</v>
      </c>
      <c r="R494" t="str">
        <f t="shared" si="47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5" t="str">
        <f t="shared" si="44"/>
        <v>photography</v>
      </c>
      <c r="R495" t="str">
        <f t="shared" si="47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5" t="str">
        <f t="shared" si="44"/>
        <v>technology</v>
      </c>
      <c r="R496" t="str">
        <f t="shared" si="47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5" t="str">
        <f t="shared" si="44"/>
        <v>theater</v>
      </c>
      <c r="R497" t="str">
        <f t="shared" si="47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5" t="str">
        <f t="shared" si="44"/>
        <v>film &amp; video</v>
      </c>
      <c r="R498" t="str">
        <f t="shared" si="47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5" t="str">
        <f t="shared" si="44"/>
        <v>technology</v>
      </c>
      <c r="R499" t="str">
        <f t="shared" si="47"/>
        <v>wearables</v>
      </c>
      <c r="S499" s="8">
        <f t="shared" si="45"/>
        <v>42724.25</v>
      </c>
      <c r="T499" s="8">
        <f t="shared" si="46"/>
        <v>42724.25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5" t="str">
        <f t="shared" si="44"/>
        <v>technology</v>
      </c>
      <c r="R500" t="str">
        <f t="shared" si="47"/>
        <v>web</v>
      </c>
      <c r="S500" s="8">
        <f t="shared" si="45"/>
        <v>42005.25</v>
      </c>
      <c r="T500" s="8">
        <f t="shared" si="46"/>
        <v>42007.25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5" t="str">
        <f t="shared" si="44"/>
        <v>film &amp; video</v>
      </c>
      <c r="R501" t="str">
        <f t="shared" si="47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5" t="str">
        <f t="shared" si="44"/>
        <v>theater</v>
      </c>
      <c r="R502" t="str">
        <f t="shared" si="47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5" t="str">
        <f t="shared" si="44"/>
        <v>film &amp; video</v>
      </c>
      <c r="R503" t="str">
        <f t="shared" si="47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5" t="str">
        <f t="shared" si="44"/>
        <v>games</v>
      </c>
      <c r="R504" t="str">
        <f t="shared" si="47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5" t="str">
        <f t="shared" si="44"/>
        <v>film &amp; video</v>
      </c>
      <c r="R505" t="str">
        <f t="shared" si="47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5" t="str">
        <f t="shared" si="44"/>
        <v>music</v>
      </c>
      <c r="R506" t="str">
        <f t="shared" si="47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5" t="str">
        <f t="shared" si="44"/>
        <v>publishing</v>
      </c>
      <c r="R507" t="str">
        <f t="shared" si="47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5" t="str">
        <f t="shared" si="44"/>
        <v>theater</v>
      </c>
      <c r="R508" t="str">
        <f t="shared" si="47"/>
        <v>plays</v>
      </c>
      <c r="S508" s="8">
        <f t="shared" si="45"/>
        <v>43062.25</v>
      </c>
      <c r="T508" s="8">
        <f t="shared" si="46"/>
        <v>43079.25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5" t="str">
        <f t="shared" si="44"/>
        <v>technology</v>
      </c>
      <c r="R509" t="str">
        <f t="shared" si="47"/>
        <v>web</v>
      </c>
      <c r="S509" s="8">
        <f t="shared" si="45"/>
        <v>41373.208333333336</v>
      </c>
      <c r="T509" s="8">
        <f t="shared" si="46"/>
        <v>41422.208333333336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5" t="str">
        <f t="shared" si="44"/>
        <v>theater</v>
      </c>
      <c r="R510" t="str">
        <f t="shared" si="47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5" t="str">
        <f t="shared" si="44"/>
        <v>theater</v>
      </c>
      <c r="R511" t="str">
        <f t="shared" si="47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5" t="str">
        <f t="shared" si="44"/>
        <v>film &amp; video</v>
      </c>
      <c r="R512" t="str">
        <f t="shared" si="47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5" t="str">
        <f t="shared" si="44"/>
        <v>theater</v>
      </c>
      <c r="R513" t="str">
        <f t="shared" si="47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5" t="str">
        <f t="shared" si="44"/>
        <v>games</v>
      </c>
      <c r="R514" t="str">
        <f t="shared" si="47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ROUND(IF(E515=0,"0",(E515/D515)*100),0)</f>
        <v>39</v>
      </c>
      <c r="G515" t="s">
        <v>74</v>
      </c>
      <c r="H515">
        <v>35</v>
      </c>
      <c r="I515">
        <f t="shared" ref="I515:I578" si="49">ROUND(IF(H515=0,"0",(E515/H515)),2)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5" t="str">
        <f t="shared" ref="Q515:Q578" si="50">LEFT(P515,FIND("/",P515)-1)</f>
        <v>film &amp; video</v>
      </c>
      <c r="R515" t="str">
        <f t="shared" si="47"/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5" t="str">
        <f t="shared" si="50"/>
        <v>music</v>
      </c>
      <c r="R516" t="str">
        <f t="shared" ref="R516:R579" si="53">RIGHT(P516,LEN(P516)-FIND("/",P516))</f>
        <v>rock</v>
      </c>
      <c r="S516" s="8">
        <f t="shared" si="51"/>
        <v>41614.25</v>
      </c>
      <c r="T516" s="8">
        <f t="shared" si="52"/>
        <v>41619.25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5" t="str">
        <f t="shared" si="50"/>
        <v>theater</v>
      </c>
      <c r="R517" t="str">
        <f t="shared" si="53"/>
        <v>plays</v>
      </c>
      <c r="S517" s="8">
        <f t="shared" si="51"/>
        <v>40900.25</v>
      </c>
      <c r="T517" s="8">
        <f t="shared" si="52"/>
        <v>40902.25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5" t="str">
        <f t="shared" si="50"/>
        <v>publishing</v>
      </c>
      <c r="R518" t="str">
        <f t="shared" si="53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5" t="str">
        <f t="shared" si="50"/>
        <v>food</v>
      </c>
      <c r="R519" t="str">
        <f t="shared" si="53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5" t="str">
        <f t="shared" si="50"/>
        <v>film &amp; video</v>
      </c>
      <c r="R520" t="str">
        <f t="shared" si="53"/>
        <v>animation</v>
      </c>
      <c r="S520" s="8">
        <f t="shared" si="51"/>
        <v>43154.25</v>
      </c>
      <c r="T520" s="8">
        <f t="shared" si="52"/>
        <v>43156.25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5" t="str">
        <f t="shared" si="50"/>
        <v>music</v>
      </c>
      <c r="R521" t="str">
        <f t="shared" si="53"/>
        <v>rock</v>
      </c>
      <c r="S521" s="8">
        <f t="shared" si="51"/>
        <v>42012.25</v>
      </c>
      <c r="T521" s="8">
        <f t="shared" si="52"/>
        <v>42026.25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5" t="str">
        <f t="shared" si="50"/>
        <v>theater</v>
      </c>
      <c r="R522" t="str">
        <f t="shared" si="53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5" t="str">
        <f t="shared" si="50"/>
        <v>film &amp; video</v>
      </c>
      <c r="R523" t="str">
        <f t="shared" si="53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5" t="str">
        <f t="shared" si="50"/>
        <v>film &amp; video</v>
      </c>
      <c r="R524" t="str">
        <f t="shared" si="53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5" t="str">
        <f t="shared" si="50"/>
        <v>film &amp; video</v>
      </c>
      <c r="R525" t="str">
        <f t="shared" si="53"/>
        <v>shorts</v>
      </c>
      <c r="S525" s="8">
        <f t="shared" si="51"/>
        <v>40241.25</v>
      </c>
      <c r="T525" s="8">
        <f t="shared" si="52"/>
        <v>40246.25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5" t="str">
        <f t="shared" si="50"/>
        <v>theater</v>
      </c>
      <c r="R526" t="str">
        <f t="shared" si="53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5" t="str">
        <f t="shared" si="50"/>
        <v>technology</v>
      </c>
      <c r="R527" t="str">
        <f t="shared" si="53"/>
        <v>wearables</v>
      </c>
      <c r="S527" s="8">
        <f t="shared" si="51"/>
        <v>40505.25</v>
      </c>
      <c r="T527" s="8">
        <f t="shared" si="52"/>
        <v>40509.25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5" t="str">
        <f t="shared" si="50"/>
        <v>theater</v>
      </c>
      <c r="R528" t="str">
        <f t="shared" si="53"/>
        <v>plays</v>
      </c>
      <c r="S528" s="8">
        <f t="shared" si="51"/>
        <v>42364.25</v>
      </c>
      <c r="T528" s="8">
        <f t="shared" si="52"/>
        <v>42401.25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5" t="str">
        <f t="shared" si="50"/>
        <v>film &amp; video</v>
      </c>
      <c r="R529" t="str">
        <f t="shared" si="53"/>
        <v>animation</v>
      </c>
      <c r="S529" s="8">
        <f t="shared" si="51"/>
        <v>42405.25</v>
      </c>
      <c r="T529" s="8">
        <f t="shared" si="52"/>
        <v>42441.25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5" t="str">
        <f t="shared" si="50"/>
        <v>music</v>
      </c>
      <c r="R530" t="str">
        <f t="shared" si="53"/>
        <v>indie rock</v>
      </c>
      <c r="S530" s="8">
        <f t="shared" si="51"/>
        <v>41601.25</v>
      </c>
      <c r="T530" s="8">
        <f t="shared" si="52"/>
        <v>41646.25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5" t="str">
        <f t="shared" si="50"/>
        <v>games</v>
      </c>
      <c r="R531" t="str">
        <f t="shared" si="53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5" t="str">
        <f t="shared" si="50"/>
        <v>publishing</v>
      </c>
      <c r="R532" t="str">
        <f t="shared" si="53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5" t="str">
        <f t="shared" si="50"/>
        <v>games</v>
      </c>
      <c r="R533" t="str">
        <f t="shared" si="53"/>
        <v>video games</v>
      </c>
      <c r="S533" s="8">
        <f t="shared" si="51"/>
        <v>41589.25</v>
      </c>
      <c r="T533" s="8">
        <f t="shared" si="52"/>
        <v>41645.25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5" t="str">
        <f t="shared" si="50"/>
        <v>theater</v>
      </c>
      <c r="R534" t="str">
        <f t="shared" si="53"/>
        <v>plays</v>
      </c>
      <c r="S534" s="8">
        <f t="shared" si="51"/>
        <v>43125.25</v>
      </c>
      <c r="T534" s="8">
        <f t="shared" si="52"/>
        <v>43126.25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5" t="str">
        <f t="shared" si="50"/>
        <v>music</v>
      </c>
      <c r="R535" t="str">
        <f t="shared" si="53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5" t="str">
        <f t="shared" si="50"/>
        <v>film &amp; video</v>
      </c>
      <c r="R536" t="str">
        <f t="shared" si="53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5" t="str">
        <f t="shared" si="50"/>
        <v>theater</v>
      </c>
      <c r="R537" t="str">
        <f t="shared" si="53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5" t="str">
        <f t="shared" si="50"/>
        <v>publishing</v>
      </c>
      <c r="R538" t="str">
        <f t="shared" si="53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5" t="str">
        <f t="shared" si="50"/>
        <v>film &amp; video</v>
      </c>
      <c r="R539" t="str">
        <f t="shared" si="53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5" t="str">
        <f t="shared" si="50"/>
        <v>games</v>
      </c>
      <c r="R540" t="str">
        <f t="shared" si="53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5" t="str">
        <f t="shared" si="50"/>
        <v>food</v>
      </c>
      <c r="R541" t="str">
        <f t="shared" si="53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5" t="str">
        <f t="shared" si="50"/>
        <v>photography</v>
      </c>
      <c r="R542" t="str">
        <f t="shared" si="53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5" t="str">
        <f t="shared" si="50"/>
        <v>games</v>
      </c>
      <c r="R543" t="str">
        <f t="shared" si="53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5" t="str">
        <f t="shared" si="50"/>
        <v>music</v>
      </c>
      <c r="R544" t="str">
        <f t="shared" si="53"/>
        <v>indie rock</v>
      </c>
      <c r="S544" s="8">
        <f t="shared" si="51"/>
        <v>42391.25</v>
      </c>
      <c r="T544" s="8">
        <f t="shared" si="52"/>
        <v>42421.25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5" t="str">
        <f t="shared" si="50"/>
        <v>games</v>
      </c>
      <c r="R545" t="str">
        <f t="shared" si="53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5" t="str">
        <f t="shared" si="50"/>
        <v>music</v>
      </c>
      <c r="R546" t="str">
        <f t="shared" si="53"/>
        <v>rock</v>
      </c>
      <c r="S546" s="8">
        <f t="shared" si="51"/>
        <v>42377.25</v>
      </c>
      <c r="T546" s="8">
        <f t="shared" si="52"/>
        <v>42390.25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5" t="str">
        <f t="shared" si="50"/>
        <v>theater</v>
      </c>
      <c r="R547" t="str">
        <f t="shared" si="53"/>
        <v>plays</v>
      </c>
      <c r="S547" s="8">
        <f t="shared" si="51"/>
        <v>43824.25</v>
      </c>
      <c r="T547" s="8">
        <f t="shared" si="52"/>
        <v>43844.25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5" t="str">
        <f t="shared" si="50"/>
        <v>theater</v>
      </c>
      <c r="R548" t="str">
        <f t="shared" si="53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5" t="str">
        <f t="shared" si="50"/>
        <v>film &amp; video</v>
      </c>
      <c r="R549" t="str">
        <f t="shared" si="53"/>
        <v>drama</v>
      </c>
      <c r="S549" s="8">
        <f t="shared" si="51"/>
        <v>42029.25</v>
      </c>
      <c r="T549" s="8">
        <f t="shared" si="52"/>
        <v>42041.25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5" t="str">
        <f t="shared" si="50"/>
        <v>theater</v>
      </c>
      <c r="R550" t="str">
        <f t="shared" si="53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5" t="str">
        <f t="shared" si="50"/>
        <v>technology</v>
      </c>
      <c r="R551" t="str">
        <f t="shared" si="53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5" t="str">
        <f t="shared" si="50"/>
        <v>music</v>
      </c>
      <c r="R552" t="str">
        <f t="shared" si="53"/>
        <v>indie rock</v>
      </c>
      <c r="S552" s="8">
        <f t="shared" si="51"/>
        <v>40968.25</v>
      </c>
      <c r="T552" s="8">
        <f t="shared" si="52"/>
        <v>40989.208333333336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5" t="str">
        <f t="shared" si="50"/>
        <v>technology</v>
      </c>
      <c r="R553" t="str">
        <f t="shared" si="53"/>
        <v>web</v>
      </c>
      <c r="S553" s="8">
        <f t="shared" si="51"/>
        <v>41993.25</v>
      </c>
      <c r="T553" s="8">
        <f t="shared" si="52"/>
        <v>42033.25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5" t="str">
        <f t="shared" si="50"/>
        <v>theater</v>
      </c>
      <c r="R554" t="str">
        <f t="shared" si="53"/>
        <v>plays</v>
      </c>
      <c r="S554" s="8">
        <f t="shared" si="51"/>
        <v>42700.25</v>
      </c>
      <c r="T554" s="8">
        <f t="shared" si="52"/>
        <v>42702.25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5" t="str">
        <f t="shared" si="50"/>
        <v>music</v>
      </c>
      <c r="R555" t="str">
        <f t="shared" si="53"/>
        <v>rock</v>
      </c>
      <c r="S555" s="8">
        <f t="shared" si="51"/>
        <v>40545.25</v>
      </c>
      <c r="T555" s="8">
        <f t="shared" si="52"/>
        <v>40546.25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5" t="str">
        <f t="shared" si="50"/>
        <v>music</v>
      </c>
      <c r="R556" t="str">
        <f t="shared" si="53"/>
        <v>indie rock</v>
      </c>
      <c r="S556" s="8">
        <f t="shared" si="51"/>
        <v>42723.25</v>
      </c>
      <c r="T556" s="8">
        <f t="shared" si="52"/>
        <v>42729.25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5" t="str">
        <f t="shared" si="50"/>
        <v>music</v>
      </c>
      <c r="R557" t="str">
        <f t="shared" si="53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5" t="str">
        <f t="shared" si="50"/>
        <v>publishing</v>
      </c>
      <c r="R558" t="str">
        <f t="shared" si="53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5" t="str">
        <f t="shared" si="50"/>
        <v>film &amp; video</v>
      </c>
      <c r="R559" t="str">
        <f t="shared" si="53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5" t="str">
        <f t="shared" si="50"/>
        <v>theater</v>
      </c>
      <c r="R560" t="str">
        <f t="shared" si="53"/>
        <v>plays</v>
      </c>
      <c r="S560" s="8">
        <f t="shared" si="51"/>
        <v>42424.25</v>
      </c>
      <c r="T560" s="8">
        <f t="shared" si="52"/>
        <v>42467.208333333328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5" t="str">
        <f t="shared" si="50"/>
        <v>theater</v>
      </c>
      <c r="R561" t="str">
        <f t="shared" si="53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5" t="str">
        <f t="shared" si="50"/>
        <v>film &amp; video</v>
      </c>
      <c r="R562" t="str">
        <f t="shared" si="53"/>
        <v>animation</v>
      </c>
      <c r="S562" s="8">
        <f t="shared" si="51"/>
        <v>40865.25</v>
      </c>
      <c r="T562" s="8">
        <f t="shared" si="52"/>
        <v>40905.25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5" t="str">
        <f t="shared" si="50"/>
        <v>theater</v>
      </c>
      <c r="R563" t="str">
        <f t="shared" si="53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5" t="str">
        <f t="shared" si="50"/>
        <v>music</v>
      </c>
      <c r="R564" t="str">
        <f t="shared" si="53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5" t="str">
        <f t="shared" si="50"/>
        <v>film &amp; video</v>
      </c>
      <c r="R565" t="str">
        <f t="shared" si="53"/>
        <v>documentary</v>
      </c>
      <c r="S565" s="8">
        <f t="shared" si="51"/>
        <v>43417.25</v>
      </c>
      <c r="T565" s="8">
        <f t="shared" si="52"/>
        <v>43437.25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5" t="str">
        <f t="shared" si="50"/>
        <v>theater</v>
      </c>
      <c r="R566" t="str">
        <f t="shared" si="53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5" t="str">
        <f t="shared" si="50"/>
        <v>theater</v>
      </c>
      <c r="R567" t="str">
        <f t="shared" si="53"/>
        <v>plays</v>
      </c>
      <c r="S567" s="8">
        <f t="shared" si="51"/>
        <v>40862.25</v>
      </c>
      <c r="T567" s="8">
        <f t="shared" si="52"/>
        <v>40882.25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5" t="str">
        <f t="shared" si="50"/>
        <v>music</v>
      </c>
      <c r="R568" t="str">
        <f t="shared" si="53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5" t="str">
        <f t="shared" si="50"/>
        <v>music</v>
      </c>
      <c r="R569" t="str">
        <f t="shared" si="53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5" t="str">
        <f t="shared" si="50"/>
        <v>theater</v>
      </c>
      <c r="R570" t="str">
        <f t="shared" si="53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5" t="str">
        <f t="shared" si="50"/>
        <v>film &amp; video</v>
      </c>
      <c r="R571" t="str">
        <f t="shared" si="53"/>
        <v>animation</v>
      </c>
      <c r="S571" s="8">
        <f t="shared" si="51"/>
        <v>40554.25</v>
      </c>
      <c r="T571" s="8">
        <f t="shared" si="52"/>
        <v>40566.25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5" t="str">
        <f t="shared" si="50"/>
        <v>music</v>
      </c>
      <c r="R572" t="str">
        <f t="shared" si="53"/>
        <v>rock</v>
      </c>
      <c r="S572" s="8">
        <f t="shared" si="51"/>
        <v>41993.25</v>
      </c>
      <c r="T572" s="8">
        <f t="shared" si="52"/>
        <v>41999.25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5" t="str">
        <f t="shared" si="50"/>
        <v>film &amp; video</v>
      </c>
      <c r="R573" t="str">
        <f t="shared" si="53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5" t="str">
        <f t="shared" si="50"/>
        <v>music</v>
      </c>
      <c r="R574" t="str">
        <f t="shared" si="53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5" t="str">
        <f t="shared" si="50"/>
        <v>journalism</v>
      </c>
      <c r="R575" t="str">
        <f t="shared" si="53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5" t="str">
        <f t="shared" si="50"/>
        <v>food</v>
      </c>
      <c r="R576" t="str">
        <f t="shared" si="53"/>
        <v>food trucks</v>
      </c>
      <c r="S576" s="8">
        <f t="shared" si="51"/>
        <v>43806.25</v>
      </c>
      <c r="T576" s="8">
        <f t="shared" si="52"/>
        <v>43816.25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5" t="str">
        <f t="shared" si="50"/>
        <v>theater</v>
      </c>
      <c r="R577" t="str">
        <f t="shared" si="53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5" t="str">
        <f t="shared" si="50"/>
        <v>theater</v>
      </c>
      <c r="R578" t="str">
        <f t="shared" si="53"/>
        <v>plays</v>
      </c>
      <c r="S578" s="8">
        <f t="shared" si="51"/>
        <v>43040.208333333328</v>
      </c>
      <c r="T578" s="8">
        <f t="shared" si="52"/>
        <v>43057.25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ROUND(IF(E579=0,"0",(E579/D579)*100),0)</f>
        <v>19</v>
      </c>
      <c r="G579" t="s">
        <v>74</v>
      </c>
      <c r="H579">
        <v>37</v>
      </c>
      <c r="I579">
        <f t="shared" ref="I579:I642" si="55">ROUND(IF(H579=0,"0",(E579/H579)),2)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5" t="str">
        <f t="shared" ref="Q579:Q642" si="56">LEFT(P579,FIND("/",P579)-1)</f>
        <v>music</v>
      </c>
      <c r="R579" t="str">
        <f t="shared" si="53"/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5" t="str">
        <f t="shared" si="56"/>
        <v>film &amp; video</v>
      </c>
      <c r="R580" t="str">
        <f t="shared" ref="R580:R643" si="59">RIGHT(P580,LEN(P580)-FIND("/",P580))</f>
        <v>science fiction</v>
      </c>
      <c r="S580" s="8">
        <f t="shared" si="57"/>
        <v>40878.25</v>
      </c>
      <c r="T580" s="8">
        <f t="shared" si="58"/>
        <v>40881.25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5" t="str">
        <f t="shared" si="56"/>
        <v>music</v>
      </c>
      <c r="R581" t="str">
        <f t="shared" si="59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5" t="str">
        <f t="shared" si="56"/>
        <v>theater</v>
      </c>
      <c r="R582" t="str">
        <f t="shared" si="59"/>
        <v>plays</v>
      </c>
      <c r="S582" s="8">
        <f t="shared" si="57"/>
        <v>41696.25</v>
      </c>
      <c r="T582" s="8">
        <f t="shared" si="58"/>
        <v>41704.25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5" t="str">
        <f t="shared" si="56"/>
        <v>technology</v>
      </c>
      <c r="R583" t="str">
        <f t="shared" si="59"/>
        <v>web</v>
      </c>
      <c r="S583" s="8">
        <f t="shared" si="57"/>
        <v>40662.208333333336</v>
      </c>
      <c r="T583" s="8">
        <f t="shared" si="58"/>
        <v>40677.208333333336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5" t="str">
        <f t="shared" si="56"/>
        <v>games</v>
      </c>
      <c r="R584" t="str">
        <f t="shared" si="59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5" t="str">
        <f t="shared" si="56"/>
        <v>film &amp; video</v>
      </c>
      <c r="R585" t="str">
        <f t="shared" si="59"/>
        <v>documentary</v>
      </c>
      <c r="S585" s="8">
        <f t="shared" si="57"/>
        <v>40959.25</v>
      </c>
      <c r="T585" s="8">
        <f t="shared" si="58"/>
        <v>40976.25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5" t="str">
        <f t="shared" si="56"/>
        <v>technology</v>
      </c>
      <c r="R586" t="str">
        <f t="shared" si="59"/>
        <v>web</v>
      </c>
      <c r="S586" s="8">
        <f t="shared" si="57"/>
        <v>41024.208333333336</v>
      </c>
      <c r="T586" s="8">
        <f t="shared" si="58"/>
        <v>41038.208333333336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5" t="str">
        <f t="shared" si="56"/>
        <v>publishing</v>
      </c>
      <c r="R587" t="str">
        <f t="shared" si="59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5" t="str">
        <f t="shared" si="56"/>
        <v>music</v>
      </c>
      <c r="R588" t="str">
        <f t="shared" si="59"/>
        <v>rock</v>
      </c>
      <c r="S588" s="8">
        <f t="shared" si="57"/>
        <v>40499.25</v>
      </c>
      <c r="T588" s="8">
        <f t="shared" si="58"/>
        <v>40518.25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5" t="str">
        <f t="shared" si="56"/>
        <v>food</v>
      </c>
      <c r="R589" t="str">
        <f t="shared" si="59"/>
        <v>food trucks</v>
      </c>
      <c r="S589" s="8">
        <f t="shared" si="57"/>
        <v>43484.25</v>
      </c>
      <c r="T589" s="8">
        <f t="shared" si="58"/>
        <v>43536.208333333328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5" t="str">
        <f t="shared" si="56"/>
        <v>theater</v>
      </c>
      <c r="R590" t="str">
        <f t="shared" si="59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5" t="str">
        <f t="shared" si="56"/>
        <v>film &amp; video</v>
      </c>
      <c r="R591" t="str">
        <f t="shared" si="59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5" t="str">
        <f t="shared" si="56"/>
        <v>publishing</v>
      </c>
      <c r="R592" t="str">
        <f t="shared" si="59"/>
        <v>radio &amp; podcasts</v>
      </c>
      <c r="S592" s="8">
        <f t="shared" si="57"/>
        <v>41994.25</v>
      </c>
      <c r="T592" s="8">
        <f t="shared" si="58"/>
        <v>42005.25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5" t="str">
        <f t="shared" si="56"/>
        <v>games</v>
      </c>
      <c r="R593" t="str">
        <f t="shared" si="59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5" t="str">
        <f t="shared" si="56"/>
        <v>theater</v>
      </c>
      <c r="R594" t="str">
        <f t="shared" si="59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5" t="str">
        <f t="shared" si="56"/>
        <v>film &amp; video</v>
      </c>
      <c r="R595" t="str">
        <f t="shared" si="59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5" t="str">
        <f t="shared" si="56"/>
        <v>theater</v>
      </c>
      <c r="R596" t="str">
        <f t="shared" si="59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5" t="str">
        <f t="shared" si="56"/>
        <v>theater</v>
      </c>
      <c r="R597" t="str">
        <f t="shared" si="59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5" t="str">
        <f t="shared" si="56"/>
        <v>film &amp; video</v>
      </c>
      <c r="R598" t="str">
        <f t="shared" si="59"/>
        <v>drama</v>
      </c>
      <c r="S598" s="8">
        <f t="shared" si="57"/>
        <v>42434.25</v>
      </c>
      <c r="T598" s="8">
        <f t="shared" si="58"/>
        <v>42441.25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5" t="str">
        <f t="shared" si="56"/>
        <v>theater</v>
      </c>
      <c r="R599" t="str">
        <f t="shared" si="59"/>
        <v>plays</v>
      </c>
      <c r="S599" s="8">
        <f t="shared" si="57"/>
        <v>43786.25</v>
      </c>
      <c r="T599" s="8">
        <f t="shared" si="58"/>
        <v>43804.25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5" t="str">
        <f t="shared" si="56"/>
        <v>music</v>
      </c>
      <c r="R600" t="str">
        <f t="shared" si="59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5" t="str">
        <f t="shared" si="56"/>
        <v>film &amp; video</v>
      </c>
      <c r="R601" t="str">
        <f t="shared" si="59"/>
        <v>documentary</v>
      </c>
      <c r="S601" s="8">
        <f t="shared" si="57"/>
        <v>42047.25</v>
      </c>
      <c r="T601" s="8">
        <f t="shared" si="58"/>
        <v>42055.25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5" t="str">
        <f t="shared" si="56"/>
        <v>food</v>
      </c>
      <c r="R602" t="str">
        <f t="shared" si="59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5" t="str">
        <f t="shared" si="56"/>
        <v>technology</v>
      </c>
      <c r="R603" t="str">
        <f t="shared" si="59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5" t="str">
        <f t="shared" si="56"/>
        <v>theater</v>
      </c>
      <c r="R604" t="str">
        <f t="shared" si="59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5" t="str">
        <f t="shared" si="56"/>
        <v>theater</v>
      </c>
      <c r="R605" t="str">
        <f t="shared" si="59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5" t="str">
        <f t="shared" si="56"/>
        <v>theater</v>
      </c>
      <c r="R606" t="str">
        <f t="shared" si="59"/>
        <v>plays</v>
      </c>
      <c r="S606" s="8">
        <f t="shared" si="57"/>
        <v>40565.25</v>
      </c>
      <c r="T606" s="8">
        <f t="shared" si="58"/>
        <v>40586.25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5" t="str">
        <f t="shared" si="56"/>
        <v>publishing</v>
      </c>
      <c r="R607" t="str">
        <f t="shared" si="59"/>
        <v>nonfiction</v>
      </c>
      <c r="S607" s="8">
        <f t="shared" si="57"/>
        <v>42280.208333333328</v>
      </c>
      <c r="T607" s="8">
        <f t="shared" si="58"/>
        <v>42321.25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5" t="str">
        <f t="shared" si="56"/>
        <v>music</v>
      </c>
      <c r="R608" t="str">
        <f t="shared" si="59"/>
        <v>rock</v>
      </c>
      <c r="S608" s="8">
        <f t="shared" si="57"/>
        <v>42436.25</v>
      </c>
      <c r="T608" s="8">
        <f t="shared" si="58"/>
        <v>42447.208333333328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5" t="str">
        <f t="shared" si="56"/>
        <v>food</v>
      </c>
      <c r="R609" t="str">
        <f t="shared" si="59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5" t="str">
        <f t="shared" si="56"/>
        <v>music</v>
      </c>
      <c r="R610" t="str">
        <f t="shared" si="59"/>
        <v>jazz</v>
      </c>
      <c r="S610" s="8">
        <f t="shared" si="57"/>
        <v>43530.25</v>
      </c>
      <c r="T610" s="8">
        <f t="shared" si="58"/>
        <v>43534.25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5" t="str">
        <f t="shared" si="56"/>
        <v>film &amp; video</v>
      </c>
      <c r="R611" t="str">
        <f t="shared" si="59"/>
        <v>science fiction</v>
      </c>
      <c r="S611" s="8">
        <f t="shared" si="57"/>
        <v>43481.25</v>
      </c>
      <c r="T611" s="8">
        <f t="shared" si="58"/>
        <v>43498.25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5" t="str">
        <f t="shared" si="56"/>
        <v>theater</v>
      </c>
      <c r="R612" t="str">
        <f t="shared" si="59"/>
        <v>plays</v>
      </c>
      <c r="S612" s="8">
        <f t="shared" si="57"/>
        <v>41259.25</v>
      </c>
      <c r="T612" s="8">
        <f t="shared" si="58"/>
        <v>41273.25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5" t="str">
        <f t="shared" si="56"/>
        <v>theater</v>
      </c>
      <c r="R613" t="str">
        <f t="shared" si="59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5" t="str">
        <f t="shared" si="56"/>
        <v>music</v>
      </c>
      <c r="R614" t="str">
        <f t="shared" si="59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5" t="str">
        <f t="shared" si="56"/>
        <v>theater</v>
      </c>
      <c r="R615" t="str">
        <f t="shared" si="59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5" t="str">
        <f t="shared" si="56"/>
        <v>theater</v>
      </c>
      <c r="R616" t="str">
        <f t="shared" si="59"/>
        <v>plays</v>
      </c>
      <c r="S616" s="8">
        <f t="shared" si="57"/>
        <v>42746.25</v>
      </c>
      <c r="T616" s="8">
        <f t="shared" si="58"/>
        <v>42764.25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5" t="str">
        <f t="shared" si="56"/>
        <v>theater</v>
      </c>
      <c r="R617" t="str">
        <f t="shared" si="59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5" t="str">
        <f t="shared" si="56"/>
        <v>music</v>
      </c>
      <c r="R618" t="str">
        <f t="shared" si="59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5" t="str">
        <f t="shared" si="56"/>
        <v>theater</v>
      </c>
      <c r="R619" t="str">
        <f t="shared" si="59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5" t="str">
        <f t="shared" si="56"/>
        <v>publishing</v>
      </c>
      <c r="R620" t="str">
        <f t="shared" si="59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5" t="str">
        <f t="shared" si="56"/>
        <v>theater</v>
      </c>
      <c r="R621" t="str">
        <f t="shared" si="59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5" t="str">
        <f t="shared" si="56"/>
        <v>photography</v>
      </c>
      <c r="R622" t="str">
        <f t="shared" si="59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5" t="str">
        <f t="shared" si="56"/>
        <v>theater</v>
      </c>
      <c r="R623" t="str">
        <f t="shared" si="59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5" t="str">
        <f t="shared" si="56"/>
        <v>music</v>
      </c>
      <c r="R624" t="str">
        <f t="shared" si="59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5" t="str">
        <f t="shared" si="56"/>
        <v>theater</v>
      </c>
      <c r="R625" t="str">
        <f t="shared" si="59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5" t="str">
        <f t="shared" si="56"/>
        <v>photography</v>
      </c>
      <c r="R626" t="str">
        <f t="shared" si="59"/>
        <v>photography books</v>
      </c>
      <c r="S626" s="8">
        <f t="shared" si="57"/>
        <v>42029.25</v>
      </c>
      <c r="T626" s="8">
        <f t="shared" si="58"/>
        <v>42035.25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5" t="str">
        <f t="shared" si="56"/>
        <v>theater</v>
      </c>
      <c r="R627" t="str">
        <f t="shared" si="59"/>
        <v>plays</v>
      </c>
      <c r="S627" s="8">
        <f t="shared" si="57"/>
        <v>43857.25</v>
      </c>
      <c r="T627" s="8">
        <f t="shared" si="58"/>
        <v>43871.25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5" t="str">
        <f t="shared" si="56"/>
        <v>theater</v>
      </c>
      <c r="R628" t="str">
        <f t="shared" si="59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5" t="str">
        <f t="shared" si="56"/>
        <v>food</v>
      </c>
      <c r="R629" t="str">
        <f t="shared" si="59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5" t="str">
        <f t="shared" si="56"/>
        <v>music</v>
      </c>
      <c r="R630" t="str">
        <f t="shared" si="59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5" t="str">
        <f t="shared" si="56"/>
        <v>theater</v>
      </c>
      <c r="R631" t="str">
        <f t="shared" si="59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5" t="str">
        <f t="shared" si="56"/>
        <v>theater</v>
      </c>
      <c r="R632" t="str">
        <f t="shared" si="59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5" t="str">
        <f t="shared" si="56"/>
        <v>theater</v>
      </c>
      <c r="R633" t="str">
        <f t="shared" si="59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5" t="str">
        <f t="shared" si="56"/>
        <v>theater</v>
      </c>
      <c r="R634" t="str">
        <f t="shared" si="59"/>
        <v>plays</v>
      </c>
      <c r="S634" s="8">
        <f t="shared" si="57"/>
        <v>41945.208333333336</v>
      </c>
      <c r="T634" s="8">
        <f t="shared" si="58"/>
        <v>41963.25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5" t="str">
        <f t="shared" si="56"/>
        <v>film &amp; video</v>
      </c>
      <c r="R635" t="str">
        <f t="shared" si="59"/>
        <v>animation</v>
      </c>
      <c r="S635" s="8">
        <f t="shared" si="57"/>
        <v>42315.25</v>
      </c>
      <c r="T635" s="8">
        <f t="shared" si="58"/>
        <v>42319.25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5" t="str">
        <f t="shared" si="56"/>
        <v>film &amp; video</v>
      </c>
      <c r="R636" t="str">
        <f t="shared" si="59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5" t="str">
        <f t="shared" si="56"/>
        <v>film &amp; video</v>
      </c>
      <c r="R637" t="str">
        <f t="shared" si="59"/>
        <v>television</v>
      </c>
      <c r="S637" s="8">
        <f t="shared" si="57"/>
        <v>41314.25</v>
      </c>
      <c r="T637" s="8">
        <f t="shared" si="58"/>
        <v>41346.208333333336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5" t="str">
        <f t="shared" si="56"/>
        <v>film &amp; video</v>
      </c>
      <c r="R638" t="str">
        <f t="shared" si="59"/>
        <v>animation</v>
      </c>
      <c r="S638" s="8">
        <f t="shared" si="57"/>
        <v>40926.25</v>
      </c>
      <c r="T638" s="8">
        <f t="shared" si="58"/>
        <v>40971.25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5" t="str">
        <f t="shared" si="56"/>
        <v>theater</v>
      </c>
      <c r="R639" t="str">
        <f t="shared" si="59"/>
        <v>plays</v>
      </c>
      <c r="S639" s="8">
        <f t="shared" si="57"/>
        <v>42688.25</v>
      </c>
      <c r="T639" s="8">
        <f t="shared" si="58"/>
        <v>42696.25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5" t="str">
        <f t="shared" si="56"/>
        <v>theater</v>
      </c>
      <c r="R640" t="str">
        <f t="shared" si="59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5" t="str">
        <f t="shared" si="56"/>
        <v>film &amp; video</v>
      </c>
      <c r="R641" t="str">
        <f t="shared" si="59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5" t="str">
        <f t="shared" si="56"/>
        <v>theater</v>
      </c>
      <c r="R642" t="str">
        <f t="shared" si="59"/>
        <v>plays</v>
      </c>
      <c r="S642" s="8">
        <f t="shared" si="57"/>
        <v>42387.25</v>
      </c>
      <c r="T642" s="8">
        <f t="shared" si="58"/>
        <v>42390.25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ROUND(IF(E643=0,"0",(E643/D643)*100),0)</f>
        <v>120</v>
      </c>
      <c r="G643" t="s">
        <v>20</v>
      </c>
      <c r="H643">
        <v>194</v>
      </c>
      <c r="I643">
        <f t="shared" ref="I643:I706" si="61">ROUND(IF(H643=0,"0",(E643/H643)),2)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5" t="str">
        <f t="shared" ref="Q643:Q706" si="62">LEFT(P643,FIND("/",P643)-1)</f>
        <v>theater</v>
      </c>
      <c r="R643" t="str">
        <f t="shared" si="59"/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5" t="str">
        <f t="shared" si="62"/>
        <v>technology</v>
      </c>
      <c r="R644" t="str">
        <f t="shared" ref="R644:R707" si="65">RIGHT(P644,LEN(P644)-FIND("/",P644))</f>
        <v>wearables</v>
      </c>
      <c r="S644" s="8">
        <f t="shared" si="63"/>
        <v>43451.25</v>
      </c>
      <c r="T644" s="8">
        <f t="shared" si="64"/>
        <v>43460.25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5" t="str">
        <f t="shared" si="62"/>
        <v>theater</v>
      </c>
      <c r="R645" t="str">
        <f t="shared" si="65"/>
        <v>plays</v>
      </c>
      <c r="S645" s="8">
        <f t="shared" si="63"/>
        <v>42795.25</v>
      </c>
      <c r="T645" s="8">
        <f t="shared" si="64"/>
        <v>42813.208333333328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5" t="str">
        <f t="shared" si="62"/>
        <v>theater</v>
      </c>
      <c r="R646" t="str">
        <f t="shared" si="65"/>
        <v>plays</v>
      </c>
      <c r="S646" s="8">
        <f t="shared" si="63"/>
        <v>43452.25</v>
      </c>
      <c r="T646" s="8">
        <f t="shared" si="64"/>
        <v>43468.25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5" t="str">
        <f t="shared" si="62"/>
        <v>music</v>
      </c>
      <c r="R647" t="str">
        <f t="shared" si="65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5" t="str">
        <f t="shared" si="62"/>
        <v>games</v>
      </c>
      <c r="R648" t="str">
        <f t="shared" si="65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5" t="str">
        <f t="shared" si="62"/>
        <v>publishing</v>
      </c>
      <c r="R649" t="str">
        <f t="shared" si="65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5" t="str">
        <f t="shared" si="62"/>
        <v>food</v>
      </c>
      <c r="R650" t="str">
        <f t="shared" si="65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5" t="str">
        <f t="shared" si="62"/>
        <v>theater</v>
      </c>
      <c r="R651" t="str">
        <f t="shared" si="65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5" t="str">
        <f t="shared" si="62"/>
        <v>music</v>
      </c>
      <c r="R652" t="str">
        <f t="shared" si="65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5" t="str">
        <f t="shared" si="62"/>
        <v>film &amp; video</v>
      </c>
      <c r="R653" t="str">
        <f t="shared" si="65"/>
        <v>shorts</v>
      </c>
      <c r="S653" s="8">
        <f t="shared" si="63"/>
        <v>41692.25</v>
      </c>
      <c r="T653" s="8">
        <f t="shared" si="64"/>
        <v>41707.25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5" t="str">
        <f t="shared" si="62"/>
        <v>technology</v>
      </c>
      <c r="R654" t="str">
        <f t="shared" si="65"/>
        <v>web</v>
      </c>
      <c r="S654" s="8">
        <f t="shared" si="63"/>
        <v>42587.208333333328</v>
      </c>
      <c r="T654" s="8">
        <f t="shared" si="64"/>
        <v>42630.208333333328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5" t="str">
        <f t="shared" si="62"/>
        <v>technology</v>
      </c>
      <c r="R655" t="str">
        <f t="shared" si="65"/>
        <v>web</v>
      </c>
      <c r="S655" s="8">
        <f t="shared" si="63"/>
        <v>42468.208333333328</v>
      </c>
      <c r="T655" s="8">
        <f t="shared" si="64"/>
        <v>42470.208333333328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5" t="str">
        <f t="shared" si="62"/>
        <v>music</v>
      </c>
      <c r="R656" t="str">
        <f t="shared" si="65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5" t="str">
        <f t="shared" si="62"/>
        <v>photography</v>
      </c>
      <c r="R657" t="str">
        <f t="shared" si="65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5" t="str">
        <f t="shared" si="62"/>
        <v>food</v>
      </c>
      <c r="R658" t="str">
        <f t="shared" si="65"/>
        <v>food trucks</v>
      </c>
      <c r="S658" s="8">
        <f t="shared" si="63"/>
        <v>43097.25</v>
      </c>
      <c r="T658" s="8">
        <f t="shared" si="64"/>
        <v>43102.25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5" t="str">
        <f t="shared" si="62"/>
        <v>film &amp; video</v>
      </c>
      <c r="R659" t="str">
        <f t="shared" si="65"/>
        <v>science fiction</v>
      </c>
      <c r="S659" s="8">
        <f t="shared" si="63"/>
        <v>43096.25</v>
      </c>
      <c r="T659" s="8">
        <f t="shared" si="64"/>
        <v>43112.25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5" t="str">
        <f t="shared" si="62"/>
        <v>music</v>
      </c>
      <c r="R660" t="str">
        <f t="shared" si="65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5" t="str">
        <f t="shared" si="62"/>
        <v>film &amp; video</v>
      </c>
      <c r="R661" t="str">
        <f t="shared" si="65"/>
        <v>documentary</v>
      </c>
      <c r="S661" s="8">
        <f t="shared" si="63"/>
        <v>40570.25</v>
      </c>
      <c r="T661" s="8">
        <f t="shared" si="64"/>
        <v>40571.25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5" t="str">
        <f t="shared" si="62"/>
        <v>theater</v>
      </c>
      <c r="R662" t="str">
        <f t="shared" si="65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5" t="str">
        <f t="shared" si="62"/>
        <v>music</v>
      </c>
      <c r="R663" t="str">
        <f t="shared" si="65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5" t="str">
        <f t="shared" si="62"/>
        <v>theater</v>
      </c>
      <c r="R664" t="str">
        <f t="shared" si="65"/>
        <v>plays</v>
      </c>
      <c r="S664" s="8">
        <f t="shared" si="63"/>
        <v>43443.25</v>
      </c>
      <c r="T664" s="8">
        <f t="shared" si="64"/>
        <v>43447.25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5" t="str">
        <f t="shared" si="62"/>
        <v>theater</v>
      </c>
      <c r="R665" t="str">
        <f t="shared" si="65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5" t="str">
        <f t="shared" si="62"/>
        <v>music</v>
      </c>
      <c r="R666" t="str">
        <f t="shared" si="65"/>
        <v>jazz</v>
      </c>
      <c r="S666" s="8">
        <f t="shared" si="63"/>
        <v>40959.25</v>
      </c>
      <c r="T666" s="8">
        <f t="shared" si="64"/>
        <v>40969.25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5" t="str">
        <f t="shared" si="62"/>
        <v>film &amp; video</v>
      </c>
      <c r="R667" t="str">
        <f t="shared" si="65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5" t="str">
        <f t="shared" si="62"/>
        <v>theater</v>
      </c>
      <c r="R668" t="str">
        <f t="shared" si="65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5" t="str">
        <f t="shared" si="62"/>
        <v>journalism</v>
      </c>
      <c r="R669" t="str">
        <f t="shared" si="65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5" t="str">
        <f t="shared" si="62"/>
        <v>theater</v>
      </c>
      <c r="R670" t="str">
        <f t="shared" si="65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5" t="str">
        <f t="shared" si="62"/>
        <v>theater</v>
      </c>
      <c r="R671" t="str">
        <f t="shared" si="65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5" t="str">
        <f t="shared" si="62"/>
        <v>music</v>
      </c>
      <c r="R672" t="str">
        <f t="shared" si="65"/>
        <v>indie rock</v>
      </c>
      <c r="S672" s="8">
        <f t="shared" si="63"/>
        <v>42425.25</v>
      </c>
      <c r="T672" s="8">
        <f t="shared" si="64"/>
        <v>42437.25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5" t="str">
        <f t="shared" si="62"/>
        <v>theater</v>
      </c>
      <c r="R673" t="str">
        <f t="shared" si="65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5" t="str">
        <f t="shared" si="62"/>
        <v>theater</v>
      </c>
      <c r="R674" t="str">
        <f t="shared" si="65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5" t="str">
        <f t="shared" si="62"/>
        <v>music</v>
      </c>
      <c r="R675" t="str">
        <f t="shared" si="65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5" t="str">
        <f t="shared" si="62"/>
        <v>photography</v>
      </c>
      <c r="R676" t="str">
        <f t="shared" si="65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5" t="str">
        <f t="shared" si="62"/>
        <v>journalism</v>
      </c>
      <c r="R677" t="str">
        <f t="shared" si="65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5" t="str">
        <f t="shared" si="62"/>
        <v>photography</v>
      </c>
      <c r="R678" t="str">
        <f t="shared" si="65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5" t="str">
        <f t="shared" si="62"/>
        <v>publishing</v>
      </c>
      <c r="R679" t="str">
        <f t="shared" si="65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5" t="str">
        <f t="shared" si="62"/>
        <v>film &amp; video</v>
      </c>
      <c r="R680" t="str">
        <f t="shared" si="65"/>
        <v>drama</v>
      </c>
      <c r="S680" s="8">
        <f t="shared" si="63"/>
        <v>43484.25</v>
      </c>
      <c r="T680" s="8">
        <f t="shared" si="64"/>
        <v>43486.25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5" t="str">
        <f t="shared" si="62"/>
        <v>food</v>
      </c>
      <c r="R681" t="str">
        <f t="shared" si="65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5" t="str">
        <f t="shared" si="62"/>
        <v>games</v>
      </c>
      <c r="R682" t="str">
        <f t="shared" si="65"/>
        <v>mobile games</v>
      </c>
      <c r="S682" s="8">
        <f t="shared" si="63"/>
        <v>43813.25</v>
      </c>
      <c r="T682" s="8">
        <f t="shared" si="64"/>
        <v>43815.25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5" t="str">
        <f t="shared" si="62"/>
        <v>theater</v>
      </c>
      <c r="R683" t="str">
        <f t="shared" si="65"/>
        <v>plays</v>
      </c>
      <c r="S683" s="8">
        <f t="shared" si="63"/>
        <v>40898.25</v>
      </c>
      <c r="T683" s="8">
        <f t="shared" si="64"/>
        <v>40904.25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5" t="str">
        <f t="shared" si="62"/>
        <v>theater</v>
      </c>
      <c r="R684" t="str">
        <f t="shared" si="65"/>
        <v>plays</v>
      </c>
      <c r="S684" s="8">
        <f t="shared" si="63"/>
        <v>41619.25</v>
      </c>
      <c r="T684" s="8">
        <f t="shared" si="64"/>
        <v>41628.25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5" t="str">
        <f t="shared" si="62"/>
        <v>theater</v>
      </c>
      <c r="R685" t="str">
        <f t="shared" si="65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5" t="str">
        <f t="shared" si="62"/>
        <v>publishing</v>
      </c>
      <c r="R686" t="str">
        <f t="shared" si="65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5" t="str">
        <f t="shared" si="62"/>
        <v>theater</v>
      </c>
      <c r="R687" t="str">
        <f t="shared" si="65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5" t="str">
        <f t="shared" si="62"/>
        <v>technology</v>
      </c>
      <c r="R688" t="str">
        <f t="shared" si="65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5" t="str">
        <f t="shared" si="62"/>
        <v>theater</v>
      </c>
      <c r="R689" t="str">
        <f t="shared" si="65"/>
        <v>plays</v>
      </c>
      <c r="S689" s="8">
        <f t="shared" si="63"/>
        <v>42806.25</v>
      </c>
      <c r="T689" s="8">
        <f t="shared" si="64"/>
        <v>42809.208333333328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5" t="str">
        <f t="shared" si="62"/>
        <v>film &amp; video</v>
      </c>
      <c r="R690" t="str">
        <f t="shared" si="65"/>
        <v>television</v>
      </c>
      <c r="S690" s="8">
        <f t="shared" si="63"/>
        <v>43475.25</v>
      </c>
      <c r="T690" s="8">
        <f t="shared" si="64"/>
        <v>43491.25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5" t="str">
        <f t="shared" si="62"/>
        <v>technology</v>
      </c>
      <c r="R691" t="str">
        <f t="shared" si="65"/>
        <v>web</v>
      </c>
      <c r="S691" s="8">
        <f t="shared" si="63"/>
        <v>41576.208333333336</v>
      </c>
      <c r="T691" s="8">
        <f t="shared" si="64"/>
        <v>41588.25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5" t="str">
        <f t="shared" si="62"/>
        <v>film &amp; video</v>
      </c>
      <c r="R692" t="str">
        <f t="shared" si="65"/>
        <v>documentary</v>
      </c>
      <c r="S692" s="8">
        <f t="shared" si="63"/>
        <v>40874.25</v>
      </c>
      <c r="T692" s="8">
        <f t="shared" si="64"/>
        <v>40880.25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5" t="str">
        <f t="shared" si="62"/>
        <v>film &amp; video</v>
      </c>
      <c r="R693" t="str">
        <f t="shared" si="65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5" t="str">
        <f t="shared" si="62"/>
        <v>music</v>
      </c>
      <c r="R694" t="str">
        <f t="shared" si="65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5" t="str">
        <f t="shared" si="62"/>
        <v>theater</v>
      </c>
      <c r="R695" t="str">
        <f t="shared" si="65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5" t="str">
        <f t="shared" si="62"/>
        <v>theater</v>
      </c>
      <c r="R696" t="str">
        <f t="shared" si="65"/>
        <v>plays</v>
      </c>
      <c r="S696" s="8">
        <f t="shared" si="63"/>
        <v>43066.25</v>
      </c>
      <c r="T696" s="8">
        <f t="shared" si="64"/>
        <v>43103.25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5" t="str">
        <f t="shared" si="62"/>
        <v>music</v>
      </c>
      <c r="R697" t="str">
        <f t="shared" si="65"/>
        <v>rock</v>
      </c>
      <c r="S697" s="8">
        <f t="shared" si="63"/>
        <v>42322.25</v>
      </c>
      <c r="T697" s="8">
        <f t="shared" si="64"/>
        <v>42338.25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5" t="str">
        <f t="shared" si="62"/>
        <v>theater</v>
      </c>
      <c r="R698" t="str">
        <f t="shared" si="65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5" t="str">
        <f t="shared" si="62"/>
        <v>music</v>
      </c>
      <c r="R699" t="str">
        <f t="shared" si="65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5" t="str">
        <f t="shared" si="62"/>
        <v>technology</v>
      </c>
      <c r="R700" t="str">
        <f t="shared" si="65"/>
        <v>wearables</v>
      </c>
      <c r="S700" s="8">
        <f t="shared" si="63"/>
        <v>40871.25</v>
      </c>
      <c r="T700" s="8">
        <f t="shared" si="64"/>
        <v>40885.25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5" t="str">
        <f t="shared" si="62"/>
        <v>film &amp; video</v>
      </c>
      <c r="R701" t="str">
        <f t="shared" si="65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5" t="str">
        <f t="shared" si="62"/>
        <v>technology</v>
      </c>
      <c r="R702" t="str">
        <f t="shared" si="65"/>
        <v>wearables</v>
      </c>
      <c r="S702" s="8">
        <f t="shared" si="63"/>
        <v>40203.25</v>
      </c>
      <c r="T702" s="8">
        <f t="shared" si="64"/>
        <v>40218.25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5" t="str">
        <f t="shared" si="62"/>
        <v>theater</v>
      </c>
      <c r="R703" t="str">
        <f t="shared" si="65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5" t="str">
        <f t="shared" si="62"/>
        <v>technology</v>
      </c>
      <c r="R704" t="str">
        <f t="shared" si="65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5" t="str">
        <f t="shared" si="62"/>
        <v>publishing</v>
      </c>
      <c r="R705" t="str">
        <f t="shared" si="65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5" t="str">
        <f t="shared" si="62"/>
        <v>film &amp; video</v>
      </c>
      <c r="R706" t="str">
        <f t="shared" si="65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ROUND(IF(E707=0,"0",(E707/D707)*100),0)</f>
        <v>99</v>
      </c>
      <c r="G707" t="s">
        <v>14</v>
      </c>
      <c r="H707">
        <v>2025</v>
      </c>
      <c r="I707">
        <f t="shared" ref="I707:I770" si="67">ROUND(IF(H707=0,"0",(E707/H707)),2)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5" t="str">
        <f t="shared" ref="Q707:Q770" si="68">LEFT(P707,FIND("/",P707)-1)</f>
        <v>publishing</v>
      </c>
      <c r="R707" t="str">
        <f t="shared" si="65"/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5" t="str">
        <f t="shared" si="68"/>
        <v>technology</v>
      </c>
      <c r="R708" t="str">
        <f t="shared" ref="R708:R771" si="71">RIGHT(P708,LEN(P708)-FIND("/",P708))</f>
        <v>web</v>
      </c>
      <c r="S708" s="8">
        <f t="shared" si="69"/>
        <v>43471.25</v>
      </c>
      <c r="T708" s="8">
        <f t="shared" si="70"/>
        <v>43479.25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5" t="str">
        <f t="shared" si="68"/>
        <v>film &amp; video</v>
      </c>
      <c r="R709" t="str">
        <f t="shared" si="71"/>
        <v>drama</v>
      </c>
      <c r="S709" s="8">
        <f t="shared" si="69"/>
        <v>43442.25</v>
      </c>
      <c r="T709" s="8">
        <f t="shared" si="70"/>
        <v>43478.25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5" t="str">
        <f t="shared" si="68"/>
        <v>theater</v>
      </c>
      <c r="R710" t="str">
        <f t="shared" si="71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5" t="str">
        <f t="shared" si="68"/>
        <v>theater</v>
      </c>
      <c r="R711" t="str">
        <f t="shared" si="71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5" t="str">
        <f t="shared" si="68"/>
        <v>theater</v>
      </c>
      <c r="R712" t="str">
        <f t="shared" si="71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5" t="str">
        <f t="shared" si="68"/>
        <v>theater</v>
      </c>
      <c r="R713" t="str">
        <f t="shared" si="71"/>
        <v>plays</v>
      </c>
      <c r="S713" s="8">
        <f t="shared" si="69"/>
        <v>42393.25</v>
      </c>
      <c r="T713" s="8">
        <f t="shared" si="70"/>
        <v>42395.25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5" t="str">
        <f t="shared" si="68"/>
        <v>theater</v>
      </c>
      <c r="R714" t="str">
        <f t="shared" si="71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5" t="str">
        <f t="shared" si="68"/>
        <v>publishing</v>
      </c>
      <c r="R715" t="str">
        <f t="shared" si="71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5" t="str">
        <f t="shared" si="68"/>
        <v>music</v>
      </c>
      <c r="R716" t="str">
        <f t="shared" si="71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5" t="str">
        <f t="shared" si="68"/>
        <v>games</v>
      </c>
      <c r="R717" t="str">
        <f t="shared" si="71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5" t="str">
        <f t="shared" si="68"/>
        <v>theater</v>
      </c>
      <c r="R718" t="str">
        <f t="shared" si="71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5" t="str">
        <f t="shared" si="68"/>
        <v>film &amp; video</v>
      </c>
      <c r="R719" t="str">
        <f t="shared" si="71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5" t="str">
        <f t="shared" si="68"/>
        <v>technology</v>
      </c>
      <c r="R720" t="str">
        <f t="shared" si="71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5" t="str">
        <f t="shared" si="68"/>
        <v>publishing</v>
      </c>
      <c r="R721" t="str">
        <f t="shared" si="71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5" t="str">
        <f t="shared" si="68"/>
        <v>theater</v>
      </c>
      <c r="R722" t="str">
        <f t="shared" si="71"/>
        <v>plays</v>
      </c>
      <c r="S722" s="8">
        <f t="shared" si="69"/>
        <v>43152.25</v>
      </c>
      <c r="T722" s="8">
        <f t="shared" si="70"/>
        <v>43166.25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5" t="str">
        <f t="shared" si="68"/>
        <v>music</v>
      </c>
      <c r="R723" t="str">
        <f t="shared" si="71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5" t="str">
        <f t="shared" si="68"/>
        <v>film &amp; video</v>
      </c>
      <c r="R724" t="str">
        <f t="shared" si="71"/>
        <v>documentary</v>
      </c>
      <c r="S724" s="8">
        <f t="shared" si="69"/>
        <v>43045.25</v>
      </c>
      <c r="T724" s="8">
        <f t="shared" si="70"/>
        <v>43072.25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5" t="str">
        <f t="shared" si="68"/>
        <v>theater</v>
      </c>
      <c r="R725" t="str">
        <f t="shared" si="71"/>
        <v>plays</v>
      </c>
      <c r="S725" s="8">
        <f t="shared" si="69"/>
        <v>42431.25</v>
      </c>
      <c r="T725" s="8">
        <f t="shared" si="70"/>
        <v>42452.208333333328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5" t="str">
        <f t="shared" si="68"/>
        <v>theater</v>
      </c>
      <c r="R726" t="str">
        <f t="shared" si="71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5" t="str">
        <f t="shared" si="68"/>
        <v>games</v>
      </c>
      <c r="R727" t="str">
        <f t="shared" si="71"/>
        <v>mobile games</v>
      </c>
      <c r="S727" s="8">
        <f t="shared" si="69"/>
        <v>41958.25</v>
      </c>
      <c r="T727" s="8">
        <f t="shared" si="70"/>
        <v>41960.25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5" t="str">
        <f t="shared" si="68"/>
        <v>theater</v>
      </c>
      <c r="R728" t="str">
        <f t="shared" si="71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5" t="str">
        <f t="shared" si="68"/>
        <v>technology</v>
      </c>
      <c r="R729" t="str">
        <f t="shared" si="71"/>
        <v>web</v>
      </c>
      <c r="S729" s="8">
        <f t="shared" si="69"/>
        <v>43485.25</v>
      </c>
      <c r="T729" s="8">
        <f t="shared" si="70"/>
        <v>43543.208333333328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5" t="str">
        <f t="shared" si="68"/>
        <v>theater</v>
      </c>
      <c r="R730" t="str">
        <f t="shared" si="71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5" t="str">
        <f t="shared" si="68"/>
        <v>film &amp; video</v>
      </c>
      <c r="R731" t="str">
        <f t="shared" si="71"/>
        <v>drama</v>
      </c>
      <c r="S731" s="8">
        <f t="shared" si="69"/>
        <v>41309.25</v>
      </c>
      <c r="T731" s="8">
        <f t="shared" si="70"/>
        <v>41311.25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5" t="str">
        <f t="shared" si="68"/>
        <v>technology</v>
      </c>
      <c r="R732" t="str">
        <f t="shared" si="71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5" t="str">
        <f t="shared" si="68"/>
        <v>technology</v>
      </c>
      <c r="R733" t="str">
        <f t="shared" si="71"/>
        <v>web</v>
      </c>
      <c r="S733" s="8">
        <f t="shared" si="69"/>
        <v>42939.208333333328</v>
      </c>
      <c r="T733" s="8">
        <f t="shared" si="70"/>
        <v>42940.208333333328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5" t="str">
        <f t="shared" si="68"/>
        <v>music</v>
      </c>
      <c r="R734" t="str">
        <f t="shared" si="71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5" t="str">
        <f t="shared" si="68"/>
        <v>music</v>
      </c>
      <c r="R735" t="str">
        <f t="shared" si="71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5" t="str">
        <f t="shared" si="68"/>
        <v>theater</v>
      </c>
      <c r="R736" t="str">
        <f t="shared" si="71"/>
        <v>plays</v>
      </c>
      <c r="S736" s="8">
        <f t="shared" si="69"/>
        <v>42763.25</v>
      </c>
      <c r="T736" s="8">
        <f t="shared" si="70"/>
        <v>42775.25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5" t="str">
        <f t="shared" si="68"/>
        <v>photography</v>
      </c>
      <c r="R737" t="str">
        <f t="shared" si="71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5" t="str">
        <f t="shared" si="68"/>
        <v>publishing</v>
      </c>
      <c r="R738" t="str">
        <f t="shared" si="71"/>
        <v>nonfiction</v>
      </c>
      <c r="S738" s="8">
        <f t="shared" si="69"/>
        <v>42055.25</v>
      </c>
      <c r="T738" s="8">
        <f t="shared" si="70"/>
        <v>42059.25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5" t="str">
        <f t="shared" si="68"/>
        <v>music</v>
      </c>
      <c r="R739" t="str">
        <f t="shared" si="71"/>
        <v>indie rock</v>
      </c>
      <c r="S739" s="8">
        <f t="shared" si="69"/>
        <v>42685.25</v>
      </c>
      <c r="T739" s="8">
        <f t="shared" si="70"/>
        <v>42697.25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5" t="str">
        <f t="shared" si="68"/>
        <v>theater</v>
      </c>
      <c r="R740" t="str">
        <f t="shared" si="71"/>
        <v>plays</v>
      </c>
      <c r="S740" s="8">
        <f t="shared" si="69"/>
        <v>41959.25</v>
      </c>
      <c r="T740" s="8">
        <f t="shared" si="70"/>
        <v>41981.25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5" t="str">
        <f t="shared" si="68"/>
        <v>music</v>
      </c>
      <c r="R741" t="str">
        <f t="shared" si="71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5" t="str">
        <f t="shared" si="68"/>
        <v>theater</v>
      </c>
      <c r="R742" t="str">
        <f t="shared" si="71"/>
        <v>plays</v>
      </c>
      <c r="S742" s="8">
        <f t="shared" si="69"/>
        <v>42769.25</v>
      </c>
      <c r="T742" s="8">
        <f t="shared" si="70"/>
        <v>42772.25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5" t="str">
        <f t="shared" si="68"/>
        <v>theater</v>
      </c>
      <c r="R743" t="str">
        <f t="shared" si="71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5" t="str">
        <f t="shared" si="68"/>
        <v>music</v>
      </c>
      <c r="R744" t="str">
        <f t="shared" si="71"/>
        <v>electric music</v>
      </c>
      <c r="S744" s="8">
        <f t="shared" si="69"/>
        <v>40197.25</v>
      </c>
      <c r="T744" s="8">
        <f t="shared" si="70"/>
        <v>40239.25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5" t="str">
        <f t="shared" si="68"/>
        <v>theater</v>
      </c>
      <c r="R745" t="str">
        <f t="shared" si="71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5" t="str">
        <f t="shared" si="68"/>
        <v>theater</v>
      </c>
      <c r="R746" t="str">
        <f t="shared" si="71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5" t="str">
        <f t="shared" si="68"/>
        <v>technology</v>
      </c>
      <c r="R747" t="str">
        <f t="shared" si="71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5" t="str">
        <f t="shared" si="68"/>
        <v>technology</v>
      </c>
      <c r="R748" t="str">
        <f t="shared" si="71"/>
        <v>web</v>
      </c>
      <c r="S748" s="8">
        <f t="shared" si="69"/>
        <v>40825.208333333336</v>
      </c>
      <c r="T748" s="8">
        <f t="shared" si="70"/>
        <v>40830.208333333336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5" t="str">
        <f t="shared" si="68"/>
        <v>theater</v>
      </c>
      <c r="R749" t="str">
        <f t="shared" si="71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5" t="str">
        <f t="shared" si="68"/>
        <v>film &amp; video</v>
      </c>
      <c r="R750" t="str">
        <f t="shared" si="71"/>
        <v>animation</v>
      </c>
      <c r="S750" s="8">
        <f t="shared" si="69"/>
        <v>40238.25</v>
      </c>
      <c r="T750" s="8">
        <f t="shared" si="70"/>
        <v>40263.208333333336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5" t="str">
        <f t="shared" si="68"/>
        <v>technology</v>
      </c>
      <c r="R751" t="str">
        <f t="shared" si="71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5" t="str">
        <f t="shared" si="68"/>
        <v>music</v>
      </c>
      <c r="R752" t="str">
        <f t="shared" si="71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5" t="str">
        <f t="shared" si="68"/>
        <v>publishing</v>
      </c>
      <c r="R753" t="str">
        <f t="shared" si="71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5" t="str">
        <f t="shared" si="68"/>
        <v>theater</v>
      </c>
      <c r="R754" t="str">
        <f t="shared" si="71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5" t="str">
        <f t="shared" si="68"/>
        <v>photography</v>
      </c>
      <c r="R755" t="str">
        <f t="shared" si="71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5" t="str">
        <f t="shared" si="68"/>
        <v>theater</v>
      </c>
      <c r="R756" t="str">
        <f t="shared" si="71"/>
        <v>plays</v>
      </c>
      <c r="S756" s="8">
        <f t="shared" si="69"/>
        <v>41210.208333333336</v>
      </c>
      <c r="T756" s="8">
        <f t="shared" si="70"/>
        <v>41263.25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5" t="str">
        <f t="shared" si="68"/>
        <v>theater</v>
      </c>
      <c r="R757" t="str">
        <f t="shared" si="71"/>
        <v>plays</v>
      </c>
      <c r="S757" s="8">
        <f t="shared" si="69"/>
        <v>43096.25</v>
      </c>
      <c r="T757" s="8">
        <f t="shared" si="70"/>
        <v>43108.25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5" t="str">
        <f t="shared" si="68"/>
        <v>theater</v>
      </c>
      <c r="R758" t="str">
        <f t="shared" si="71"/>
        <v>plays</v>
      </c>
      <c r="S758" s="8">
        <f t="shared" si="69"/>
        <v>42024.25</v>
      </c>
      <c r="T758" s="8">
        <f t="shared" si="70"/>
        <v>42030.25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5" t="str">
        <f t="shared" si="68"/>
        <v>film &amp; video</v>
      </c>
      <c r="R759" t="str">
        <f t="shared" si="71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5" t="str">
        <f t="shared" si="68"/>
        <v>music</v>
      </c>
      <c r="R760" t="str">
        <f t="shared" si="71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5" t="str">
        <f t="shared" si="68"/>
        <v>music</v>
      </c>
      <c r="R761" t="str">
        <f t="shared" si="71"/>
        <v>electric music</v>
      </c>
      <c r="S761" s="8">
        <f t="shared" si="69"/>
        <v>43136.25</v>
      </c>
      <c r="T761" s="8">
        <f t="shared" si="70"/>
        <v>43166.25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5" t="str">
        <f t="shared" si="68"/>
        <v>games</v>
      </c>
      <c r="R762" t="str">
        <f t="shared" si="71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5" t="str">
        <f t="shared" si="68"/>
        <v>music</v>
      </c>
      <c r="R763" t="str">
        <f t="shared" si="71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5" t="str">
        <f t="shared" si="68"/>
        <v>music</v>
      </c>
      <c r="R764" t="str">
        <f t="shared" si="71"/>
        <v>jazz</v>
      </c>
      <c r="S764" s="8">
        <f t="shared" si="69"/>
        <v>41241.25</v>
      </c>
      <c r="T764" s="8">
        <f t="shared" si="70"/>
        <v>41252.25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5" t="str">
        <f t="shared" si="68"/>
        <v>theater</v>
      </c>
      <c r="R765" t="str">
        <f t="shared" si="71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5" t="str">
        <f t="shared" si="68"/>
        <v>music</v>
      </c>
      <c r="R766" t="str">
        <f t="shared" si="71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5" t="str">
        <f t="shared" si="68"/>
        <v>music</v>
      </c>
      <c r="R767" t="str">
        <f t="shared" si="71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5" t="str">
        <f t="shared" si="68"/>
        <v>film &amp; video</v>
      </c>
      <c r="R768" t="str">
        <f t="shared" si="71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5" t="str">
        <f t="shared" si="68"/>
        <v>publishing</v>
      </c>
      <c r="R769" t="str">
        <f t="shared" si="71"/>
        <v>translations</v>
      </c>
      <c r="S769" s="8">
        <f t="shared" si="69"/>
        <v>42283.208333333328</v>
      </c>
      <c r="T769" s="8">
        <f t="shared" si="70"/>
        <v>42328.25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5" t="str">
        <f t="shared" si="68"/>
        <v>theater</v>
      </c>
      <c r="R770" t="str">
        <f t="shared" si="71"/>
        <v>plays</v>
      </c>
      <c r="S770" s="8">
        <f t="shared" si="69"/>
        <v>41619.25</v>
      </c>
      <c r="T770" s="8">
        <f t="shared" si="70"/>
        <v>41634.25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ROUND(IF(E771=0,"0",(E771/D771)*100),0)</f>
        <v>87</v>
      </c>
      <c r="G771" t="s">
        <v>14</v>
      </c>
      <c r="H771">
        <v>3410</v>
      </c>
      <c r="I771">
        <f t="shared" ref="I771:I834" si="73">ROUND(IF(H771=0,"0",(E771/H771)),2)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5" t="str">
        <f t="shared" ref="Q771:Q834" si="74">LEFT(P771,FIND("/",P771)-1)</f>
        <v>games</v>
      </c>
      <c r="R771" t="str">
        <f t="shared" si="71"/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5" t="str">
        <f t="shared" si="74"/>
        <v>theater</v>
      </c>
      <c r="R772" t="str">
        <f t="shared" ref="R772:R835" si="77">RIGHT(P772,LEN(P772)-FIND("/",P772))</f>
        <v>plays</v>
      </c>
      <c r="S772" s="8">
        <f t="shared" si="75"/>
        <v>41743.208333333336</v>
      </c>
      <c r="T772" s="8">
        <f t="shared" si="76"/>
        <v>41750.208333333336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5" t="str">
        <f t="shared" si="74"/>
        <v>theater</v>
      </c>
      <c r="R773" t="str">
        <f t="shared" si="77"/>
        <v>plays</v>
      </c>
      <c r="S773" s="8">
        <f t="shared" si="75"/>
        <v>43491.25</v>
      </c>
      <c r="T773" s="8">
        <f t="shared" si="76"/>
        <v>43518.25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5" t="str">
        <f t="shared" si="74"/>
        <v>music</v>
      </c>
      <c r="R774" t="str">
        <f t="shared" si="77"/>
        <v>indie rock</v>
      </c>
      <c r="S774" s="8">
        <f t="shared" si="75"/>
        <v>43505.25</v>
      </c>
      <c r="T774" s="8">
        <f t="shared" si="76"/>
        <v>43509.25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5" t="str">
        <f t="shared" si="74"/>
        <v>theater</v>
      </c>
      <c r="R775" t="str">
        <f t="shared" si="77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5" t="str">
        <f t="shared" si="74"/>
        <v>technology</v>
      </c>
      <c r="R776" t="str">
        <f t="shared" si="77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5" t="str">
        <f t="shared" si="74"/>
        <v>music</v>
      </c>
      <c r="R777" t="str">
        <f t="shared" si="77"/>
        <v>rock</v>
      </c>
      <c r="S777" s="8">
        <f t="shared" si="75"/>
        <v>41949.25</v>
      </c>
      <c r="T777" s="8">
        <f t="shared" si="76"/>
        <v>41959.25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5" t="str">
        <f t="shared" si="74"/>
        <v>theater</v>
      </c>
      <c r="R778" t="str">
        <f t="shared" si="77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5" t="str">
        <f t="shared" si="74"/>
        <v>theater</v>
      </c>
      <c r="R779" t="str">
        <f t="shared" si="77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5" t="str">
        <f t="shared" si="74"/>
        <v>film &amp; video</v>
      </c>
      <c r="R780" t="str">
        <f t="shared" si="77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5" t="str">
        <f t="shared" si="74"/>
        <v>theater</v>
      </c>
      <c r="R781" t="str">
        <f t="shared" si="77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5" t="str">
        <f t="shared" si="74"/>
        <v>film &amp; video</v>
      </c>
      <c r="R782" t="str">
        <f t="shared" si="77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5" t="str">
        <f t="shared" si="74"/>
        <v>theater</v>
      </c>
      <c r="R783" t="str">
        <f t="shared" si="77"/>
        <v>plays</v>
      </c>
      <c r="S783" s="8">
        <f t="shared" si="75"/>
        <v>40482.208333333336</v>
      </c>
      <c r="T783" s="8">
        <f t="shared" si="76"/>
        <v>40533.25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5" t="str">
        <f t="shared" si="74"/>
        <v>film &amp; video</v>
      </c>
      <c r="R784" t="str">
        <f t="shared" si="77"/>
        <v>animation</v>
      </c>
      <c r="S784" s="8">
        <f t="shared" si="75"/>
        <v>40603.25</v>
      </c>
      <c r="T784" s="8">
        <f t="shared" si="76"/>
        <v>40631.208333333336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5" t="str">
        <f t="shared" si="74"/>
        <v>music</v>
      </c>
      <c r="R785" t="str">
        <f t="shared" si="77"/>
        <v>rock</v>
      </c>
      <c r="S785" s="8">
        <f t="shared" si="75"/>
        <v>41625.25</v>
      </c>
      <c r="T785" s="8">
        <f t="shared" si="76"/>
        <v>41632.25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5" t="str">
        <f t="shared" si="74"/>
        <v>technology</v>
      </c>
      <c r="R786" t="str">
        <f t="shared" si="77"/>
        <v>web</v>
      </c>
      <c r="S786" s="8">
        <f t="shared" si="75"/>
        <v>42435.25</v>
      </c>
      <c r="T786" s="8">
        <f t="shared" si="76"/>
        <v>42446.208333333328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5" t="str">
        <f t="shared" si="74"/>
        <v>film &amp; video</v>
      </c>
      <c r="R787" t="str">
        <f t="shared" si="77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5" t="str">
        <f t="shared" si="74"/>
        <v>music</v>
      </c>
      <c r="R788" t="str">
        <f t="shared" si="77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5" t="str">
        <f t="shared" si="74"/>
        <v>music</v>
      </c>
      <c r="R789" t="str">
        <f t="shared" si="77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5" t="str">
        <f t="shared" si="74"/>
        <v>film &amp; video</v>
      </c>
      <c r="R790" t="str">
        <f t="shared" si="77"/>
        <v>animation</v>
      </c>
      <c r="S790" s="8">
        <f t="shared" si="75"/>
        <v>41202.208333333336</v>
      </c>
      <c r="T790" s="8">
        <f t="shared" si="76"/>
        <v>41223.25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5" t="str">
        <f t="shared" si="74"/>
        <v>theater</v>
      </c>
      <c r="R791" t="str">
        <f t="shared" si="77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5" t="str">
        <f t="shared" si="74"/>
        <v>theater</v>
      </c>
      <c r="R792" t="str">
        <f t="shared" si="77"/>
        <v>plays</v>
      </c>
      <c r="S792" s="8">
        <f t="shared" si="75"/>
        <v>40223.25</v>
      </c>
      <c r="T792" s="8">
        <f t="shared" si="76"/>
        <v>40229.25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5" t="str">
        <f t="shared" si="74"/>
        <v>food</v>
      </c>
      <c r="R793" t="str">
        <f t="shared" si="77"/>
        <v>food trucks</v>
      </c>
      <c r="S793" s="8">
        <f t="shared" si="75"/>
        <v>42715.25</v>
      </c>
      <c r="T793" s="8">
        <f t="shared" si="76"/>
        <v>42731.25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5" t="str">
        <f t="shared" si="74"/>
        <v>theater</v>
      </c>
      <c r="R794" t="str">
        <f t="shared" si="77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5" t="str">
        <f t="shared" si="74"/>
        <v>publishing</v>
      </c>
      <c r="R795" t="str">
        <f t="shared" si="77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5" t="str">
        <f t="shared" si="74"/>
        <v>music</v>
      </c>
      <c r="R796" t="str">
        <f t="shared" si="77"/>
        <v>rock</v>
      </c>
      <c r="S796" s="8">
        <f t="shared" si="75"/>
        <v>43091.25</v>
      </c>
      <c r="T796" s="8">
        <f t="shared" si="76"/>
        <v>43103.25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5" t="str">
        <f t="shared" si="74"/>
        <v>film &amp; video</v>
      </c>
      <c r="R797" t="str">
        <f t="shared" si="77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5" t="str">
        <f t="shared" si="74"/>
        <v>games</v>
      </c>
      <c r="R798" t="str">
        <f t="shared" si="77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5" t="str">
        <f t="shared" si="74"/>
        <v>technology</v>
      </c>
      <c r="R799" t="str">
        <f t="shared" si="77"/>
        <v>web</v>
      </c>
      <c r="S799" s="8">
        <f t="shared" si="75"/>
        <v>43464.25</v>
      </c>
      <c r="T799" s="8">
        <f t="shared" si="76"/>
        <v>43487.25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5" t="str">
        <f t="shared" si="74"/>
        <v>theater</v>
      </c>
      <c r="R800" t="str">
        <f t="shared" si="77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5" t="str">
        <f t="shared" si="74"/>
        <v>theater</v>
      </c>
      <c r="R801" t="str">
        <f t="shared" si="77"/>
        <v>plays</v>
      </c>
      <c r="S801" s="8">
        <f t="shared" si="75"/>
        <v>42399.25</v>
      </c>
      <c r="T801" s="8">
        <f t="shared" si="76"/>
        <v>42403.25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5" t="str">
        <f t="shared" si="74"/>
        <v>music</v>
      </c>
      <c r="R802" t="str">
        <f t="shared" si="77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5" t="str">
        <f t="shared" si="74"/>
        <v>photography</v>
      </c>
      <c r="R803" t="str">
        <f t="shared" si="77"/>
        <v>photography books</v>
      </c>
      <c r="S803" s="8">
        <f t="shared" si="75"/>
        <v>43830.25</v>
      </c>
      <c r="T803" s="8">
        <f t="shared" si="76"/>
        <v>43852.25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5" t="str">
        <f t="shared" si="74"/>
        <v>photography</v>
      </c>
      <c r="R804" t="str">
        <f t="shared" si="77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5" t="str">
        <f t="shared" si="74"/>
        <v>theater</v>
      </c>
      <c r="R805" t="str">
        <f t="shared" si="77"/>
        <v>plays</v>
      </c>
      <c r="S805" s="8">
        <f t="shared" si="75"/>
        <v>43492.25</v>
      </c>
      <c r="T805" s="8">
        <f t="shared" si="76"/>
        <v>43526.25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5" t="str">
        <f t="shared" si="74"/>
        <v>music</v>
      </c>
      <c r="R806" t="str">
        <f t="shared" si="77"/>
        <v>rock</v>
      </c>
      <c r="S806" s="8">
        <f t="shared" si="75"/>
        <v>43102.25</v>
      </c>
      <c r="T806" s="8">
        <f t="shared" si="76"/>
        <v>43122.25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5" t="str">
        <f t="shared" si="74"/>
        <v>film &amp; video</v>
      </c>
      <c r="R807" t="str">
        <f t="shared" si="77"/>
        <v>documentary</v>
      </c>
      <c r="S807" s="8">
        <f t="shared" si="75"/>
        <v>41958.25</v>
      </c>
      <c r="T807" s="8">
        <f t="shared" si="76"/>
        <v>42009.25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5" t="str">
        <f t="shared" si="74"/>
        <v>film &amp; video</v>
      </c>
      <c r="R808" t="str">
        <f t="shared" si="77"/>
        <v>drama</v>
      </c>
      <c r="S808" s="8">
        <f t="shared" si="75"/>
        <v>40973.25</v>
      </c>
      <c r="T808" s="8">
        <f t="shared" si="76"/>
        <v>40997.208333333336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5" t="str">
        <f t="shared" si="74"/>
        <v>theater</v>
      </c>
      <c r="R809" t="str">
        <f t="shared" si="77"/>
        <v>plays</v>
      </c>
      <c r="S809" s="8">
        <f t="shared" si="75"/>
        <v>43753.208333333328</v>
      </c>
      <c r="T809" s="8">
        <f t="shared" si="76"/>
        <v>43797.25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5" t="str">
        <f t="shared" si="74"/>
        <v>food</v>
      </c>
      <c r="R810" t="str">
        <f t="shared" si="77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5" t="str">
        <f t="shared" si="74"/>
        <v>film &amp; video</v>
      </c>
      <c r="R811" t="str">
        <f t="shared" si="77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5" t="str">
        <f t="shared" si="74"/>
        <v>theater</v>
      </c>
      <c r="R812" t="str">
        <f t="shared" si="77"/>
        <v>plays</v>
      </c>
      <c r="S812" s="8">
        <f t="shared" si="75"/>
        <v>43067.25</v>
      </c>
      <c r="T812" s="8">
        <f t="shared" si="76"/>
        <v>43077.25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5" t="str">
        <f t="shared" si="74"/>
        <v>games</v>
      </c>
      <c r="R813" t="str">
        <f t="shared" si="77"/>
        <v>video games</v>
      </c>
      <c r="S813" s="8">
        <f t="shared" si="75"/>
        <v>42378.25</v>
      </c>
      <c r="T813" s="8">
        <f t="shared" si="76"/>
        <v>42380.25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5" t="str">
        <f t="shared" si="74"/>
        <v>publishing</v>
      </c>
      <c r="R814" t="str">
        <f t="shared" si="77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5" t="str">
        <f t="shared" si="74"/>
        <v>games</v>
      </c>
      <c r="R815" t="str">
        <f t="shared" si="77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5" t="str">
        <f t="shared" si="74"/>
        <v>music</v>
      </c>
      <c r="R816" t="str">
        <f t="shared" si="77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5" t="str">
        <f t="shared" si="74"/>
        <v>music</v>
      </c>
      <c r="R817" t="str">
        <f t="shared" si="77"/>
        <v>rock</v>
      </c>
      <c r="S817" s="8">
        <f t="shared" si="75"/>
        <v>43068.25</v>
      </c>
      <c r="T817" s="8">
        <f t="shared" si="76"/>
        <v>43094.25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5" t="str">
        <f t="shared" si="74"/>
        <v>theater</v>
      </c>
      <c r="R818" t="str">
        <f t="shared" si="77"/>
        <v>plays</v>
      </c>
      <c r="S818" s="8">
        <f t="shared" si="75"/>
        <v>41680.25</v>
      </c>
      <c r="T818" s="8">
        <f t="shared" si="76"/>
        <v>41682.25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5" t="str">
        <f t="shared" si="74"/>
        <v>publishing</v>
      </c>
      <c r="R819" t="str">
        <f t="shared" si="77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5" t="str">
        <f t="shared" si="74"/>
        <v>theater</v>
      </c>
      <c r="R820" t="str">
        <f t="shared" si="77"/>
        <v>plays</v>
      </c>
      <c r="S820" s="8">
        <f t="shared" si="75"/>
        <v>43486.25</v>
      </c>
      <c r="T820" s="8">
        <f t="shared" si="76"/>
        <v>43499.25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5" t="str">
        <f t="shared" si="74"/>
        <v>games</v>
      </c>
      <c r="R821" t="str">
        <f t="shared" si="77"/>
        <v>video games</v>
      </c>
      <c r="S821" s="8">
        <f t="shared" si="75"/>
        <v>41237.25</v>
      </c>
      <c r="T821" s="8">
        <f t="shared" si="76"/>
        <v>41252.25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5" t="str">
        <f t="shared" si="74"/>
        <v>music</v>
      </c>
      <c r="R822" t="str">
        <f t="shared" si="77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5" t="str">
        <f t="shared" si="74"/>
        <v>film &amp; video</v>
      </c>
      <c r="R823" t="str">
        <f t="shared" si="77"/>
        <v>documentary</v>
      </c>
      <c r="S823" s="8">
        <f t="shared" si="75"/>
        <v>42794.25</v>
      </c>
      <c r="T823" s="8">
        <f t="shared" si="76"/>
        <v>42807.208333333328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5" t="str">
        <f t="shared" si="74"/>
        <v>music</v>
      </c>
      <c r="R824" t="str">
        <f t="shared" si="77"/>
        <v>rock</v>
      </c>
      <c r="S824" s="8">
        <f t="shared" si="75"/>
        <v>41698.25</v>
      </c>
      <c r="T824" s="8">
        <f t="shared" si="76"/>
        <v>41715.208333333336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5" t="str">
        <f t="shared" si="74"/>
        <v>music</v>
      </c>
      <c r="R825" t="str">
        <f t="shared" si="77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5" t="str">
        <f t="shared" si="74"/>
        <v>publishing</v>
      </c>
      <c r="R826" t="str">
        <f t="shared" si="77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5" t="str">
        <f t="shared" si="74"/>
        <v>film &amp; video</v>
      </c>
      <c r="R827" t="str">
        <f t="shared" si="77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5" t="str">
        <f t="shared" si="74"/>
        <v>theater</v>
      </c>
      <c r="R828" t="str">
        <f t="shared" si="77"/>
        <v>plays</v>
      </c>
      <c r="S828" s="8">
        <f t="shared" si="75"/>
        <v>40525.25</v>
      </c>
      <c r="T828" s="8">
        <f t="shared" si="76"/>
        <v>40553.25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5" t="str">
        <f t="shared" si="74"/>
        <v>film &amp; video</v>
      </c>
      <c r="R829" t="str">
        <f t="shared" si="77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5" t="str">
        <f t="shared" si="74"/>
        <v>theater</v>
      </c>
      <c r="R830" t="str">
        <f t="shared" si="77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5" t="str">
        <f t="shared" si="74"/>
        <v>theater</v>
      </c>
      <c r="R831" t="str">
        <f t="shared" si="77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5" t="str">
        <f t="shared" si="74"/>
        <v>theater</v>
      </c>
      <c r="R832" t="str">
        <f t="shared" si="77"/>
        <v>plays</v>
      </c>
      <c r="S832" s="8">
        <f t="shared" si="75"/>
        <v>43103.25</v>
      </c>
      <c r="T832" s="8">
        <f t="shared" si="76"/>
        <v>43162.25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5" t="str">
        <f t="shared" si="74"/>
        <v>photography</v>
      </c>
      <c r="R833" t="str">
        <f t="shared" si="77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5" t="str">
        <f t="shared" si="74"/>
        <v>publishing</v>
      </c>
      <c r="R834" t="str">
        <f t="shared" si="77"/>
        <v>translations</v>
      </c>
      <c r="S834" s="8">
        <f t="shared" si="75"/>
        <v>42299.208333333328</v>
      </c>
      <c r="T834" s="8">
        <f t="shared" si="76"/>
        <v>42333.25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ROUND(IF(E835=0,"0",(E835/D835)*100),0)</f>
        <v>158</v>
      </c>
      <c r="G835" t="s">
        <v>20</v>
      </c>
      <c r="H835">
        <v>165</v>
      </c>
      <c r="I835">
        <f t="shared" ref="I835:I898" si="79">ROUND(IF(H835=0,"0",(E835/H835)),2)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5" t="str">
        <f t="shared" ref="Q835:Q898" si="80">LEFT(P835,FIND("/",P835)-1)</f>
        <v>publishing</v>
      </c>
      <c r="R835" t="str">
        <f t="shared" si="77"/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5" t="str">
        <f t="shared" si="80"/>
        <v>theater</v>
      </c>
      <c r="R836" t="str">
        <f t="shared" ref="R836:R899" si="83">RIGHT(P836,LEN(P836)-FIND("/",P836))</f>
        <v>plays</v>
      </c>
      <c r="S836" s="8">
        <f t="shared" si="81"/>
        <v>41448.208333333336</v>
      </c>
      <c r="T836" s="8">
        <f t="shared" si="82"/>
        <v>41454.208333333336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5" t="str">
        <f t="shared" si="80"/>
        <v>technology</v>
      </c>
      <c r="R837" t="str">
        <f t="shared" si="83"/>
        <v>web</v>
      </c>
      <c r="S837" s="8">
        <f t="shared" si="81"/>
        <v>42063.25</v>
      </c>
      <c r="T837" s="8">
        <f t="shared" si="82"/>
        <v>42069.25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5" t="str">
        <f t="shared" si="80"/>
        <v>music</v>
      </c>
      <c r="R838" t="str">
        <f t="shared" si="83"/>
        <v>indie rock</v>
      </c>
      <c r="S838" s="8">
        <f t="shared" si="81"/>
        <v>40214.25</v>
      </c>
      <c r="T838" s="8">
        <f t="shared" si="82"/>
        <v>40225.25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5" t="str">
        <f t="shared" si="80"/>
        <v>music</v>
      </c>
      <c r="R839" t="str">
        <f t="shared" si="83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5" t="str">
        <f t="shared" si="80"/>
        <v>theater</v>
      </c>
      <c r="R840" t="str">
        <f t="shared" si="83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5" t="str">
        <f t="shared" si="80"/>
        <v>film &amp; video</v>
      </c>
      <c r="R841" t="str">
        <f t="shared" si="83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5" t="str">
        <f t="shared" si="80"/>
        <v>theater</v>
      </c>
      <c r="R842" t="str">
        <f t="shared" si="83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5" t="str">
        <f t="shared" si="80"/>
        <v>technology</v>
      </c>
      <c r="R843" t="str">
        <f t="shared" si="83"/>
        <v>web</v>
      </c>
      <c r="S843" s="8">
        <f t="shared" si="81"/>
        <v>42419.25</v>
      </c>
      <c r="T843" s="8">
        <f t="shared" si="82"/>
        <v>42435.25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5" t="str">
        <f t="shared" si="80"/>
        <v>technology</v>
      </c>
      <c r="R844" t="str">
        <f t="shared" si="83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5" t="str">
        <f t="shared" si="80"/>
        <v>photography</v>
      </c>
      <c r="R845" t="str">
        <f t="shared" si="83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5" t="str">
        <f t="shared" si="80"/>
        <v>film &amp; video</v>
      </c>
      <c r="R846" t="str">
        <f t="shared" si="83"/>
        <v>documentary</v>
      </c>
      <c r="S846" s="8">
        <f t="shared" si="81"/>
        <v>40930.25</v>
      </c>
      <c r="T846" s="8">
        <f t="shared" si="82"/>
        <v>40933.25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5" t="str">
        <f t="shared" si="80"/>
        <v>technology</v>
      </c>
      <c r="R847" t="str">
        <f t="shared" si="83"/>
        <v>web</v>
      </c>
      <c r="S847" s="8">
        <f t="shared" si="81"/>
        <v>43235.208333333328</v>
      </c>
      <c r="T847" s="8">
        <f t="shared" si="82"/>
        <v>43272.208333333328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5" t="str">
        <f t="shared" si="80"/>
        <v>technology</v>
      </c>
      <c r="R848" t="str">
        <f t="shared" si="83"/>
        <v>web</v>
      </c>
      <c r="S848" s="8">
        <f t="shared" si="81"/>
        <v>43302.208333333328</v>
      </c>
      <c r="T848" s="8">
        <f t="shared" si="82"/>
        <v>43338.208333333328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5" t="str">
        <f t="shared" si="80"/>
        <v>food</v>
      </c>
      <c r="R849" t="str">
        <f t="shared" si="83"/>
        <v>food trucks</v>
      </c>
      <c r="S849" s="8">
        <f t="shared" si="81"/>
        <v>43107.25</v>
      </c>
      <c r="T849" s="8">
        <f t="shared" si="82"/>
        <v>43110.25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5" t="str">
        <f t="shared" si="80"/>
        <v>film &amp; video</v>
      </c>
      <c r="R850" t="str">
        <f t="shared" si="83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5" t="str">
        <f t="shared" si="80"/>
        <v>music</v>
      </c>
      <c r="R851" t="str">
        <f t="shared" si="83"/>
        <v>indie rock</v>
      </c>
      <c r="S851" s="8">
        <f t="shared" si="81"/>
        <v>40948.25</v>
      </c>
      <c r="T851" s="8">
        <f t="shared" si="82"/>
        <v>40951.25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5" t="str">
        <f t="shared" si="80"/>
        <v>music</v>
      </c>
      <c r="R852" t="str">
        <f t="shared" si="83"/>
        <v>rock</v>
      </c>
      <c r="S852" s="8">
        <f t="shared" si="81"/>
        <v>40866.25</v>
      </c>
      <c r="T852" s="8">
        <f t="shared" si="82"/>
        <v>40881.25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5" t="str">
        <f t="shared" si="80"/>
        <v>music</v>
      </c>
      <c r="R853" t="str">
        <f t="shared" si="83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5" t="str">
        <f t="shared" si="80"/>
        <v>games</v>
      </c>
      <c r="R854" t="str">
        <f t="shared" si="83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5" t="str">
        <f t="shared" si="80"/>
        <v>music</v>
      </c>
      <c r="R855" t="str">
        <f t="shared" si="83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5" t="str">
        <f t="shared" si="80"/>
        <v>publishing</v>
      </c>
      <c r="R856" t="str">
        <f t="shared" si="83"/>
        <v>fiction</v>
      </c>
      <c r="S856" s="8">
        <f t="shared" si="81"/>
        <v>43787.25</v>
      </c>
      <c r="T856" s="8">
        <f t="shared" si="82"/>
        <v>43814.25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5" t="str">
        <f t="shared" si="80"/>
        <v>theater</v>
      </c>
      <c r="R857" t="str">
        <f t="shared" si="83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5" t="str">
        <f t="shared" si="80"/>
        <v>food</v>
      </c>
      <c r="R858" t="str">
        <f t="shared" si="83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5" t="str">
        <f t="shared" si="80"/>
        <v>film &amp; video</v>
      </c>
      <c r="R859" t="str">
        <f t="shared" si="83"/>
        <v>shorts</v>
      </c>
      <c r="S859" s="8">
        <f t="shared" si="81"/>
        <v>40944.25</v>
      </c>
      <c r="T859" s="8">
        <f t="shared" si="82"/>
        <v>40967.25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5" t="str">
        <f t="shared" si="80"/>
        <v>food</v>
      </c>
      <c r="R860" t="str">
        <f t="shared" si="83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5" t="str">
        <f t="shared" si="80"/>
        <v>theater</v>
      </c>
      <c r="R861" t="str">
        <f t="shared" si="83"/>
        <v>plays</v>
      </c>
      <c r="S861" s="8">
        <f t="shared" si="81"/>
        <v>41334.25</v>
      </c>
      <c r="T861" s="8">
        <f t="shared" si="82"/>
        <v>41352.208333333336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5" t="str">
        <f t="shared" si="80"/>
        <v>technology</v>
      </c>
      <c r="R862" t="str">
        <f t="shared" si="83"/>
        <v>wearables</v>
      </c>
      <c r="S862" s="8">
        <f t="shared" si="81"/>
        <v>43515.25</v>
      </c>
      <c r="T862" s="8">
        <f t="shared" si="82"/>
        <v>43525.25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5" t="str">
        <f t="shared" si="80"/>
        <v>theater</v>
      </c>
      <c r="R863" t="str">
        <f t="shared" si="83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5" t="str">
        <f t="shared" si="80"/>
        <v>theater</v>
      </c>
      <c r="R864" t="str">
        <f t="shared" si="83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5" t="str">
        <f t="shared" si="80"/>
        <v>film &amp; video</v>
      </c>
      <c r="R865" t="str">
        <f t="shared" si="83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5" t="str">
        <f t="shared" si="80"/>
        <v>film &amp; video</v>
      </c>
      <c r="R866" t="str">
        <f t="shared" si="83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5" t="str">
        <f t="shared" si="80"/>
        <v>theater</v>
      </c>
      <c r="R867" t="str">
        <f t="shared" si="83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5" t="str">
        <f t="shared" si="80"/>
        <v>photography</v>
      </c>
      <c r="R868" t="str">
        <f t="shared" si="83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5" t="str">
        <f t="shared" si="80"/>
        <v>food</v>
      </c>
      <c r="R869" t="str">
        <f t="shared" si="83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5" t="str">
        <f t="shared" si="80"/>
        <v>theater</v>
      </c>
      <c r="R870" t="str">
        <f t="shared" si="83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5" t="str">
        <f t="shared" si="80"/>
        <v>film &amp; video</v>
      </c>
      <c r="R871" t="str">
        <f t="shared" si="83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5" t="str">
        <f t="shared" si="80"/>
        <v>theater</v>
      </c>
      <c r="R872" t="str">
        <f t="shared" si="83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5" t="str">
        <f t="shared" si="80"/>
        <v>theater</v>
      </c>
      <c r="R873" t="str">
        <f t="shared" si="83"/>
        <v>plays</v>
      </c>
      <c r="S873" s="8">
        <f t="shared" si="81"/>
        <v>43040.208333333328</v>
      </c>
      <c r="T873" s="8">
        <f t="shared" si="82"/>
        <v>43058.25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5" t="str">
        <f t="shared" si="80"/>
        <v>film &amp; video</v>
      </c>
      <c r="R874" t="str">
        <f t="shared" si="83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5" t="str">
        <f t="shared" si="80"/>
        <v>photography</v>
      </c>
      <c r="R875" t="str">
        <f t="shared" si="83"/>
        <v>photography books</v>
      </c>
      <c r="S875" s="8">
        <f t="shared" si="81"/>
        <v>41647.25</v>
      </c>
      <c r="T875" s="8">
        <f t="shared" si="82"/>
        <v>41652.25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5" t="str">
        <f t="shared" si="80"/>
        <v>photography</v>
      </c>
      <c r="R876" t="str">
        <f t="shared" si="83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5" t="str">
        <f t="shared" si="80"/>
        <v>music</v>
      </c>
      <c r="R877" t="str">
        <f t="shared" si="83"/>
        <v>rock</v>
      </c>
      <c r="S877" s="8">
        <f t="shared" si="81"/>
        <v>40556.25</v>
      </c>
      <c r="T877" s="8">
        <f t="shared" si="82"/>
        <v>40557.25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5" t="str">
        <f t="shared" si="80"/>
        <v>photography</v>
      </c>
      <c r="R878" t="str">
        <f t="shared" si="83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5" t="str">
        <f t="shared" si="80"/>
        <v>food</v>
      </c>
      <c r="R879" t="str">
        <f t="shared" si="83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5" t="str">
        <f t="shared" si="80"/>
        <v>music</v>
      </c>
      <c r="R880" t="str">
        <f t="shared" si="83"/>
        <v>metal</v>
      </c>
      <c r="S880" s="8">
        <f t="shared" si="81"/>
        <v>43845.25</v>
      </c>
      <c r="T880" s="8">
        <f t="shared" si="82"/>
        <v>43869.25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5" t="str">
        <f t="shared" si="80"/>
        <v>publishing</v>
      </c>
      <c r="R881" t="str">
        <f t="shared" si="83"/>
        <v>nonfiction</v>
      </c>
      <c r="S881" s="8">
        <f t="shared" si="81"/>
        <v>42788.25</v>
      </c>
      <c r="T881" s="8">
        <f t="shared" si="82"/>
        <v>42797.25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5" t="str">
        <f t="shared" si="80"/>
        <v>music</v>
      </c>
      <c r="R882" t="str">
        <f t="shared" si="83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5" t="str">
        <f t="shared" si="80"/>
        <v>theater</v>
      </c>
      <c r="R883" t="str">
        <f t="shared" si="83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5" t="str">
        <f t="shared" si="80"/>
        <v>theater</v>
      </c>
      <c r="R884" t="str">
        <f t="shared" si="83"/>
        <v>plays</v>
      </c>
      <c r="S884" s="8">
        <f t="shared" si="81"/>
        <v>42025.25</v>
      </c>
      <c r="T884" s="8">
        <f t="shared" si="82"/>
        <v>42029.25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5" t="str">
        <f t="shared" si="80"/>
        <v>film &amp; video</v>
      </c>
      <c r="R885" t="str">
        <f t="shared" si="83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5" t="str">
        <f t="shared" si="80"/>
        <v>theater</v>
      </c>
      <c r="R886" t="str">
        <f t="shared" si="83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5" t="str">
        <f t="shared" si="80"/>
        <v>theater</v>
      </c>
      <c r="R887" t="str">
        <f t="shared" si="83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5" t="str">
        <f t="shared" si="80"/>
        <v>music</v>
      </c>
      <c r="R888" t="str">
        <f t="shared" si="83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5" t="str">
        <f t="shared" si="80"/>
        <v>theater</v>
      </c>
      <c r="R889" t="str">
        <f t="shared" si="83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5" t="str">
        <f t="shared" si="80"/>
        <v>theater</v>
      </c>
      <c r="R890" t="str">
        <f t="shared" si="83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5" t="str">
        <f t="shared" si="80"/>
        <v>music</v>
      </c>
      <c r="R891" t="str">
        <f t="shared" si="83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5" t="str">
        <f t="shared" si="80"/>
        <v>music</v>
      </c>
      <c r="R892" t="str">
        <f t="shared" si="83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5" t="str">
        <f t="shared" si="80"/>
        <v>film &amp; video</v>
      </c>
      <c r="R893" t="str">
        <f t="shared" si="83"/>
        <v>documentary</v>
      </c>
      <c r="S893" s="8">
        <f t="shared" si="81"/>
        <v>40880.25</v>
      </c>
      <c r="T893" s="8">
        <f t="shared" si="82"/>
        <v>40924.25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5" t="str">
        <f t="shared" si="80"/>
        <v>publishing</v>
      </c>
      <c r="R894" t="str">
        <f t="shared" si="83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5" t="str">
        <f t="shared" si="80"/>
        <v>film &amp; video</v>
      </c>
      <c r="R895" t="str">
        <f t="shared" si="83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5" t="str">
        <f t="shared" si="80"/>
        <v>film &amp; video</v>
      </c>
      <c r="R896" t="str">
        <f t="shared" si="83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5" t="str">
        <f t="shared" si="80"/>
        <v>theater</v>
      </c>
      <c r="R897" t="str">
        <f t="shared" si="83"/>
        <v>plays</v>
      </c>
      <c r="S897" s="8">
        <f t="shared" si="81"/>
        <v>43134.25</v>
      </c>
      <c r="T897" s="8">
        <f t="shared" si="82"/>
        <v>43143.25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5" t="str">
        <f t="shared" si="80"/>
        <v>food</v>
      </c>
      <c r="R898" t="str">
        <f t="shared" si="83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ROUND(IF(E899=0,"0",(E899/D899)*100),0)</f>
        <v>28</v>
      </c>
      <c r="G899" t="s">
        <v>14</v>
      </c>
      <c r="H899">
        <v>27</v>
      </c>
      <c r="I899">
        <f t="shared" ref="I899:I962" si="85">ROUND(IF(H899=0,"0",(E899/H899)),2)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5" t="str">
        <f t="shared" ref="Q899:Q962" si="86">LEFT(P899,FIND("/",P899)-1)</f>
        <v>theater</v>
      </c>
      <c r="R899" t="str">
        <f t="shared" si="83"/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5" t="str">
        <f t="shared" si="86"/>
        <v>film &amp; video</v>
      </c>
      <c r="R900" t="str">
        <f t="shared" ref="R900:R963" si="89">RIGHT(P900,LEN(P900)-FIND("/",P900))</f>
        <v>documentary</v>
      </c>
      <c r="S900" s="8">
        <f t="shared" si="87"/>
        <v>43815.25</v>
      </c>
      <c r="T900" s="8">
        <f t="shared" si="88"/>
        <v>43821.25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5" t="str">
        <f t="shared" si="86"/>
        <v>music</v>
      </c>
      <c r="R901" t="str">
        <f t="shared" si="89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5" t="str">
        <f t="shared" si="86"/>
        <v>technology</v>
      </c>
      <c r="R902" t="str">
        <f t="shared" si="89"/>
        <v>web</v>
      </c>
      <c r="S902" s="8">
        <f t="shared" si="87"/>
        <v>41901.208333333336</v>
      </c>
      <c r="T902" s="8">
        <f t="shared" si="88"/>
        <v>41902.208333333336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5" t="str">
        <f t="shared" si="86"/>
        <v>music</v>
      </c>
      <c r="R903" t="str">
        <f t="shared" si="89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5" t="str">
        <f t="shared" si="86"/>
        <v>technology</v>
      </c>
      <c r="R904" t="str">
        <f t="shared" si="89"/>
        <v>web</v>
      </c>
      <c r="S904" s="8">
        <f t="shared" si="87"/>
        <v>42399.25</v>
      </c>
      <c r="T904" s="8">
        <f t="shared" si="88"/>
        <v>42441.25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5" t="str">
        <f t="shared" si="86"/>
        <v>publishing</v>
      </c>
      <c r="R905" t="str">
        <f t="shared" si="89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5" t="str">
        <f t="shared" si="86"/>
        <v>publishing</v>
      </c>
      <c r="R906" t="str">
        <f t="shared" si="89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5" t="str">
        <f t="shared" si="86"/>
        <v>theater</v>
      </c>
      <c r="R907" t="str">
        <f t="shared" si="89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5" t="str">
        <f t="shared" si="86"/>
        <v>film &amp; video</v>
      </c>
      <c r="R908" t="str">
        <f t="shared" si="89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5" t="str">
        <f t="shared" si="86"/>
        <v>theater</v>
      </c>
      <c r="R909" t="str">
        <f t="shared" si="89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5" t="str">
        <f t="shared" si="86"/>
        <v>games</v>
      </c>
      <c r="R910" t="str">
        <f t="shared" si="89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5" t="str">
        <f t="shared" si="86"/>
        <v>theater</v>
      </c>
      <c r="R911" t="str">
        <f t="shared" si="89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5" t="str">
        <f t="shared" si="86"/>
        <v>theater</v>
      </c>
      <c r="R912" t="str">
        <f t="shared" si="89"/>
        <v>plays</v>
      </c>
      <c r="S912" s="8">
        <f t="shared" si="87"/>
        <v>42026.25</v>
      </c>
      <c r="T912" s="8">
        <f t="shared" si="88"/>
        <v>42027.25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5" t="str">
        <f t="shared" si="86"/>
        <v>technology</v>
      </c>
      <c r="R913" t="str">
        <f t="shared" si="89"/>
        <v>web</v>
      </c>
      <c r="S913" s="8">
        <f t="shared" si="87"/>
        <v>43717.208333333328</v>
      </c>
      <c r="T913" s="8">
        <f t="shared" si="88"/>
        <v>43719.208333333328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5" t="str">
        <f t="shared" si="86"/>
        <v>film &amp; video</v>
      </c>
      <c r="R914" t="str">
        <f t="shared" si="89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5" t="str">
        <f t="shared" si="86"/>
        <v>film &amp; video</v>
      </c>
      <c r="R915" t="str">
        <f t="shared" si="89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5" t="str">
        <f t="shared" si="86"/>
        <v>theater</v>
      </c>
      <c r="R916" t="str">
        <f t="shared" si="89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5" t="str">
        <f t="shared" si="86"/>
        <v>film &amp; video</v>
      </c>
      <c r="R917" t="str">
        <f t="shared" si="89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5" t="str">
        <f t="shared" si="86"/>
        <v>photography</v>
      </c>
      <c r="R918" t="str">
        <f t="shared" si="89"/>
        <v>photography books</v>
      </c>
      <c r="S918" s="8">
        <f t="shared" si="87"/>
        <v>41991.25</v>
      </c>
      <c r="T918" s="8">
        <f t="shared" si="88"/>
        <v>42000.25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5" t="str">
        <f t="shared" si="86"/>
        <v>film &amp; video</v>
      </c>
      <c r="R919" t="str">
        <f t="shared" si="89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5" t="str">
        <f t="shared" si="86"/>
        <v>publishing</v>
      </c>
      <c r="R920" t="str">
        <f t="shared" si="89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5" t="str">
        <f t="shared" si="86"/>
        <v>theater</v>
      </c>
      <c r="R921" t="str">
        <f t="shared" si="89"/>
        <v>plays</v>
      </c>
      <c r="S921" s="8">
        <f t="shared" si="87"/>
        <v>43022.208333333328</v>
      </c>
      <c r="T921" s="8">
        <f t="shared" si="88"/>
        <v>43054.25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5" t="str">
        <f t="shared" si="86"/>
        <v>film &amp; video</v>
      </c>
      <c r="R922" t="str">
        <f t="shared" si="89"/>
        <v>animation</v>
      </c>
      <c r="S922" s="8">
        <f t="shared" si="87"/>
        <v>43503.25</v>
      </c>
      <c r="T922" s="8">
        <f t="shared" si="88"/>
        <v>43523.25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5" t="str">
        <f t="shared" si="86"/>
        <v>technology</v>
      </c>
      <c r="R923" t="str">
        <f t="shared" si="89"/>
        <v>web</v>
      </c>
      <c r="S923" s="8">
        <f t="shared" si="87"/>
        <v>40951.25</v>
      </c>
      <c r="T923" s="8">
        <f t="shared" si="88"/>
        <v>40965.25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5" t="str">
        <f t="shared" si="86"/>
        <v>music</v>
      </c>
      <c r="R924" t="str">
        <f t="shared" si="89"/>
        <v>world music</v>
      </c>
      <c r="S924" s="8">
        <f t="shared" si="87"/>
        <v>43443.25</v>
      </c>
      <c r="T924" s="8">
        <f t="shared" si="88"/>
        <v>43452.25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5" t="str">
        <f t="shared" si="86"/>
        <v>theater</v>
      </c>
      <c r="R925" t="str">
        <f t="shared" si="89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5" t="str">
        <f t="shared" si="86"/>
        <v>theater</v>
      </c>
      <c r="R926" t="str">
        <f t="shared" si="89"/>
        <v>plays</v>
      </c>
      <c r="S926" s="8">
        <f t="shared" si="87"/>
        <v>43769.208333333328</v>
      </c>
      <c r="T926" s="8">
        <f t="shared" si="88"/>
        <v>43780.25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5" t="str">
        <f t="shared" si="86"/>
        <v>theater</v>
      </c>
      <c r="R927" t="str">
        <f t="shared" si="89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5" t="str">
        <f t="shared" si="86"/>
        <v>food</v>
      </c>
      <c r="R928" t="str">
        <f t="shared" si="89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5" t="str">
        <f t="shared" si="86"/>
        <v>theater</v>
      </c>
      <c r="R929" t="str">
        <f t="shared" si="89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5" t="str">
        <f t="shared" si="86"/>
        <v>technology</v>
      </c>
      <c r="R930" t="str">
        <f t="shared" si="89"/>
        <v>web</v>
      </c>
      <c r="S930" s="8">
        <f t="shared" si="87"/>
        <v>41637.25</v>
      </c>
      <c r="T930" s="8">
        <f t="shared" si="88"/>
        <v>41646.25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5" t="str">
        <f t="shared" si="86"/>
        <v>theater</v>
      </c>
      <c r="R931" t="str">
        <f t="shared" si="89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5" t="str">
        <f t="shared" si="86"/>
        <v>theater</v>
      </c>
      <c r="R932" t="str">
        <f t="shared" si="89"/>
        <v>plays</v>
      </c>
      <c r="S932" s="8">
        <f t="shared" si="87"/>
        <v>42060.25</v>
      </c>
      <c r="T932" s="8">
        <f t="shared" si="88"/>
        <v>42067.25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5" t="str">
        <f t="shared" si="86"/>
        <v>theater</v>
      </c>
      <c r="R933" t="str">
        <f t="shared" si="89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5" t="str">
        <f t="shared" si="86"/>
        <v>music</v>
      </c>
      <c r="R934" t="str">
        <f t="shared" si="89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5" t="str">
        <f t="shared" si="86"/>
        <v>theater</v>
      </c>
      <c r="R935" t="str">
        <f t="shared" si="89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5" t="str">
        <f t="shared" si="86"/>
        <v>theater</v>
      </c>
      <c r="R936" t="str">
        <f t="shared" si="89"/>
        <v>plays</v>
      </c>
      <c r="S936" s="8">
        <f t="shared" si="87"/>
        <v>42422.25</v>
      </c>
      <c r="T936" s="8">
        <f t="shared" si="88"/>
        <v>42428.25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5" t="str">
        <f t="shared" si="86"/>
        <v>theater</v>
      </c>
      <c r="R937" t="str">
        <f t="shared" si="89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5" t="str">
        <f t="shared" si="86"/>
        <v>theater</v>
      </c>
      <c r="R938" t="str">
        <f t="shared" si="89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5" t="str">
        <f t="shared" si="86"/>
        <v>film &amp; video</v>
      </c>
      <c r="R939" t="str">
        <f t="shared" si="89"/>
        <v>documentary</v>
      </c>
      <c r="S939" s="8">
        <f t="shared" si="87"/>
        <v>42334.25</v>
      </c>
      <c r="T939" s="8">
        <f t="shared" si="88"/>
        <v>42343.25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5" t="str">
        <f t="shared" si="86"/>
        <v>publishing</v>
      </c>
      <c r="R940" t="str">
        <f t="shared" si="89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5" t="str">
        <f t="shared" si="86"/>
        <v>games</v>
      </c>
      <c r="R941" t="str">
        <f t="shared" si="89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5" t="str">
        <f t="shared" si="86"/>
        <v>technology</v>
      </c>
      <c r="R942" t="str">
        <f t="shared" si="89"/>
        <v>web</v>
      </c>
      <c r="S942" s="8">
        <f t="shared" si="87"/>
        <v>41244.25</v>
      </c>
      <c r="T942" s="8">
        <f t="shared" si="88"/>
        <v>41266.25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5" t="str">
        <f t="shared" si="86"/>
        <v>theater</v>
      </c>
      <c r="R943" t="str">
        <f t="shared" si="89"/>
        <v>plays</v>
      </c>
      <c r="S943" s="8">
        <f t="shared" si="87"/>
        <v>40552.25</v>
      </c>
      <c r="T943" s="8">
        <f t="shared" si="88"/>
        <v>40587.25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5" t="str">
        <f t="shared" si="86"/>
        <v>theater</v>
      </c>
      <c r="R944" t="str">
        <f t="shared" si="89"/>
        <v>plays</v>
      </c>
      <c r="S944" s="8">
        <f t="shared" si="87"/>
        <v>40568.25</v>
      </c>
      <c r="T944" s="8">
        <f t="shared" si="88"/>
        <v>40571.25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5" t="str">
        <f t="shared" si="86"/>
        <v>food</v>
      </c>
      <c r="R945" t="str">
        <f t="shared" si="89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5" t="str">
        <f t="shared" si="86"/>
        <v>photography</v>
      </c>
      <c r="R946" t="str">
        <f t="shared" si="89"/>
        <v>photography books</v>
      </c>
      <c r="S946" s="8">
        <f t="shared" si="87"/>
        <v>42776.25</v>
      </c>
      <c r="T946" s="8">
        <f t="shared" si="88"/>
        <v>42795.25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5" t="str">
        <f t="shared" si="86"/>
        <v>photography</v>
      </c>
      <c r="R947" t="str">
        <f t="shared" si="89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5" t="str">
        <f t="shared" si="86"/>
        <v>theater</v>
      </c>
      <c r="R948" t="str">
        <f t="shared" si="89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5" t="str">
        <f t="shared" si="86"/>
        <v>theater</v>
      </c>
      <c r="R949" t="str">
        <f t="shared" si="89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5" t="str">
        <f t="shared" si="86"/>
        <v>film &amp; video</v>
      </c>
      <c r="R950" t="str">
        <f t="shared" si="89"/>
        <v>documentary</v>
      </c>
      <c r="S950" s="8">
        <f t="shared" si="87"/>
        <v>41985.25</v>
      </c>
      <c r="T950" s="8">
        <f t="shared" si="88"/>
        <v>41995.25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5" t="str">
        <f t="shared" si="86"/>
        <v>technology</v>
      </c>
      <c r="R951" t="str">
        <f t="shared" si="89"/>
        <v>web</v>
      </c>
      <c r="S951" s="8">
        <f t="shared" si="87"/>
        <v>42112.208333333328</v>
      </c>
      <c r="T951" s="8">
        <f t="shared" si="88"/>
        <v>42131.208333333328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5" t="str">
        <f t="shared" si="86"/>
        <v>theater</v>
      </c>
      <c r="R952" t="str">
        <f t="shared" si="89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5" t="str">
        <f t="shared" si="86"/>
        <v>music</v>
      </c>
      <c r="R953" t="str">
        <f t="shared" si="89"/>
        <v>rock</v>
      </c>
      <c r="S953" s="8">
        <f t="shared" si="87"/>
        <v>42730.25</v>
      </c>
      <c r="T953" s="8">
        <f t="shared" si="88"/>
        <v>42731.25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5" t="str">
        <f t="shared" si="86"/>
        <v>film &amp; video</v>
      </c>
      <c r="R954" t="str">
        <f t="shared" si="89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5" t="str">
        <f t="shared" si="86"/>
        <v>film &amp; video</v>
      </c>
      <c r="R955" t="str">
        <f t="shared" si="89"/>
        <v>science fiction</v>
      </c>
      <c r="S955" s="8">
        <f t="shared" si="87"/>
        <v>42358.25</v>
      </c>
      <c r="T955" s="8">
        <f t="shared" si="88"/>
        <v>42394.25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5" t="str">
        <f t="shared" si="86"/>
        <v>technology</v>
      </c>
      <c r="R956" t="str">
        <f t="shared" si="89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5" t="str">
        <f t="shared" si="86"/>
        <v>theater</v>
      </c>
      <c r="R957" t="str">
        <f t="shared" si="89"/>
        <v>plays</v>
      </c>
      <c r="S957" s="8">
        <f t="shared" si="87"/>
        <v>41238.25</v>
      </c>
      <c r="T957" s="8">
        <f t="shared" si="88"/>
        <v>41240.25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5" t="str">
        <f t="shared" si="86"/>
        <v>film &amp; video</v>
      </c>
      <c r="R958" t="str">
        <f t="shared" si="89"/>
        <v>science fiction</v>
      </c>
      <c r="S958" s="8">
        <f t="shared" si="87"/>
        <v>42360.25</v>
      </c>
      <c r="T958" s="8">
        <f t="shared" si="88"/>
        <v>42364.25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5" t="str">
        <f t="shared" si="86"/>
        <v>theater</v>
      </c>
      <c r="R959" t="str">
        <f t="shared" si="89"/>
        <v>plays</v>
      </c>
      <c r="S959" s="8">
        <f t="shared" si="87"/>
        <v>40955.25</v>
      </c>
      <c r="T959" s="8">
        <f t="shared" si="88"/>
        <v>40958.25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5" t="str">
        <f t="shared" si="86"/>
        <v>film &amp; video</v>
      </c>
      <c r="R960" t="str">
        <f t="shared" si="89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5" t="str">
        <f t="shared" si="86"/>
        <v>publishing</v>
      </c>
      <c r="R961" t="str">
        <f t="shared" si="89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5" t="str">
        <f t="shared" si="86"/>
        <v>technology</v>
      </c>
      <c r="R962" t="str">
        <f t="shared" si="89"/>
        <v>web</v>
      </c>
      <c r="S962" s="8">
        <f t="shared" si="87"/>
        <v>42408.25</v>
      </c>
      <c r="T962" s="8">
        <f t="shared" si="88"/>
        <v>42445.208333333328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ROUND(IF(E963=0,"0",(E963/D963)*100),0)</f>
        <v>119</v>
      </c>
      <c r="G963" t="s">
        <v>20</v>
      </c>
      <c r="H963">
        <v>155</v>
      </c>
      <c r="I963">
        <f t="shared" ref="I963:I1001" si="91">ROUND(IF(H963=0,"0",(E963/H963)),2)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5" t="str">
        <f t="shared" ref="Q963:Q1001" si="92">LEFT(P963,FIND("/",P963)-1)</f>
        <v>publishing</v>
      </c>
      <c r="R963" t="str">
        <f t="shared" si="89"/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5" t="str">
        <f t="shared" si="92"/>
        <v>food</v>
      </c>
      <c r="R964" t="str">
        <f t="shared" ref="R964:R1001" si="95">RIGHT(P964,LEN(P964)-FIND("/",P964))</f>
        <v>food trucks</v>
      </c>
      <c r="S964" s="8">
        <f t="shared" si="93"/>
        <v>41592.25</v>
      </c>
      <c r="T964" s="8">
        <f t="shared" si="94"/>
        <v>41613.25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5" t="str">
        <f t="shared" si="92"/>
        <v>photography</v>
      </c>
      <c r="R965" t="str">
        <f t="shared" si="95"/>
        <v>photography books</v>
      </c>
      <c r="S965" s="8">
        <f t="shared" si="93"/>
        <v>40607.25</v>
      </c>
      <c r="T965" s="8">
        <f t="shared" si="94"/>
        <v>40613.25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5" t="str">
        <f t="shared" si="92"/>
        <v>theater</v>
      </c>
      <c r="R966" t="str">
        <f t="shared" si="95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5" t="str">
        <f t="shared" si="92"/>
        <v>music</v>
      </c>
      <c r="R967" t="str">
        <f t="shared" si="95"/>
        <v>rock</v>
      </c>
      <c r="S967" s="8">
        <f t="shared" si="93"/>
        <v>40203.25</v>
      </c>
      <c r="T967" s="8">
        <f t="shared" si="94"/>
        <v>40243.25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5" t="str">
        <f t="shared" si="92"/>
        <v>theater</v>
      </c>
      <c r="R968" t="str">
        <f t="shared" si="95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5" t="str">
        <f t="shared" si="92"/>
        <v>music</v>
      </c>
      <c r="R969" t="str">
        <f t="shared" si="95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5" t="str">
        <f t="shared" si="92"/>
        <v>food</v>
      </c>
      <c r="R970" t="str">
        <f t="shared" si="95"/>
        <v>food trucks</v>
      </c>
      <c r="S970" s="8">
        <f t="shared" si="93"/>
        <v>40544.25</v>
      </c>
      <c r="T970" s="8">
        <f t="shared" si="94"/>
        <v>40559.25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5" t="str">
        <f t="shared" si="92"/>
        <v>theater</v>
      </c>
      <c r="R971" t="str">
        <f t="shared" si="95"/>
        <v>plays</v>
      </c>
      <c r="S971" s="8">
        <f t="shared" si="93"/>
        <v>43821.25</v>
      </c>
      <c r="T971" s="8">
        <f t="shared" si="94"/>
        <v>43828.25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5" t="str">
        <f t="shared" si="92"/>
        <v>theater</v>
      </c>
      <c r="R972" t="str">
        <f t="shared" si="95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5" t="str">
        <f t="shared" si="92"/>
        <v>film &amp; video</v>
      </c>
      <c r="R973" t="str">
        <f t="shared" si="95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5" t="str">
        <f t="shared" si="92"/>
        <v>technology</v>
      </c>
      <c r="R974" t="str">
        <f t="shared" si="95"/>
        <v>web</v>
      </c>
      <c r="S974" s="8">
        <f t="shared" si="93"/>
        <v>41792.208333333336</v>
      </c>
      <c r="T974" s="8">
        <f t="shared" si="94"/>
        <v>41801.208333333336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5" t="str">
        <f t="shared" si="92"/>
        <v>theater</v>
      </c>
      <c r="R975" t="str">
        <f t="shared" si="95"/>
        <v>plays</v>
      </c>
      <c r="S975" s="8">
        <f t="shared" si="93"/>
        <v>40522.25</v>
      </c>
      <c r="T975" s="8">
        <f t="shared" si="94"/>
        <v>40524.25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5" t="str">
        <f t="shared" si="92"/>
        <v>music</v>
      </c>
      <c r="R976" t="str">
        <f t="shared" si="95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5" t="str">
        <f t="shared" si="92"/>
        <v>theater</v>
      </c>
      <c r="R977" t="str">
        <f t="shared" si="95"/>
        <v>plays</v>
      </c>
      <c r="S977" s="8">
        <f t="shared" si="93"/>
        <v>42337.25</v>
      </c>
      <c r="T977" s="8">
        <f t="shared" si="94"/>
        <v>42376.25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5" t="str">
        <f t="shared" si="92"/>
        <v>theater</v>
      </c>
      <c r="R978" t="str">
        <f t="shared" si="95"/>
        <v>plays</v>
      </c>
      <c r="S978" s="8">
        <f t="shared" si="93"/>
        <v>40571.25</v>
      </c>
      <c r="T978" s="8">
        <f t="shared" si="94"/>
        <v>40577.25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5" t="str">
        <f t="shared" si="92"/>
        <v>food</v>
      </c>
      <c r="R979" t="str">
        <f t="shared" si="95"/>
        <v>food trucks</v>
      </c>
      <c r="S979" s="8">
        <f t="shared" si="93"/>
        <v>43138.25</v>
      </c>
      <c r="T979" s="8">
        <f t="shared" si="94"/>
        <v>43170.25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5" t="str">
        <f t="shared" si="92"/>
        <v>games</v>
      </c>
      <c r="R980" t="str">
        <f t="shared" si="95"/>
        <v>video games</v>
      </c>
      <c r="S980" s="8">
        <f t="shared" si="93"/>
        <v>42686.25</v>
      </c>
      <c r="T980" s="8">
        <f t="shared" si="94"/>
        <v>42708.25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5" t="str">
        <f t="shared" si="92"/>
        <v>theater</v>
      </c>
      <c r="R981" t="str">
        <f t="shared" si="95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5" t="str">
        <f t="shared" si="92"/>
        <v>publishing</v>
      </c>
      <c r="R982" t="str">
        <f t="shared" si="95"/>
        <v>nonfiction</v>
      </c>
      <c r="S982" s="8">
        <f t="shared" si="93"/>
        <v>42307.208333333328</v>
      </c>
      <c r="T982" s="8">
        <f t="shared" si="94"/>
        <v>42312.25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5" t="str">
        <f t="shared" si="92"/>
        <v>technology</v>
      </c>
      <c r="R983" t="str">
        <f t="shared" si="95"/>
        <v>web</v>
      </c>
      <c r="S983" s="8">
        <f t="shared" si="93"/>
        <v>43094.25</v>
      </c>
      <c r="T983" s="8">
        <f t="shared" si="94"/>
        <v>43127.25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5" t="str">
        <f t="shared" si="92"/>
        <v>film &amp; video</v>
      </c>
      <c r="R984" t="str">
        <f t="shared" si="95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5" t="str">
        <f t="shared" si="92"/>
        <v>film &amp; video</v>
      </c>
      <c r="R985" t="str">
        <f t="shared" si="95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5" t="str">
        <f t="shared" si="92"/>
        <v>theater</v>
      </c>
      <c r="R986" t="str">
        <f t="shared" si="95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5" t="str">
        <f t="shared" si="92"/>
        <v>music</v>
      </c>
      <c r="R987" t="str">
        <f t="shared" si="95"/>
        <v>rock</v>
      </c>
      <c r="S987" s="8">
        <f t="shared" si="93"/>
        <v>41614.25</v>
      </c>
      <c r="T987" s="8">
        <f t="shared" si="94"/>
        <v>41640.25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5" t="str">
        <f t="shared" si="92"/>
        <v>music</v>
      </c>
      <c r="R988" t="str">
        <f t="shared" si="95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5" t="str">
        <f t="shared" si="92"/>
        <v>film &amp; video</v>
      </c>
      <c r="R989" t="str">
        <f t="shared" si="95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5" t="str">
        <f t="shared" si="92"/>
        <v>publishing</v>
      </c>
      <c r="R990" t="str">
        <f t="shared" si="95"/>
        <v>radio &amp; podcasts</v>
      </c>
      <c r="S990" s="8">
        <f t="shared" si="93"/>
        <v>42686.25</v>
      </c>
      <c r="T990" s="8">
        <f t="shared" si="94"/>
        <v>42707.25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5" t="str">
        <f t="shared" si="92"/>
        <v>publishing</v>
      </c>
      <c r="R991" t="str">
        <f t="shared" si="95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5" t="str">
        <f t="shared" si="92"/>
        <v>film &amp; video</v>
      </c>
      <c r="R992" t="str">
        <f t="shared" si="95"/>
        <v>drama</v>
      </c>
      <c r="S992" s="8">
        <f t="shared" si="93"/>
        <v>42432.25</v>
      </c>
      <c r="T992" s="8">
        <f t="shared" si="94"/>
        <v>42454.208333333328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5" t="str">
        <f t="shared" si="92"/>
        <v>music</v>
      </c>
      <c r="R993" t="str">
        <f t="shared" si="95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5" t="str">
        <f t="shared" si="92"/>
        <v>film &amp; video</v>
      </c>
      <c r="R994" t="str">
        <f t="shared" si="95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5" t="str">
        <f t="shared" si="92"/>
        <v>photography</v>
      </c>
      <c r="R995" t="str">
        <f t="shared" si="95"/>
        <v>photography books</v>
      </c>
      <c r="S995" s="8">
        <f t="shared" si="93"/>
        <v>42362.25</v>
      </c>
      <c r="T995" s="8">
        <f t="shared" si="94"/>
        <v>42379.25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5" t="str">
        <f t="shared" si="92"/>
        <v>publishing</v>
      </c>
      <c r="R996" t="str">
        <f t="shared" si="95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5" t="str">
        <f t="shared" si="92"/>
        <v>food</v>
      </c>
      <c r="R997" t="str">
        <f t="shared" si="95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5" t="str">
        <f t="shared" si="92"/>
        <v>theater</v>
      </c>
      <c r="R998" t="str">
        <f t="shared" si="95"/>
        <v>plays</v>
      </c>
      <c r="S998" s="8">
        <f t="shared" si="93"/>
        <v>41276.25</v>
      </c>
      <c r="T998" s="8">
        <f t="shared" si="94"/>
        <v>41306.25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5" t="str">
        <f t="shared" si="92"/>
        <v>theater</v>
      </c>
      <c r="R999" t="str">
        <f t="shared" si="95"/>
        <v>plays</v>
      </c>
      <c r="S999" s="8">
        <f t="shared" si="93"/>
        <v>41659.25</v>
      </c>
      <c r="T999" s="8">
        <f t="shared" si="94"/>
        <v>41664.25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5" t="str">
        <f t="shared" si="92"/>
        <v>music</v>
      </c>
      <c r="R1000" t="str">
        <f t="shared" si="95"/>
        <v>indie rock</v>
      </c>
      <c r="S1000" s="8">
        <f t="shared" si="93"/>
        <v>40220.25</v>
      </c>
      <c r="T1000" s="8">
        <f t="shared" si="94"/>
        <v>40234.25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5" t="str">
        <f t="shared" si="92"/>
        <v>food</v>
      </c>
      <c r="R1001" t="str">
        <f t="shared" si="95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F1:F1001">
    <cfRule type="colorScale" priority="2">
      <colorScale>
        <cfvo type="min"/>
        <cfvo type="percentile" val="50"/>
        <cfvo type="max"/>
        <color rgb="FFEB0B10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2F2F"/>
        <color rgb="FFCAE8AA"/>
        <color rgb="FF5DD5FF"/>
      </colorScale>
    </cfRule>
  </conditionalFormatting>
  <conditionalFormatting sqref="G1:G1048576">
    <cfRule type="cellIs" dxfId="15" priority="3" operator="equal">
      <formula>"canceled"</formula>
    </cfRule>
    <cfRule type="cellIs" dxfId="14" priority="4" operator="equal">
      <formula>"live"</formula>
    </cfRule>
    <cfRule type="cellIs" dxfId="13" priority="5" operator="equal">
      <formula>"successful"</formula>
    </cfRule>
    <cfRule type="cellIs" dxfId="12" priority="6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B29-5A56-41E5-A185-35C3F16C24A5}">
  <sheetPr>
    <tabColor theme="9" tint="0.39997558519241921"/>
  </sheetPr>
  <dimension ref="A3:F14"/>
  <sheetViews>
    <sheetView zoomScaleNormal="100" workbookViewId="0">
      <selection activeCell="C7" sqref="C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2" width="4.796875" bestFit="1" customWidth="1"/>
    <col min="13" max="13" width="6.19921875" bestFit="1" customWidth="1"/>
    <col min="14" max="14" width="5.69921875" bestFit="1" customWidth="1"/>
    <col min="15" max="15" width="11.69921875" bestFit="1" customWidth="1"/>
    <col min="16" max="16" width="9.59765625" bestFit="1" customWidth="1"/>
    <col min="17" max="17" width="10.09765625" bestFit="1" customWidth="1"/>
    <col min="18" max="18" width="7.09765625" bestFit="1" customWidth="1"/>
    <col min="19" max="19" width="10.3984375" bestFit="1" customWidth="1"/>
    <col min="20" max="20" width="11.09765625" bestFit="1" customWidth="1"/>
    <col min="21" max="21" width="6.19921875" bestFit="1" customWidth="1"/>
    <col min="22" max="22" width="11.69921875" bestFit="1" customWidth="1"/>
    <col min="23" max="23" width="9.59765625" bestFit="1" customWidth="1"/>
    <col min="24" max="24" width="10.09765625" bestFit="1" customWidth="1"/>
    <col min="25" max="25" width="7.09765625" bestFit="1" customWidth="1"/>
    <col min="26" max="26" width="8.59765625" bestFit="1" customWidth="1"/>
    <col min="27" max="27" width="11.09765625" bestFit="1" customWidth="1"/>
    <col min="28" max="28" width="4.796875" bestFit="1" customWidth="1"/>
    <col min="29" max="29" width="6.19921875" bestFit="1" customWidth="1"/>
    <col min="30" max="30" width="9.796875" bestFit="1" customWidth="1"/>
    <col min="31" max="31" width="5.69921875" bestFit="1" customWidth="1"/>
    <col min="32" max="32" width="11.69921875" bestFit="1" customWidth="1"/>
    <col min="33" max="33" width="9.59765625" bestFit="1" customWidth="1"/>
    <col min="34" max="34" width="10.09765625" bestFit="1" customWidth="1"/>
    <col min="35" max="35" width="7.09765625" bestFit="1" customWidth="1"/>
    <col min="36" max="36" width="14.09765625" bestFit="1" customWidth="1"/>
    <col min="37" max="37" width="10.8984375" bestFit="1" customWidth="1"/>
    <col min="38" max="38" width="5.59765625" bestFit="1" customWidth="1"/>
    <col min="39" max="39" width="3.796875" bestFit="1" customWidth="1"/>
    <col min="40" max="40" width="9.19921875" bestFit="1" customWidth="1"/>
    <col min="41" max="41" width="11.8984375" bestFit="1" customWidth="1"/>
    <col min="42" max="42" width="10.8984375" bestFit="1" customWidth="1"/>
  </cols>
  <sheetData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E56D-5E0E-48D4-80FA-518A257D201B}">
  <dimension ref="A1:F30"/>
  <sheetViews>
    <sheetView workbookViewId="0">
      <selection activeCell="A2" sqref="A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2030</v>
      </c>
      <c r="B2" t="s">
        <v>2070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2065</v>
      </c>
      <c r="E7">
        <v>4</v>
      </c>
      <c r="F7">
        <v>4</v>
      </c>
    </row>
    <row r="8" spans="1:6" x14ac:dyDescent="0.3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2043</v>
      </c>
      <c r="C10">
        <v>8</v>
      </c>
      <c r="E10">
        <v>10</v>
      </c>
      <c r="F10">
        <v>18</v>
      </c>
    </row>
    <row r="11" spans="1:6" x14ac:dyDescent="0.3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2059</v>
      </c>
      <c r="C25">
        <v>7</v>
      </c>
      <c r="E25">
        <v>14</v>
      </c>
      <c r="F25">
        <v>21</v>
      </c>
    </row>
    <row r="26" spans="1:6" x14ac:dyDescent="0.3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2062</v>
      </c>
      <c r="E29">
        <v>3</v>
      </c>
      <c r="F29">
        <v>3</v>
      </c>
    </row>
    <row r="30" spans="1:6" x14ac:dyDescent="0.3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D59D-D8F8-4A60-BDDF-A1C48D6945B4}">
  <dimension ref="A1:E18"/>
  <sheetViews>
    <sheetView zoomScale="80" zoomScaleNormal="80" workbookViewId="0">
      <selection activeCell="A8" sqref="A6:A17"/>
      <pivotSelection pane="bottomRight" showHeader="1" axis="axisRow" activeRow="7" previousRow="7" click="1" r:id="rId1">
        <pivotArea dataOnly="0" labelOnly="1" fieldPosition="0">
          <references count="1">
            <reference field="20" count="0"/>
          </references>
        </pivotArea>
      </pivotSelection>
    </sheetView>
  </sheetViews>
  <sheetFormatPr defaultRowHeight="15.6" x14ac:dyDescent="0.3"/>
  <cols>
    <col min="1" max="1" width="28.3984375" bestFit="1" customWidth="1"/>
    <col min="2" max="2" width="15.6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6" t="s">
        <v>2030</v>
      </c>
      <c r="B1" t="s">
        <v>2070</v>
      </c>
    </row>
    <row r="2" spans="1:5" x14ac:dyDescent="0.3">
      <c r="A2" s="6" t="s">
        <v>2085</v>
      </c>
      <c r="B2" t="s">
        <v>2070</v>
      </c>
    </row>
    <row r="4" spans="1:5" x14ac:dyDescent="0.3">
      <c r="A4" s="6" t="s">
        <v>2069</v>
      </c>
      <c r="B4" s="6" t="s">
        <v>2068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2977-2CF1-4CED-8840-B95C314089E4}">
  <dimension ref="A1:K1001"/>
  <sheetViews>
    <sheetView workbookViewId="0">
      <selection activeCell="D4" sqref="D4"/>
    </sheetView>
  </sheetViews>
  <sheetFormatPr defaultRowHeight="15.6" x14ac:dyDescent="0.3"/>
  <cols>
    <col min="1" max="2" width="11.19921875"/>
    <col min="4" max="4" width="15.796875" customWidth="1"/>
    <col min="5" max="5" width="17" customWidth="1"/>
    <col min="6" max="6" width="13.09765625" customWidth="1"/>
    <col min="7" max="7" width="16" customWidth="1"/>
    <col min="8" max="8" width="13.09765625" customWidth="1"/>
    <col min="9" max="9" width="18.796875" style="15" customWidth="1"/>
    <col min="10" max="10" width="15.59765625" customWidth="1"/>
    <col min="11" max="11" width="17.796875" customWidth="1"/>
  </cols>
  <sheetData>
    <row r="1" spans="1:11" x14ac:dyDescent="0.3">
      <c r="A1" s="1" t="s">
        <v>2</v>
      </c>
      <c r="B1" s="1" t="s">
        <v>4</v>
      </c>
      <c r="D1" s="4" t="s">
        <v>2086</v>
      </c>
      <c r="E1" s="4" t="s">
        <v>2099</v>
      </c>
      <c r="F1" s="4" t="s">
        <v>2100</v>
      </c>
      <c r="G1" s="4" t="s">
        <v>2101</v>
      </c>
      <c r="H1" s="4" t="s">
        <v>2102</v>
      </c>
      <c r="I1" s="14" t="s">
        <v>2103</v>
      </c>
      <c r="J1" s="4" t="s">
        <v>2104</v>
      </c>
      <c r="K1" s="4" t="s">
        <v>2105</v>
      </c>
    </row>
    <row r="2" spans="1:11" x14ac:dyDescent="0.3">
      <c r="A2" s="10">
        <v>100</v>
      </c>
      <c r="B2" t="s">
        <v>14</v>
      </c>
      <c r="D2" s="9" t="s">
        <v>2087</v>
      </c>
      <c r="E2">
        <f>COUNTIFS($A$2:$A$1001,"&lt;=999",$A$2:$A$1001,"&gt;=0",$B$2:$B$1001,"successful")</f>
        <v>30</v>
      </c>
      <c r="F2">
        <f>COUNTIFS($A$2:$A$1001,"&lt;=999",$A$2:$A$1001,"&gt;=0",$B$2:$B$1001,"failed")</f>
        <v>20</v>
      </c>
      <c r="G2">
        <f>COUNTIFS($A$2:$A$1001,"&lt;=999",$A$2:$A$1001,"&gt;=0",$B$2:$B$1001,"canceled")</f>
        <v>1</v>
      </c>
      <c r="H2">
        <f>SUM(E2:G2)</f>
        <v>51</v>
      </c>
      <c r="I2" s="16">
        <f>(E2/H2)</f>
        <v>0.58823529411764708</v>
      </c>
      <c r="J2" s="16">
        <f>F2/H2</f>
        <v>0.39215686274509803</v>
      </c>
      <c r="K2" s="16">
        <f>G2/H2</f>
        <v>1.9607843137254902E-2</v>
      </c>
    </row>
    <row r="3" spans="1:11" x14ac:dyDescent="0.3">
      <c r="A3" s="10">
        <v>1400</v>
      </c>
      <c r="B3" t="s">
        <v>20</v>
      </c>
      <c r="D3" s="9" t="s">
        <v>2088</v>
      </c>
      <c r="E3">
        <f>COUNTIFS($A$2:$A$1001,"&lt;=4999",$A$2:$A$1001,"&gt;=1000",$B$2:$B$1001,"successful")</f>
        <v>191</v>
      </c>
      <c r="F3">
        <f>COUNTIFS($A$2:$A$1001,"&lt;=4999",$A$2:$A$1001,"&gt;=1000",$B$2:$B$1001,"failed")</f>
        <v>38</v>
      </c>
      <c r="G3">
        <f>COUNTIFS($A$2:$A$1001,"&lt;=4999",$A$2:$A$1001,"&gt;=1000",$B$2:$B$1001,"canceled")</f>
        <v>2</v>
      </c>
      <c r="H3">
        <f t="shared" ref="H3:H13" si="0">SUM(E3:G3)</f>
        <v>231</v>
      </c>
      <c r="I3" s="16">
        <f t="shared" ref="I3:I14" si="1">(E3/H3)</f>
        <v>0.82683982683982682</v>
      </c>
      <c r="J3" s="16">
        <f t="shared" ref="J3:J13" si="2">F3/H3</f>
        <v>0.16450216450216451</v>
      </c>
      <c r="K3" s="16">
        <f t="shared" ref="K3:K13" si="3">G3/H3</f>
        <v>8.658008658008658E-3</v>
      </c>
    </row>
    <row r="4" spans="1:11" x14ac:dyDescent="0.3">
      <c r="A4" s="10">
        <v>108400</v>
      </c>
      <c r="B4" t="s">
        <v>20</v>
      </c>
      <c r="D4" s="9" t="s">
        <v>2089</v>
      </c>
      <c r="E4">
        <f>COUNTIFS($A$2:$A$1001,"&lt;=9999",$A$2:$A$1001,"&gt;=4999",$B$2:$B$1001,"successful")</f>
        <v>164</v>
      </c>
      <c r="F4">
        <f>COUNTIFS($A$2:$A$1001,"&lt;=9999",$A$2:$A$1001,"&gt;=4999",$B$2:$B$1001,"failed")</f>
        <v>126</v>
      </c>
      <c r="G4">
        <f>COUNTIFS($A$2:$A$1001,"&lt;=9999",$A$2:$A$1001,"&gt;=4999",$B$2:$B$1001,"canceled")</f>
        <v>25</v>
      </c>
      <c r="H4">
        <f t="shared" si="0"/>
        <v>315</v>
      </c>
      <c r="I4" s="16">
        <f t="shared" si="1"/>
        <v>0.52063492063492067</v>
      </c>
      <c r="J4" s="16">
        <f t="shared" si="2"/>
        <v>0.4</v>
      </c>
      <c r="K4" s="16">
        <f t="shared" si="3"/>
        <v>7.9365079365079361E-2</v>
      </c>
    </row>
    <row r="5" spans="1:11" x14ac:dyDescent="0.3">
      <c r="A5" s="10">
        <v>4200</v>
      </c>
      <c r="B5" t="s">
        <v>14</v>
      </c>
      <c r="D5" s="9" t="s">
        <v>2090</v>
      </c>
      <c r="E5">
        <f>COUNTIFS($A$2:$A$1001,"&lt;=14999",$A$2:$A$1001,"&gt;=9999",$B$2:$B$1001,"successful")</f>
        <v>4</v>
      </c>
      <c r="F5">
        <f>COUNTIFS($A$2:$A$1001,"&lt;=14999",$A$2:$A$1001,"&gt;=9999",$B$2:$B$1001,"failed")</f>
        <v>5</v>
      </c>
      <c r="G5">
        <f>COUNTIFS($A$2:$A$1001,"&lt;=14999",$A$2:$A$1001,"&gt;=9999",$B$2:$B$1001,"canceled")</f>
        <v>0</v>
      </c>
      <c r="H5">
        <f t="shared" si="0"/>
        <v>9</v>
      </c>
      <c r="I5" s="16">
        <f t="shared" si="1"/>
        <v>0.44444444444444442</v>
      </c>
      <c r="J5" s="16">
        <f t="shared" si="2"/>
        <v>0.55555555555555558</v>
      </c>
      <c r="K5" s="16">
        <f t="shared" si="3"/>
        <v>0</v>
      </c>
    </row>
    <row r="6" spans="1:11" x14ac:dyDescent="0.3">
      <c r="A6" s="10">
        <v>7600</v>
      </c>
      <c r="B6" t="s">
        <v>14</v>
      </c>
      <c r="D6" s="9" t="s">
        <v>2091</v>
      </c>
      <c r="E6">
        <f>COUNTIFS($A$2:$A$1001,"&lt;=19999",$A$2:$A$1001,"&gt;=14999",$B$2:$B$1001,"successful")</f>
        <v>10</v>
      </c>
      <c r="F6">
        <f>COUNTIFS($A$2:$A$1001,"&lt;=19999",$A$2:$A$1001,"&gt;=14999",$B$2:$B$1001,"failed")</f>
        <v>0</v>
      </c>
      <c r="G6">
        <f>COUNTIFS($A$2:$A$1001,"&lt;=19999",$A$2:$A$1001,"&gt;=14999",$B$2:$B$1001,"canceled")</f>
        <v>0</v>
      </c>
      <c r="H6">
        <f t="shared" si="0"/>
        <v>10</v>
      </c>
      <c r="I6" s="16">
        <f t="shared" si="1"/>
        <v>1</v>
      </c>
      <c r="J6" s="16">
        <f t="shared" si="2"/>
        <v>0</v>
      </c>
      <c r="K6" s="16">
        <f t="shared" si="3"/>
        <v>0</v>
      </c>
    </row>
    <row r="7" spans="1:11" x14ac:dyDescent="0.3">
      <c r="A7" s="10">
        <v>7600</v>
      </c>
      <c r="B7" t="s">
        <v>20</v>
      </c>
      <c r="D7" s="9" t="s">
        <v>2092</v>
      </c>
      <c r="E7">
        <f>COUNTIFS($A$2:$A$1001,"&lt;=24999",$A$2:$A$1001,"&gt;=19999",$B$2:$B$1001,"successful")</f>
        <v>7</v>
      </c>
      <c r="F7">
        <f>COUNTIFS($A$2:$A$1001,"&lt;=24999",$A$2:$A$1001,"&gt;=19999",$B$2:$B$1001,"failed")</f>
        <v>0</v>
      </c>
      <c r="G7">
        <f>COUNTIFS($A$2:$A$1001,"&lt;=24999",$A$2:$A$1001,"&gt;=19999",$B$2:$B$1001,"canceled")</f>
        <v>0</v>
      </c>
      <c r="H7">
        <f t="shared" si="0"/>
        <v>7</v>
      </c>
      <c r="I7" s="16">
        <f t="shared" si="1"/>
        <v>1</v>
      </c>
      <c r="J7" s="16">
        <f t="shared" si="2"/>
        <v>0</v>
      </c>
      <c r="K7" s="16">
        <f t="shared" si="3"/>
        <v>0</v>
      </c>
    </row>
    <row r="8" spans="1:11" x14ac:dyDescent="0.3">
      <c r="A8" s="10">
        <v>5200</v>
      </c>
      <c r="B8" t="s">
        <v>14</v>
      </c>
      <c r="D8" s="9" t="s">
        <v>2093</v>
      </c>
      <c r="E8">
        <f>COUNTIFS($A$2:$A$1001,"&lt;=29999",$A$2:$A$1001,"&gt;=24999",$B$2:$B$1001,"successful")</f>
        <v>11</v>
      </c>
      <c r="F8">
        <f>COUNTIFS($A$2:$A$1001,"&lt;=29999",$A$2:$A$1001,"&gt;=24999",$B$2:$B$1001,"failed")</f>
        <v>3</v>
      </c>
      <c r="G8">
        <f>COUNTIFS($A$2:$A$1001,"&lt;=29999",$A$2:$A$1001,"&gt;=24999",$B$2:$B$1001,"canceled")</f>
        <v>0</v>
      </c>
      <c r="H8">
        <f t="shared" si="0"/>
        <v>14</v>
      </c>
      <c r="I8" s="16">
        <f t="shared" si="1"/>
        <v>0.7857142857142857</v>
      </c>
      <c r="J8" s="16">
        <f t="shared" si="2"/>
        <v>0.21428571428571427</v>
      </c>
      <c r="K8" s="16">
        <f t="shared" si="3"/>
        <v>0</v>
      </c>
    </row>
    <row r="9" spans="1:11" x14ac:dyDescent="0.3">
      <c r="A9" s="10">
        <v>4500</v>
      </c>
      <c r="B9" t="s">
        <v>20</v>
      </c>
      <c r="D9" s="9" t="s">
        <v>2094</v>
      </c>
      <c r="E9">
        <f>COUNTIFS($A$2:$A$1001,"&lt;=34999",$A$2:$A$1001,"&gt;=29999",$B$2:$B$1001,"successful")</f>
        <v>7</v>
      </c>
      <c r="F9">
        <f>COUNTIFS($A$2:$A$1001,"&lt;=34999",$A$2:$A$1001,"&gt;=29999",$B$2:$B$1001,"failed")</f>
        <v>0</v>
      </c>
      <c r="G9">
        <f>COUNTIFS($A$2:$A$1001,"&lt;=34999",$A$2:$A$1001,"&gt;=29999",$B$2:$B$1001,"canceled")</f>
        <v>0</v>
      </c>
      <c r="H9">
        <f t="shared" si="0"/>
        <v>7</v>
      </c>
      <c r="I9" s="16">
        <f t="shared" si="1"/>
        <v>1</v>
      </c>
      <c r="J9" s="16">
        <f t="shared" si="2"/>
        <v>0</v>
      </c>
      <c r="K9" s="16">
        <f t="shared" si="3"/>
        <v>0</v>
      </c>
    </row>
    <row r="10" spans="1:11" x14ac:dyDescent="0.3">
      <c r="A10" s="10">
        <v>110100</v>
      </c>
      <c r="B10" t="s">
        <v>47</v>
      </c>
      <c r="D10" s="9" t="s">
        <v>2095</v>
      </c>
      <c r="E10">
        <f>COUNTIFS($A$2:$A$1001,"&lt;=39999",$A$2:$A$1001,"&gt;=34999",$B$2:$B$1001,"successful")</f>
        <v>8</v>
      </c>
      <c r="F10">
        <f>COUNTIFS($A$2:$A$1001,"&lt;=39999",$A$2:$A$1001,"&gt;=34999",$B$2:$B$1001,"failed")</f>
        <v>3</v>
      </c>
      <c r="G10">
        <f>COUNTIFS($A$2:$A$1001,"&lt;=39999",$A$2:$A$1001,"&gt;=34999",$B$2:$B$1001,"canceled")</f>
        <v>1</v>
      </c>
      <c r="H10">
        <f t="shared" si="0"/>
        <v>12</v>
      </c>
      <c r="I10" s="16">
        <f t="shared" si="1"/>
        <v>0.66666666666666663</v>
      </c>
      <c r="J10" s="16">
        <f t="shared" si="2"/>
        <v>0.25</v>
      </c>
      <c r="K10" s="16">
        <f t="shared" si="3"/>
        <v>8.3333333333333329E-2</v>
      </c>
    </row>
    <row r="11" spans="1:11" x14ac:dyDescent="0.3">
      <c r="A11" s="10">
        <v>6200</v>
      </c>
      <c r="B11" t="s">
        <v>14</v>
      </c>
      <c r="D11" s="9" t="s">
        <v>2096</v>
      </c>
      <c r="E11">
        <f>COUNTIFS($A$2:$A$1001,"&lt;=44999",$A$2:$A$1001,"&gt;=39999",$B$2:$B$1001,"successful")</f>
        <v>11</v>
      </c>
      <c r="F11">
        <f>COUNTIFS($A$2:$A$1001,"&lt;=44999",$A$2:$A$1001,"&gt;=39999",$B$2:$B$1001,"failed")</f>
        <v>3</v>
      </c>
      <c r="G11">
        <f>COUNTIFS($A$2:$A$1001,"&lt;=44999",$A$2:$A$1001,"&gt;=39999",$B$2:$B$1001,"canceled")</f>
        <v>0</v>
      </c>
      <c r="H11">
        <f t="shared" si="0"/>
        <v>14</v>
      </c>
      <c r="I11" s="16">
        <f t="shared" si="1"/>
        <v>0.7857142857142857</v>
      </c>
      <c r="J11" s="16">
        <f t="shared" si="2"/>
        <v>0.21428571428571427</v>
      </c>
      <c r="K11" s="16">
        <f t="shared" si="3"/>
        <v>0</v>
      </c>
    </row>
    <row r="12" spans="1:11" x14ac:dyDescent="0.3">
      <c r="A12" s="10">
        <v>5200</v>
      </c>
      <c r="B12" t="s">
        <v>20</v>
      </c>
      <c r="D12" s="9" t="s">
        <v>2097</v>
      </c>
      <c r="E12">
        <f>COUNTIFS($A$2:$A$1001,"&lt;=49999",$A$2:$A$1001,"&gt;=44999",$B$2:$B$1001,"successful")</f>
        <v>8</v>
      </c>
      <c r="F12">
        <f>COUNTIFS($A$2:$A$1001,"&lt;=49999",$A$2:$A$1001,"&gt;=44999",$B$2:$B$1001,"failed")</f>
        <v>3</v>
      </c>
      <c r="G12">
        <f>COUNTIFS($A$2:$A$1001,"&lt;=49999",$A$2:$A$1001,"&gt;=44999",$B$2:$B$1001,"canceled")</f>
        <v>0</v>
      </c>
      <c r="H12">
        <f t="shared" si="0"/>
        <v>11</v>
      </c>
      <c r="I12" s="16">
        <f t="shared" si="1"/>
        <v>0.72727272727272729</v>
      </c>
      <c r="J12" s="16">
        <f t="shared" si="2"/>
        <v>0.27272727272727271</v>
      </c>
      <c r="K12" s="16">
        <f t="shared" si="3"/>
        <v>0</v>
      </c>
    </row>
    <row r="13" spans="1:11" ht="26.4" x14ac:dyDescent="0.3">
      <c r="A13" s="10">
        <v>6300</v>
      </c>
      <c r="B13" t="s">
        <v>14</v>
      </c>
      <c r="D13" s="9" t="s">
        <v>2098</v>
      </c>
      <c r="E13">
        <f>COUNTIFS($A$2:$A$1001,"&lt;=500000",$A$2:$A$1001,"&gt;=49999",$B$2:$B$1001,"successful")</f>
        <v>114</v>
      </c>
      <c r="F13">
        <f>COUNTIFS($A$2:$A$1001,"&lt;=500000",$A$2:$A$1001,"&gt;=49999",$B$2:$B$1001,"failed")</f>
        <v>163</v>
      </c>
      <c r="G13">
        <f>COUNTIFS($A$2:$A$1001,"&lt;=500000",$A$2:$A$1001,"&gt;=49999",$B$2:$B$1001,"canceled")</f>
        <v>28</v>
      </c>
      <c r="H13">
        <f t="shared" si="0"/>
        <v>305</v>
      </c>
      <c r="I13" s="16">
        <f t="shared" si="1"/>
        <v>0.3737704918032787</v>
      </c>
      <c r="J13" s="16">
        <f t="shared" si="2"/>
        <v>0.53442622950819674</v>
      </c>
      <c r="K13" s="16">
        <f t="shared" si="3"/>
        <v>9.1803278688524587E-2</v>
      </c>
    </row>
    <row r="14" spans="1:11" x14ac:dyDescent="0.3">
      <c r="A14" s="10">
        <v>6300</v>
      </c>
      <c r="B14" t="s">
        <v>14</v>
      </c>
      <c r="D14" s="4" t="s">
        <v>2115</v>
      </c>
      <c r="E14" s="14">
        <f>SUM(E2:E13)</f>
        <v>565</v>
      </c>
      <c r="F14" s="14">
        <f t="shared" ref="F14:K14" si="4">SUM(F2:F13)</f>
        <v>364</v>
      </c>
      <c r="G14" s="14">
        <f t="shared" si="4"/>
        <v>57</v>
      </c>
      <c r="H14" s="14">
        <f t="shared" si="4"/>
        <v>986</v>
      </c>
      <c r="I14" s="13">
        <f t="shared" si="4"/>
        <v>8.7192929432080835</v>
      </c>
      <c r="J14" s="13">
        <f t="shared" si="4"/>
        <v>2.9979395136097158</v>
      </c>
      <c r="K14" s="13">
        <f t="shared" si="4"/>
        <v>0.28276754318220088</v>
      </c>
    </row>
    <row r="15" spans="1:11" x14ac:dyDescent="0.3">
      <c r="A15" s="10">
        <v>4200</v>
      </c>
      <c r="B15" t="s">
        <v>20</v>
      </c>
    </row>
    <row r="16" spans="1:11" x14ac:dyDescent="0.3">
      <c r="A16" s="10">
        <v>28200</v>
      </c>
      <c r="B16" t="s">
        <v>14</v>
      </c>
    </row>
    <row r="17" spans="1:2" x14ac:dyDescent="0.3">
      <c r="A17" s="10">
        <v>81200</v>
      </c>
      <c r="B17" t="s">
        <v>14</v>
      </c>
    </row>
    <row r="18" spans="1:2" x14ac:dyDescent="0.3">
      <c r="A18" s="10">
        <v>1700</v>
      </c>
      <c r="B18" t="s">
        <v>20</v>
      </c>
    </row>
    <row r="19" spans="1:2" x14ac:dyDescent="0.3">
      <c r="A19" s="10">
        <v>84600</v>
      </c>
      <c r="B19" t="s">
        <v>20</v>
      </c>
    </row>
    <row r="20" spans="1:2" x14ac:dyDescent="0.3">
      <c r="A20" s="10">
        <v>9100</v>
      </c>
      <c r="B20" t="s">
        <v>74</v>
      </c>
    </row>
    <row r="21" spans="1:2" x14ac:dyDescent="0.3">
      <c r="A21" s="10">
        <v>62500</v>
      </c>
      <c r="B21" t="s">
        <v>14</v>
      </c>
    </row>
    <row r="22" spans="1:2" x14ac:dyDescent="0.3">
      <c r="A22" s="10">
        <v>131800</v>
      </c>
      <c r="B22" t="s">
        <v>20</v>
      </c>
    </row>
    <row r="23" spans="1:2" x14ac:dyDescent="0.3">
      <c r="A23" s="10">
        <v>94000</v>
      </c>
      <c r="B23" t="s">
        <v>14</v>
      </c>
    </row>
    <row r="24" spans="1:2" x14ac:dyDescent="0.3">
      <c r="A24" s="10">
        <v>59100</v>
      </c>
      <c r="B24" t="s">
        <v>20</v>
      </c>
    </row>
    <row r="25" spans="1:2" x14ac:dyDescent="0.3">
      <c r="A25" s="10">
        <v>4500</v>
      </c>
      <c r="B25" t="s">
        <v>20</v>
      </c>
    </row>
    <row r="26" spans="1:2" x14ac:dyDescent="0.3">
      <c r="A26" s="10">
        <v>92400</v>
      </c>
      <c r="B26" t="s">
        <v>20</v>
      </c>
    </row>
    <row r="27" spans="1:2" x14ac:dyDescent="0.3">
      <c r="A27" s="10">
        <v>5500</v>
      </c>
      <c r="B27" t="s">
        <v>20</v>
      </c>
    </row>
    <row r="28" spans="1:2" x14ac:dyDescent="0.3">
      <c r="A28" s="10">
        <v>107500</v>
      </c>
      <c r="B28" t="s">
        <v>74</v>
      </c>
    </row>
    <row r="29" spans="1:2" x14ac:dyDescent="0.3">
      <c r="A29" s="10">
        <v>2000</v>
      </c>
      <c r="B29" t="s">
        <v>14</v>
      </c>
    </row>
    <row r="30" spans="1:2" x14ac:dyDescent="0.3">
      <c r="A30" s="10">
        <v>130800</v>
      </c>
      <c r="B30" t="s">
        <v>20</v>
      </c>
    </row>
    <row r="31" spans="1:2" x14ac:dyDescent="0.3">
      <c r="A31" s="10">
        <v>45900</v>
      </c>
      <c r="B31" t="s">
        <v>20</v>
      </c>
    </row>
    <row r="32" spans="1:2" x14ac:dyDescent="0.3">
      <c r="A32" s="10">
        <v>9000</v>
      </c>
      <c r="B32" t="s">
        <v>20</v>
      </c>
    </row>
    <row r="33" spans="1:2" x14ac:dyDescent="0.3">
      <c r="A33" s="10">
        <v>3500</v>
      </c>
      <c r="B33" t="s">
        <v>20</v>
      </c>
    </row>
    <row r="34" spans="1:2" x14ac:dyDescent="0.3">
      <c r="A34" s="10">
        <v>101000</v>
      </c>
      <c r="B34" t="s">
        <v>14</v>
      </c>
    </row>
    <row r="35" spans="1:2" x14ac:dyDescent="0.3">
      <c r="A35" s="10">
        <v>50200</v>
      </c>
      <c r="B35" t="s">
        <v>20</v>
      </c>
    </row>
    <row r="36" spans="1:2" x14ac:dyDescent="0.3">
      <c r="A36" s="10">
        <v>9300</v>
      </c>
      <c r="B36" t="s">
        <v>20</v>
      </c>
    </row>
    <row r="37" spans="1:2" x14ac:dyDescent="0.3">
      <c r="A37" s="10">
        <v>125500</v>
      </c>
      <c r="B37" t="s">
        <v>20</v>
      </c>
    </row>
    <row r="38" spans="1:2" x14ac:dyDescent="0.3">
      <c r="A38" s="10">
        <v>700</v>
      </c>
      <c r="B38" t="s">
        <v>20</v>
      </c>
    </row>
    <row r="39" spans="1:2" x14ac:dyDescent="0.3">
      <c r="A39" s="10">
        <v>8100</v>
      </c>
      <c r="B39" t="s">
        <v>20</v>
      </c>
    </row>
    <row r="40" spans="1:2" x14ac:dyDescent="0.3">
      <c r="A40" s="10">
        <v>3100</v>
      </c>
      <c r="B40" t="s">
        <v>20</v>
      </c>
    </row>
    <row r="41" spans="1:2" x14ac:dyDescent="0.3">
      <c r="A41" s="10">
        <v>9900</v>
      </c>
      <c r="B41" t="s">
        <v>14</v>
      </c>
    </row>
    <row r="42" spans="1:2" x14ac:dyDescent="0.3">
      <c r="A42" s="10">
        <v>8800</v>
      </c>
      <c r="B42" t="s">
        <v>20</v>
      </c>
    </row>
    <row r="43" spans="1:2" x14ac:dyDescent="0.3">
      <c r="A43" s="10">
        <v>5600</v>
      </c>
      <c r="B43" t="s">
        <v>20</v>
      </c>
    </row>
    <row r="44" spans="1:2" x14ac:dyDescent="0.3">
      <c r="A44" s="10">
        <v>1800</v>
      </c>
      <c r="B44" t="s">
        <v>20</v>
      </c>
    </row>
    <row r="45" spans="1:2" x14ac:dyDescent="0.3">
      <c r="A45" s="10">
        <v>90200</v>
      </c>
      <c r="B45" t="s">
        <v>20</v>
      </c>
    </row>
    <row r="46" spans="1:2" x14ac:dyDescent="0.3">
      <c r="A46" s="10">
        <v>1600</v>
      </c>
      <c r="B46" t="s">
        <v>20</v>
      </c>
    </row>
    <row r="47" spans="1:2" x14ac:dyDescent="0.3">
      <c r="A47" s="10">
        <v>9500</v>
      </c>
      <c r="B47" t="s">
        <v>14</v>
      </c>
    </row>
    <row r="48" spans="1:2" x14ac:dyDescent="0.3">
      <c r="A48" s="10">
        <v>3700</v>
      </c>
      <c r="B48" t="s">
        <v>20</v>
      </c>
    </row>
    <row r="49" spans="1:2" x14ac:dyDescent="0.3">
      <c r="A49" s="10">
        <v>1500</v>
      </c>
      <c r="B49" t="s">
        <v>20</v>
      </c>
    </row>
    <row r="50" spans="1:2" x14ac:dyDescent="0.3">
      <c r="A50" s="10">
        <v>33300</v>
      </c>
      <c r="B50" t="s">
        <v>20</v>
      </c>
    </row>
    <row r="51" spans="1:2" x14ac:dyDescent="0.3">
      <c r="A51" s="10">
        <v>7200</v>
      </c>
      <c r="B51" t="s">
        <v>20</v>
      </c>
    </row>
    <row r="52" spans="1:2" x14ac:dyDescent="0.3">
      <c r="A52" s="10">
        <v>100</v>
      </c>
      <c r="B52" t="s">
        <v>14</v>
      </c>
    </row>
    <row r="53" spans="1:2" x14ac:dyDescent="0.3">
      <c r="A53" s="10">
        <v>158100</v>
      </c>
      <c r="B53" t="s">
        <v>14</v>
      </c>
    </row>
    <row r="54" spans="1:2" x14ac:dyDescent="0.3">
      <c r="A54" s="10">
        <v>7200</v>
      </c>
      <c r="B54" t="s">
        <v>14</v>
      </c>
    </row>
    <row r="55" spans="1:2" x14ac:dyDescent="0.3">
      <c r="A55" s="10">
        <v>8800</v>
      </c>
      <c r="B55" t="s">
        <v>20</v>
      </c>
    </row>
    <row r="56" spans="1:2" x14ac:dyDescent="0.3">
      <c r="A56" s="10">
        <v>6000</v>
      </c>
      <c r="B56" t="s">
        <v>14</v>
      </c>
    </row>
    <row r="57" spans="1:2" x14ac:dyDescent="0.3">
      <c r="A57" s="10">
        <v>6600</v>
      </c>
      <c r="B57" t="s">
        <v>20</v>
      </c>
    </row>
    <row r="58" spans="1:2" x14ac:dyDescent="0.3">
      <c r="A58" s="10">
        <v>8000</v>
      </c>
      <c r="B58" t="s">
        <v>20</v>
      </c>
    </row>
    <row r="59" spans="1:2" x14ac:dyDescent="0.3">
      <c r="A59" s="10">
        <v>2900</v>
      </c>
      <c r="B59" t="s">
        <v>20</v>
      </c>
    </row>
    <row r="60" spans="1:2" x14ac:dyDescent="0.3">
      <c r="A60" s="10">
        <v>2700</v>
      </c>
      <c r="B60" t="s">
        <v>20</v>
      </c>
    </row>
    <row r="61" spans="1:2" x14ac:dyDescent="0.3">
      <c r="A61" s="10">
        <v>1400</v>
      </c>
      <c r="B61" t="s">
        <v>20</v>
      </c>
    </row>
    <row r="62" spans="1:2" x14ac:dyDescent="0.3">
      <c r="A62" s="10">
        <v>94200</v>
      </c>
      <c r="B62" t="s">
        <v>20</v>
      </c>
    </row>
    <row r="63" spans="1:2" x14ac:dyDescent="0.3">
      <c r="A63" s="10">
        <v>199200</v>
      </c>
      <c r="B63" t="s">
        <v>14</v>
      </c>
    </row>
    <row r="64" spans="1:2" x14ac:dyDescent="0.3">
      <c r="A64" s="10">
        <v>2000</v>
      </c>
      <c r="B64" t="s">
        <v>20</v>
      </c>
    </row>
    <row r="65" spans="1:2" x14ac:dyDescent="0.3">
      <c r="A65" s="10">
        <v>4700</v>
      </c>
      <c r="B65" t="s">
        <v>14</v>
      </c>
    </row>
    <row r="66" spans="1:2" x14ac:dyDescent="0.3">
      <c r="A66" s="10">
        <v>2800</v>
      </c>
      <c r="B66" t="s">
        <v>14</v>
      </c>
    </row>
    <row r="67" spans="1:2" x14ac:dyDescent="0.3">
      <c r="A67" s="10">
        <v>6100</v>
      </c>
      <c r="B67" t="s">
        <v>20</v>
      </c>
    </row>
    <row r="68" spans="1:2" x14ac:dyDescent="0.3">
      <c r="A68" s="10">
        <v>2900</v>
      </c>
      <c r="B68" t="s">
        <v>14</v>
      </c>
    </row>
    <row r="69" spans="1:2" x14ac:dyDescent="0.3">
      <c r="A69" s="10">
        <v>72600</v>
      </c>
      <c r="B69" t="s">
        <v>20</v>
      </c>
    </row>
    <row r="70" spans="1:2" x14ac:dyDescent="0.3">
      <c r="A70" s="10">
        <v>5700</v>
      </c>
      <c r="B70" t="s">
        <v>20</v>
      </c>
    </row>
    <row r="71" spans="1:2" x14ac:dyDescent="0.3">
      <c r="A71" s="10">
        <v>7900</v>
      </c>
      <c r="B71" t="s">
        <v>74</v>
      </c>
    </row>
    <row r="72" spans="1:2" x14ac:dyDescent="0.3">
      <c r="A72" s="10">
        <v>128000</v>
      </c>
      <c r="B72" t="s">
        <v>20</v>
      </c>
    </row>
    <row r="73" spans="1:2" x14ac:dyDescent="0.3">
      <c r="A73" s="10">
        <v>6000</v>
      </c>
      <c r="B73" t="s">
        <v>20</v>
      </c>
    </row>
    <row r="74" spans="1:2" x14ac:dyDescent="0.3">
      <c r="A74" s="10">
        <v>600</v>
      </c>
      <c r="B74" t="s">
        <v>20</v>
      </c>
    </row>
    <row r="75" spans="1:2" x14ac:dyDescent="0.3">
      <c r="A75" s="10">
        <v>1400</v>
      </c>
      <c r="B75" t="s">
        <v>20</v>
      </c>
    </row>
    <row r="76" spans="1:2" x14ac:dyDescent="0.3">
      <c r="A76" s="10">
        <v>3900</v>
      </c>
      <c r="B76" t="s">
        <v>20</v>
      </c>
    </row>
    <row r="77" spans="1:2" x14ac:dyDescent="0.3">
      <c r="A77" s="10">
        <v>9700</v>
      </c>
      <c r="B77" t="s">
        <v>20</v>
      </c>
    </row>
    <row r="78" spans="1:2" x14ac:dyDescent="0.3">
      <c r="A78" s="10">
        <v>122900</v>
      </c>
      <c r="B78" t="s">
        <v>14</v>
      </c>
    </row>
    <row r="79" spans="1:2" x14ac:dyDescent="0.3">
      <c r="A79" s="10">
        <v>9500</v>
      </c>
      <c r="B79" t="s">
        <v>14</v>
      </c>
    </row>
    <row r="80" spans="1:2" x14ac:dyDescent="0.3">
      <c r="A80" s="10">
        <v>4500</v>
      </c>
      <c r="B80" t="s">
        <v>20</v>
      </c>
    </row>
    <row r="81" spans="1:2" x14ac:dyDescent="0.3">
      <c r="A81" s="10">
        <v>57800</v>
      </c>
      <c r="B81" t="s">
        <v>14</v>
      </c>
    </row>
    <row r="82" spans="1:2" x14ac:dyDescent="0.3">
      <c r="A82" s="10">
        <v>1100</v>
      </c>
      <c r="B82" t="s">
        <v>20</v>
      </c>
    </row>
    <row r="83" spans="1:2" x14ac:dyDescent="0.3">
      <c r="A83" s="10">
        <v>16800</v>
      </c>
      <c r="B83" t="s">
        <v>20</v>
      </c>
    </row>
    <row r="84" spans="1:2" x14ac:dyDescent="0.3">
      <c r="A84" s="10">
        <v>1000</v>
      </c>
      <c r="B84" t="s">
        <v>20</v>
      </c>
    </row>
    <row r="85" spans="1:2" x14ac:dyDescent="0.3">
      <c r="A85" s="10">
        <v>106400</v>
      </c>
      <c r="B85" t="s">
        <v>14</v>
      </c>
    </row>
    <row r="86" spans="1:2" x14ac:dyDescent="0.3">
      <c r="A86" s="10">
        <v>31400</v>
      </c>
      <c r="B86" t="s">
        <v>20</v>
      </c>
    </row>
    <row r="87" spans="1:2" x14ac:dyDescent="0.3">
      <c r="A87" s="10">
        <v>4900</v>
      </c>
      <c r="B87" t="s">
        <v>20</v>
      </c>
    </row>
    <row r="88" spans="1:2" x14ac:dyDescent="0.3">
      <c r="A88" s="10">
        <v>7400</v>
      </c>
      <c r="B88" t="s">
        <v>20</v>
      </c>
    </row>
    <row r="89" spans="1:2" x14ac:dyDescent="0.3">
      <c r="A89" s="10">
        <v>198500</v>
      </c>
      <c r="B89" t="s">
        <v>14</v>
      </c>
    </row>
    <row r="90" spans="1:2" x14ac:dyDescent="0.3">
      <c r="A90" s="10">
        <v>4800</v>
      </c>
      <c r="B90" t="s">
        <v>20</v>
      </c>
    </row>
    <row r="91" spans="1:2" x14ac:dyDescent="0.3">
      <c r="A91" s="10">
        <v>3400</v>
      </c>
      <c r="B91" t="s">
        <v>20</v>
      </c>
    </row>
    <row r="92" spans="1:2" x14ac:dyDescent="0.3">
      <c r="A92" s="10">
        <v>7800</v>
      </c>
      <c r="B92" t="s">
        <v>14</v>
      </c>
    </row>
    <row r="93" spans="1:2" x14ac:dyDescent="0.3">
      <c r="A93" s="10">
        <v>154300</v>
      </c>
      <c r="B93" t="s">
        <v>14</v>
      </c>
    </row>
    <row r="94" spans="1:2" x14ac:dyDescent="0.3">
      <c r="A94" s="10">
        <v>20000</v>
      </c>
      <c r="B94" t="s">
        <v>20</v>
      </c>
    </row>
    <row r="95" spans="1:2" x14ac:dyDescent="0.3">
      <c r="A95" s="10">
        <v>108800</v>
      </c>
      <c r="B95" t="s">
        <v>74</v>
      </c>
    </row>
    <row r="96" spans="1:2" x14ac:dyDescent="0.3">
      <c r="A96" s="10">
        <v>2900</v>
      </c>
      <c r="B96" t="s">
        <v>20</v>
      </c>
    </row>
    <row r="97" spans="1:2" x14ac:dyDescent="0.3">
      <c r="A97" s="10">
        <v>900</v>
      </c>
      <c r="B97" t="s">
        <v>20</v>
      </c>
    </row>
    <row r="98" spans="1:2" x14ac:dyDescent="0.3">
      <c r="A98" s="10">
        <v>69700</v>
      </c>
      <c r="B98" t="s">
        <v>20</v>
      </c>
    </row>
    <row r="99" spans="1:2" x14ac:dyDescent="0.3">
      <c r="A99" s="10">
        <v>1300</v>
      </c>
      <c r="B99" t="s">
        <v>20</v>
      </c>
    </row>
    <row r="100" spans="1:2" x14ac:dyDescent="0.3">
      <c r="A100" s="10">
        <v>97800</v>
      </c>
      <c r="B100" t="s">
        <v>14</v>
      </c>
    </row>
    <row r="101" spans="1:2" x14ac:dyDescent="0.3">
      <c r="A101" s="10">
        <v>7600</v>
      </c>
      <c r="B101" t="s">
        <v>20</v>
      </c>
    </row>
    <row r="102" spans="1:2" x14ac:dyDescent="0.3">
      <c r="A102" s="10">
        <v>100</v>
      </c>
      <c r="B102" t="s">
        <v>14</v>
      </c>
    </row>
    <row r="103" spans="1:2" x14ac:dyDescent="0.3">
      <c r="A103" s="10">
        <v>900</v>
      </c>
      <c r="B103" t="s">
        <v>20</v>
      </c>
    </row>
    <row r="104" spans="1:2" x14ac:dyDescent="0.3">
      <c r="A104" s="10">
        <v>3700</v>
      </c>
      <c r="B104" t="s">
        <v>20</v>
      </c>
    </row>
    <row r="105" spans="1:2" x14ac:dyDescent="0.3">
      <c r="A105" s="10">
        <v>10000</v>
      </c>
      <c r="B105" t="s">
        <v>14</v>
      </c>
    </row>
    <row r="106" spans="1:2" x14ac:dyDescent="0.3">
      <c r="A106" s="10">
        <v>119200</v>
      </c>
      <c r="B106" t="s">
        <v>20</v>
      </c>
    </row>
    <row r="107" spans="1:2" x14ac:dyDescent="0.3">
      <c r="A107" s="10">
        <v>6800</v>
      </c>
      <c r="B107" t="s">
        <v>20</v>
      </c>
    </row>
    <row r="108" spans="1:2" x14ac:dyDescent="0.3">
      <c r="A108" s="10">
        <v>3900</v>
      </c>
      <c r="B108" t="s">
        <v>20</v>
      </c>
    </row>
    <row r="109" spans="1:2" x14ac:dyDescent="0.3">
      <c r="A109" s="10">
        <v>3500</v>
      </c>
      <c r="B109" t="s">
        <v>20</v>
      </c>
    </row>
    <row r="110" spans="1:2" x14ac:dyDescent="0.3">
      <c r="A110" s="10">
        <v>1500</v>
      </c>
      <c r="B110" t="s">
        <v>20</v>
      </c>
    </row>
    <row r="111" spans="1:2" x14ac:dyDescent="0.3">
      <c r="A111" s="10">
        <v>5200</v>
      </c>
      <c r="B111" t="s">
        <v>14</v>
      </c>
    </row>
    <row r="112" spans="1:2" x14ac:dyDescent="0.3">
      <c r="A112" s="10">
        <v>142400</v>
      </c>
      <c r="B112" t="s">
        <v>14</v>
      </c>
    </row>
    <row r="113" spans="1:2" x14ac:dyDescent="0.3">
      <c r="A113" s="10">
        <v>61400</v>
      </c>
      <c r="B113" t="s">
        <v>20</v>
      </c>
    </row>
    <row r="114" spans="1:2" x14ac:dyDescent="0.3">
      <c r="A114" s="10">
        <v>4700</v>
      </c>
      <c r="B114" t="s">
        <v>20</v>
      </c>
    </row>
    <row r="115" spans="1:2" x14ac:dyDescent="0.3">
      <c r="A115" s="10">
        <v>3300</v>
      </c>
      <c r="B115" t="s">
        <v>20</v>
      </c>
    </row>
    <row r="116" spans="1:2" x14ac:dyDescent="0.3">
      <c r="A116" s="10">
        <v>1900</v>
      </c>
      <c r="B116" t="s">
        <v>20</v>
      </c>
    </row>
    <row r="117" spans="1:2" x14ac:dyDescent="0.3">
      <c r="A117" s="10">
        <v>166700</v>
      </c>
      <c r="B117" t="s">
        <v>14</v>
      </c>
    </row>
    <row r="118" spans="1:2" x14ac:dyDescent="0.3">
      <c r="A118" s="10">
        <v>7200</v>
      </c>
      <c r="B118" t="s">
        <v>14</v>
      </c>
    </row>
    <row r="119" spans="1:2" x14ac:dyDescent="0.3">
      <c r="A119" s="10">
        <v>4900</v>
      </c>
      <c r="B119" t="s">
        <v>20</v>
      </c>
    </row>
    <row r="120" spans="1:2" x14ac:dyDescent="0.3">
      <c r="A120" s="10">
        <v>5400</v>
      </c>
      <c r="B120" t="s">
        <v>20</v>
      </c>
    </row>
    <row r="121" spans="1:2" x14ac:dyDescent="0.3">
      <c r="A121" s="10">
        <v>5000</v>
      </c>
      <c r="B121" t="s">
        <v>20</v>
      </c>
    </row>
    <row r="122" spans="1:2" x14ac:dyDescent="0.3">
      <c r="A122" s="10">
        <v>75100</v>
      </c>
      <c r="B122" t="s">
        <v>20</v>
      </c>
    </row>
    <row r="123" spans="1:2" x14ac:dyDescent="0.3">
      <c r="A123" s="10">
        <v>45300</v>
      </c>
      <c r="B123" t="s">
        <v>20</v>
      </c>
    </row>
    <row r="124" spans="1:2" x14ac:dyDescent="0.3">
      <c r="A124" s="10">
        <v>136800</v>
      </c>
      <c r="B124" t="s">
        <v>14</v>
      </c>
    </row>
    <row r="125" spans="1:2" x14ac:dyDescent="0.3">
      <c r="A125" s="10">
        <v>177700</v>
      </c>
      <c r="B125" t="s">
        <v>14</v>
      </c>
    </row>
    <row r="126" spans="1:2" x14ac:dyDescent="0.3">
      <c r="A126" s="10">
        <v>2600</v>
      </c>
      <c r="B126" t="s">
        <v>20</v>
      </c>
    </row>
    <row r="127" spans="1:2" x14ac:dyDescent="0.3">
      <c r="A127" s="10">
        <v>5300</v>
      </c>
      <c r="B127" t="s">
        <v>20</v>
      </c>
    </row>
    <row r="128" spans="1:2" x14ac:dyDescent="0.3">
      <c r="A128" s="10">
        <v>180200</v>
      </c>
      <c r="B128" t="s">
        <v>14</v>
      </c>
    </row>
    <row r="129" spans="1:2" x14ac:dyDescent="0.3">
      <c r="A129" s="10">
        <v>103200</v>
      </c>
      <c r="B129" t="s">
        <v>14</v>
      </c>
    </row>
    <row r="130" spans="1:2" x14ac:dyDescent="0.3">
      <c r="A130" s="10">
        <v>70600</v>
      </c>
      <c r="B130" t="s">
        <v>74</v>
      </c>
    </row>
    <row r="131" spans="1:2" x14ac:dyDescent="0.3">
      <c r="A131" s="10">
        <v>148500</v>
      </c>
      <c r="B131" t="s">
        <v>74</v>
      </c>
    </row>
    <row r="132" spans="1:2" x14ac:dyDescent="0.3">
      <c r="A132" s="10">
        <v>9600</v>
      </c>
      <c r="B132" t="s">
        <v>20</v>
      </c>
    </row>
    <row r="133" spans="1:2" x14ac:dyDescent="0.3">
      <c r="A133" s="10">
        <v>164700</v>
      </c>
      <c r="B133" t="s">
        <v>20</v>
      </c>
    </row>
    <row r="134" spans="1:2" x14ac:dyDescent="0.3">
      <c r="A134" s="10">
        <v>3300</v>
      </c>
      <c r="B134" t="s">
        <v>20</v>
      </c>
    </row>
    <row r="135" spans="1:2" x14ac:dyDescent="0.3">
      <c r="A135" s="10">
        <v>4500</v>
      </c>
      <c r="B135" t="s">
        <v>20</v>
      </c>
    </row>
    <row r="136" spans="1:2" x14ac:dyDescent="0.3">
      <c r="A136" s="10">
        <v>99500</v>
      </c>
      <c r="B136" t="s">
        <v>14</v>
      </c>
    </row>
    <row r="137" spans="1:2" x14ac:dyDescent="0.3">
      <c r="A137" s="10">
        <v>7700</v>
      </c>
      <c r="B137" t="s">
        <v>14</v>
      </c>
    </row>
    <row r="138" spans="1:2" x14ac:dyDescent="0.3">
      <c r="A138" s="10">
        <v>82800</v>
      </c>
      <c r="B138" t="s">
        <v>74</v>
      </c>
    </row>
    <row r="139" spans="1:2" x14ac:dyDescent="0.3">
      <c r="A139" s="10">
        <v>1800</v>
      </c>
      <c r="B139" t="s">
        <v>20</v>
      </c>
    </row>
    <row r="140" spans="1:2" x14ac:dyDescent="0.3">
      <c r="A140" s="10">
        <v>9600</v>
      </c>
      <c r="B140" t="s">
        <v>14</v>
      </c>
    </row>
    <row r="141" spans="1:2" x14ac:dyDescent="0.3">
      <c r="A141" s="10">
        <v>92100</v>
      </c>
      <c r="B141" t="s">
        <v>14</v>
      </c>
    </row>
    <row r="142" spans="1:2" x14ac:dyDescent="0.3">
      <c r="A142" s="10">
        <v>5500</v>
      </c>
      <c r="B142" t="s">
        <v>20</v>
      </c>
    </row>
    <row r="143" spans="1:2" x14ac:dyDescent="0.3">
      <c r="A143" s="10">
        <v>64300</v>
      </c>
      <c r="B143" t="s">
        <v>20</v>
      </c>
    </row>
    <row r="144" spans="1:2" x14ac:dyDescent="0.3">
      <c r="A144" s="10">
        <v>5000</v>
      </c>
      <c r="B144" t="s">
        <v>20</v>
      </c>
    </row>
    <row r="145" spans="1:2" x14ac:dyDescent="0.3">
      <c r="A145" s="10">
        <v>5400</v>
      </c>
      <c r="B145" t="s">
        <v>20</v>
      </c>
    </row>
    <row r="146" spans="1:2" x14ac:dyDescent="0.3">
      <c r="A146" s="10">
        <v>9000</v>
      </c>
      <c r="B146" t="s">
        <v>20</v>
      </c>
    </row>
    <row r="147" spans="1:2" x14ac:dyDescent="0.3">
      <c r="A147" s="10">
        <v>25000</v>
      </c>
      <c r="B147" t="s">
        <v>20</v>
      </c>
    </row>
    <row r="148" spans="1:2" x14ac:dyDescent="0.3">
      <c r="A148" s="10">
        <v>8800</v>
      </c>
      <c r="B148" t="s">
        <v>74</v>
      </c>
    </row>
    <row r="149" spans="1:2" x14ac:dyDescent="0.3">
      <c r="A149" s="10">
        <v>8300</v>
      </c>
      <c r="B149" t="s">
        <v>20</v>
      </c>
    </row>
    <row r="150" spans="1:2" x14ac:dyDescent="0.3">
      <c r="A150" s="10">
        <v>9300</v>
      </c>
      <c r="B150" t="s">
        <v>20</v>
      </c>
    </row>
    <row r="151" spans="1:2" x14ac:dyDescent="0.3">
      <c r="A151" s="10">
        <v>6200</v>
      </c>
      <c r="B151" t="s">
        <v>20</v>
      </c>
    </row>
    <row r="152" spans="1:2" x14ac:dyDescent="0.3">
      <c r="A152" s="10">
        <v>100</v>
      </c>
      <c r="B152" t="s">
        <v>14</v>
      </c>
    </row>
    <row r="153" spans="1:2" x14ac:dyDescent="0.3">
      <c r="A153" s="10">
        <v>137200</v>
      </c>
      <c r="B153" t="s">
        <v>14</v>
      </c>
    </row>
    <row r="154" spans="1:2" x14ac:dyDescent="0.3">
      <c r="A154" s="10">
        <v>41500</v>
      </c>
      <c r="B154" t="s">
        <v>20</v>
      </c>
    </row>
    <row r="155" spans="1:2" x14ac:dyDescent="0.3">
      <c r="A155" s="10">
        <v>189400</v>
      </c>
      <c r="B155" t="s">
        <v>14</v>
      </c>
    </row>
    <row r="156" spans="1:2" x14ac:dyDescent="0.3">
      <c r="A156" s="10">
        <v>171300</v>
      </c>
      <c r="B156" t="s">
        <v>14</v>
      </c>
    </row>
    <row r="157" spans="1:2" x14ac:dyDescent="0.3">
      <c r="A157" s="10">
        <v>139500</v>
      </c>
      <c r="B157" t="s">
        <v>14</v>
      </c>
    </row>
    <row r="158" spans="1:2" x14ac:dyDescent="0.3">
      <c r="A158" s="10">
        <v>36400</v>
      </c>
      <c r="B158" t="s">
        <v>74</v>
      </c>
    </row>
    <row r="159" spans="1:2" x14ac:dyDescent="0.3">
      <c r="A159" s="10">
        <v>4200</v>
      </c>
      <c r="B159" t="s">
        <v>14</v>
      </c>
    </row>
    <row r="160" spans="1:2" x14ac:dyDescent="0.3">
      <c r="A160" s="10">
        <v>2100</v>
      </c>
      <c r="B160" t="s">
        <v>20</v>
      </c>
    </row>
    <row r="161" spans="1:2" x14ac:dyDescent="0.3">
      <c r="A161" s="10">
        <v>191200</v>
      </c>
      <c r="B161" t="s">
        <v>20</v>
      </c>
    </row>
    <row r="162" spans="1:2" x14ac:dyDescent="0.3">
      <c r="A162" s="10">
        <v>8000</v>
      </c>
      <c r="B162" t="s">
        <v>20</v>
      </c>
    </row>
    <row r="163" spans="1:2" x14ac:dyDescent="0.3">
      <c r="A163" s="10">
        <v>5500</v>
      </c>
      <c r="B163" t="s">
        <v>14</v>
      </c>
    </row>
    <row r="164" spans="1:2" x14ac:dyDescent="0.3">
      <c r="A164" s="10">
        <v>6100</v>
      </c>
      <c r="B164" t="s">
        <v>20</v>
      </c>
    </row>
    <row r="165" spans="1:2" x14ac:dyDescent="0.3">
      <c r="A165" s="10">
        <v>3500</v>
      </c>
      <c r="B165" t="s">
        <v>20</v>
      </c>
    </row>
    <row r="166" spans="1:2" x14ac:dyDescent="0.3">
      <c r="A166" s="10">
        <v>150500</v>
      </c>
      <c r="B166" t="s">
        <v>20</v>
      </c>
    </row>
    <row r="167" spans="1:2" x14ac:dyDescent="0.3">
      <c r="A167" s="10">
        <v>90400</v>
      </c>
      <c r="B167" t="s">
        <v>20</v>
      </c>
    </row>
    <row r="168" spans="1:2" x14ac:dyDescent="0.3">
      <c r="A168" s="10">
        <v>9800</v>
      </c>
      <c r="B168" t="s">
        <v>20</v>
      </c>
    </row>
    <row r="169" spans="1:2" x14ac:dyDescent="0.3">
      <c r="A169" s="10">
        <v>2600</v>
      </c>
      <c r="B169" t="s">
        <v>20</v>
      </c>
    </row>
    <row r="170" spans="1:2" x14ac:dyDescent="0.3">
      <c r="A170" s="10">
        <v>128100</v>
      </c>
      <c r="B170" t="s">
        <v>14</v>
      </c>
    </row>
    <row r="171" spans="1:2" x14ac:dyDescent="0.3">
      <c r="A171" s="10">
        <v>23300</v>
      </c>
      <c r="B171" t="s">
        <v>20</v>
      </c>
    </row>
    <row r="172" spans="1:2" x14ac:dyDescent="0.3">
      <c r="A172" s="10">
        <v>188100</v>
      </c>
      <c r="B172" t="s">
        <v>14</v>
      </c>
    </row>
    <row r="173" spans="1:2" x14ac:dyDescent="0.3">
      <c r="A173" s="10">
        <v>4900</v>
      </c>
      <c r="B173" t="s">
        <v>14</v>
      </c>
    </row>
    <row r="174" spans="1:2" x14ac:dyDescent="0.3">
      <c r="A174" s="10">
        <v>800</v>
      </c>
      <c r="B174" t="s">
        <v>14</v>
      </c>
    </row>
    <row r="175" spans="1:2" x14ac:dyDescent="0.3">
      <c r="A175" s="10">
        <v>96700</v>
      </c>
      <c r="B175" t="s">
        <v>20</v>
      </c>
    </row>
    <row r="176" spans="1:2" x14ac:dyDescent="0.3">
      <c r="A176" s="10">
        <v>600</v>
      </c>
      <c r="B176" t="s">
        <v>20</v>
      </c>
    </row>
    <row r="177" spans="1:2" x14ac:dyDescent="0.3">
      <c r="A177" s="10">
        <v>181200</v>
      </c>
      <c r="B177" t="s">
        <v>14</v>
      </c>
    </row>
    <row r="178" spans="1:2" x14ac:dyDescent="0.3">
      <c r="A178" s="10">
        <v>115000</v>
      </c>
      <c r="B178" t="s">
        <v>14</v>
      </c>
    </row>
    <row r="179" spans="1:2" x14ac:dyDescent="0.3">
      <c r="A179" s="10">
        <v>38800</v>
      </c>
      <c r="B179" t="s">
        <v>20</v>
      </c>
    </row>
    <row r="180" spans="1:2" x14ac:dyDescent="0.3">
      <c r="A180" s="10">
        <v>7200</v>
      </c>
      <c r="B180" t="s">
        <v>14</v>
      </c>
    </row>
    <row r="181" spans="1:2" x14ac:dyDescent="0.3">
      <c r="A181" s="10">
        <v>44500</v>
      </c>
      <c r="B181" t="s">
        <v>20</v>
      </c>
    </row>
    <row r="182" spans="1:2" x14ac:dyDescent="0.3">
      <c r="A182" s="10">
        <v>56000</v>
      </c>
      <c r="B182" t="s">
        <v>20</v>
      </c>
    </row>
    <row r="183" spans="1:2" x14ac:dyDescent="0.3">
      <c r="A183" s="10">
        <v>8600</v>
      </c>
      <c r="B183" t="s">
        <v>14</v>
      </c>
    </row>
    <row r="184" spans="1:2" x14ac:dyDescent="0.3">
      <c r="A184" s="10">
        <v>27100</v>
      </c>
      <c r="B184" t="s">
        <v>20</v>
      </c>
    </row>
    <row r="185" spans="1:2" x14ac:dyDescent="0.3">
      <c r="A185" s="10">
        <v>5100</v>
      </c>
      <c r="B185" t="s">
        <v>14</v>
      </c>
    </row>
    <row r="186" spans="1:2" x14ac:dyDescent="0.3">
      <c r="A186" s="10">
        <v>3600</v>
      </c>
      <c r="B186" t="s">
        <v>20</v>
      </c>
    </row>
    <row r="187" spans="1:2" x14ac:dyDescent="0.3">
      <c r="A187" s="10">
        <v>1000</v>
      </c>
      <c r="B187" t="s">
        <v>14</v>
      </c>
    </row>
    <row r="188" spans="1:2" x14ac:dyDescent="0.3">
      <c r="A188" s="10">
        <v>88800</v>
      </c>
      <c r="B188" t="s">
        <v>14</v>
      </c>
    </row>
    <row r="189" spans="1:2" x14ac:dyDescent="0.3">
      <c r="A189" s="10">
        <v>60200</v>
      </c>
      <c r="B189" t="s">
        <v>20</v>
      </c>
    </row>
    <row r="190" spans="1:2" x14ac:dyDescent="0.3">
      <c r="A190" s="10">
        <v>8200</v>
      </c>
      <c r="B190" t="s">
        <v>14</v>
      </c>
    </row>
    <row r="191" spans="1:2" x14ac:dyDescent="0.3">
      <c r="A191" s="10">
        <v>191300</v>
      </c>
      <c r="B191" t="s">
        <v>74</v>
      </c>
    </row>
    <row r="192" spans="1:2" x14ac:dyDescent="0.3">
      <c r="A192" s="10">
        <v>3700</v>
      </c>
      <c r="B192" t="s">
        <v>14</v>
      </c>
    </row>
    <row r="193" spans="1:2" x14ac:dyDescent="0.3">
      <c r="A193" s="10">
        <v>8400</v>
      </c>
      <c r="B193" t="s">
        <v>14</v>
      </c>
    </row>
    <row r="194" spans="1:2" x14ac:dyDescent="0.3">
      <c r="A194" s="10">
        <v>42600</v>
      </c>
      <c r="B194" t="s">
        <v>14</v>
      </c>
    </row>
    <row r="195" spans="1:2" x14ac:dyDescent="0.3">
      <c r="A195" s="10">
        <v>6600</v>
      </c>
      <c r="B195" t="s">
        <v>14</v>
      </c>
    </row>
    <row r="196" spans="1:2" x14ac:dyDescent="0.3">
      <c r="A196" s="10">
        <v>7100</v>
      </c>
      <c r="B196" t="s">
        <v>20</v>
      </c>
    </row>
    <row r="197" spans="1:2" x14ac:dyDescent="0.3">
      <c r="A197" s="10">
        <v>15800</v>
      </c>
      <c r="B197" t="s">
        <v>20</v>
      </c>
    </row>
    <row r="198" spans="1:2" x14ac:dyDescent="0.3">
      <c r="A198" s="10">
        <v>8200</v>
      </c>
      <c r="B198" t="s">
        <v>14</v>
      </c>
    </row>
    <row r="199" spans="1:2" x14ac:dyDescent="0.3">
      <c r="A199" s="10">
        <v>54700</v>
      </c>
      <c r="B199" t="s">
        <v>20</v>
      </c>
    </row>
    <row r="200" spans="1:2" x14ac:dyDescent="0.3">
      <c r="A200" s="10">
        <v>63200</v>
      </c>
      <c r="B200" t="s">
        <v>14</v>
      </c>
    </row>
    <row r="201" spans="1:2" x14ac:dyDescent="0.3">
      <c r="A201" s="10">
        <v>1800</v>
      </c>
      <c r="B201" t="s">
        <v>14</v>
      </c>
    </row>
    <row r="202" spans="1:2" x14ac:dyDescent="0.3">
      <c r="A202" s="10">
        <v>100</v>
      </c>
      <c r="B202" t="s">
        <v>14</v>
      </c>
    </row>
    <row r="203" spans="1:2" x14ac:dyDescent="0.3">
      <c r="A203" s="10">
        <v>2100</v>
      </c>
      <c r="B203" t="s">
        <v>20</v>
      </c>
    </row>
    <row r="204" spans="1:2" x14ac:dyDescent="0.3">
      <c r="A204" s="10">
        <v>8300</v>
      </c>
      <c r="B204" t="s">
        <v>74</v>
      </c>
    </row>
    <row r="205" spans="1:2" x14ac:dyDescent="0.3">
      <c r="A205" s="10">
        <v>143900</v>
      </c>
      <c r="B205" t="s">
        <v>20</v>
      </c>
    </row>
    <row r="206" spans="1:2" x14ac:dyDescent="0.3">
      <c r="A206" s="10">
        <v>75000</v>
      </c>
      <c r="B206" t="s">
        <v>14</v>
      </c>
    </row>
    <row r="207" spans="1:2" x14ac:dyDescent="0.3">
      <c r="A207" s="10">
        <v>1300</v>
      </c>
      <c r="B207" t="s">
        <v>20</v>
      </c>
    </row>
    <row r="208" spans="1:2" x14ac:dyDescent="0.3">
      <c r="A208" s="10">
        <v>9000</v>
      </c>
      <c r="B208" t="s">
        <v>74</v>
      </c>
    </row>
    <row r="209" spans="1:2" x14ac:dyDescent="0.3">
      <c r="A209" s="10">
        <v>1000</v>
      </c>
      <c r="B209" t="s">
        <v>20</v>
      </c>
    </row>
    <row r="210" spans="1:2" x14ac:dyDescent="0.3">
      <c r="A210" s="10">
        <v>196900</v>
      </c>
      <c r="B210" t="s">
        <v>20</v>
      </c>
    </row>
    <row r="211" spans="1:2" x14ac:dyDescent="0.3">
      <c r="A211" s="10">
        <v>194500</v>
      </c>
      <c r="B211" t="s">
        <v>47</v>
      </c>
    </row>
    <row r="212" spans="1:2" x14ac:dyDescent="0.3">
      <c r="A212" s="10">
        <v>9400</v>
      </c>
      <c r="B212" t="s">
        <v>14</v>
      </c>
    </row>
    <row r="213" spans="1:2" x14ac:dyDescent="0.3">
      <c r="A213" s="10">
        <v>104400</v>
      </c>
      <c r="B213" t="s">
        <v>14</v>
      </c>
    </row>
    <row r="214" spans="1:2" x14ac:dyDescent="0.3">
      <c r="A214" s="10">
        <v>8100</v>
      </c>
      <c r="B214" t="s">
        <v>20</v>
      </c>
    </row>
    <row r="215" spans="1:2" x14ac:dyDescent="0.3">
      <c r="A215" s="10">
        <v>87900</v>
      </c>
      <c r="B215" t="s">
        <v>20</v>
      </c>
    </row>
    <row r="216" spans="1:2" x14ac:dyDescent="0.3">
      <c r="A216" s="10">
        <v>1400</v>
      </c>
      <c r="B216" t="s">
        <v>20</v>
      </c>
    </row>
    <row r="217" spans="1:2" x14ac:dyDescent="0.3">
      <c r="A217" s="10">
        <v>156800</v>
      </c>
      <c r="B217" t="s">
        <v>14</v>
      </c>
    </row>
    <row r="218" spans="1:2" x14ac:dyDescent="0.3">
      <c r="A218" s="10">
        <v>121700</v>
      </c>
      <c r="B218" t="s">
        <v>20</v>
      </c>
    </row>
    <row r="219" spans="1:2" x14ac:dyDescent="0.3">
      <c r="A219" s="10">
        <v>129400</v>
      </c>
      <c r="B219" t="s">
        <v>14</v>
      </c>
    </row>
    <row r="220" spans="1:2" x14ac:dyDescent="0.3">
      <c r="A220" s="10">
        <v>5700</v>
      </c>
      <c r="B220" t="s">
        <v>20</v>
      </c>
    </row>
    <row r="221" spans="1:2" x14ac:dyDescent="0.3">
      <c r="A221" s="10">
        <v>41700</v>
      </c>
      <c r="B221" t="s">
        <v>20</v>
      </c>
    </row>
    <row r="222" spans="1:2" x14ac:dyDescent="0.3">
      <c r="A222" s="10">
        <v>7900</v>
      </c>
      <c r="B222" t="s">
        <v>14</v>
      </c>
    </row>
    <row r="223" spans="1:2" x14ac:dyDescent="0.3">
      <c r="A223" s="10">
        <v>121500</v>
      </c>
      <c r="B223" t="s">
        <v>14</v>
      </c>
    </row>
    <row r="224" spans="1:2" x14ac:dyDescent="0.3">
      <c r="A224" s="10">
        <v>4800</v>
      </c>
      <c r="B224" t="s">
        <v>20</v>
      </c>
    </row>
    <row r="225" spans="1:2" x14ac:dyDescent="0.3">
      <c r="A225" s="10">
        <v>87300</v>
      </c>
      <c r="B225" t="s">
        <v>14</v>
      </c>
    </row>
    <row r="226" spans="1:2" x14ac:dyDescent="0.3">
      <c r="A226" s="10">
        <v>46300</v>
      </c>
      <c r="B226" t="s">
        <v>20</v>
      </c>
    </row>
    <row r="227" spans="1:2" x14ac:dyDescent="0.3">
      <c r="A227" s="10">
        <v>67800</v>
      </c>
      <c r="B227" t="s">
        <v>20</v>
      </c>
    </row>
    <row r="228" spans="1:2" x14ac:dyDescent="0.3">
      <c r="A228" s="10">
        <v>3000</v>
      </c>
      <c r="B228" t="s">
        <v>20</v>
      </c>
    </row>
    <row r="229" spans="1:2" x14ac:dyDescent="0.3">
      <c r="A229" s="10">
        <v>60900</v>
      </c>
      <c r="B229" t="s">
        <v>20</v>
      </c>
    </row>
    <row r="230" spans="1:2" x14ac:dyDescent="0.3">
      <c r="A230" s="10">
        <v>137900</v>
      </c>
      <c r="B230" t="s">
        <v>20</v>
      </c>
    </row>
    <row r="231" spans="1:2" x14ac:dyDescent="0.3">
      <c r="A231" s="10">
        <v>85600</v>
      </c>
      <c r="B231" t="s">
        <v>20</v>
      </c>
    </row>
    <row r="232" spans="1:2" x14ac:dyDescent="0.3">
      <c r="A232" s="10">
        <v>2400</v>
      </c>
      <c r="B232" t="s">
        <v>20</v>
      </c>
    </row>
    <row r="233" spans="1:2" x14ac:dyDescent="0.3">
      <c r="A233" s="10">
        <v>7200</v>
      </c>
      <c r="B233" t="s">
        <v>74</v>
      </c>
    </row>
    <row r="234" spans="1:2" x14ac:dyDescent="0.3">
      <c r="A234" s="10">
        <v>3400</v>
      </c>
      <c r="B234" t="s">
        <v>20</v>
      </c>
    </row>
    <row r="235" spans="1:2" x14ac:dyDescent="0.3">
      <c r="A235" s="10">
        <v>3800</v>
      </c>
      <c r="B235" t="s">
        <v>20</v>
      </c>
    </row>
    <row r="236" spans="1:2" x14ac:dyDescent="0.3">
      <c r="A236" s="10">
        <v>7500</v>
      </c>
      <c r="B236" t="s">
        <v>20</v>
      </c>
    </row>
    <row r="237" spans="1:2" x14ac:dyDescent="0.3">
      <c r="A237" s="10">
        <v>8600</v>
      </c>
      <c r="B237" t="s">
        <v>14</v>
      </c>
    </row>
    <row r="238" spans="1:2" x14ac:dyDescent="0.3">
      <c r="A238" s="10">
        <v>39500</v>
      </c>
      <c r="B238" t="s">
        <v>14</v>
      </c>
    </row>
    <row r="239" spans="1:2" x14ac:dyDescent="0.3">
      <c r="A239" s="10">
        <v>9300</v>
      </c>
      <c r="B239" t="s">
        <v>20</v>
      </c>
    </row>
    <row r="240" spans="1:2" x14ac:dyDescent="0.3">
      <c r="A240" s="10">
        <v>2400</v>
      </c>
      <c r="B240" t="s">
        <v>20</v>
      </c>
    </row>
    <row r="241" spans="1:2" x14ac:dyDescent="0.3">
      <c r="A241" s="10">
        <v>3200</v>
      </c>
      <c r="B241" t="s">
        <v>14</v>
      </c>
    </row>
    <row r="242" spans="1:2" x14ac:dyDescent="0.3">
      <c r="A242" s="10">
        <v>29400</v>
      </c>
      <c r="B242" t="s">
        <v>20</v>
      </c>
    </row>
    <row r="243" spans="1:2" x14ac:dyDescent="0.3">
      <c r="A243" s="10">
        <v>168500</v>
      </c>
      <c r="B243" t="s">
        <v>20</v>
      </c>
    </row>
    <row r="244" spans="1:2" x14ac:dyDescent="0.3">
      <c r="A244" s="10">
        <v>8400</v>
      </c>
      <c r="B244" t="s">
        <v>20</v>
      </c>
    </row>
    <row r="245" spans="1:2" x14ac:dyDescent="0.3">
      <c r="A245" s="10">
        <v>2300</v>
      </c>
      <c r="B245" t="s">
        <v>20</v>
      </c>
    </row>
    <row r="246" spans="1:2" x14ac:dyDescent="0.3">
      <c r="A246" s="10">
        <v>700</v>
      </c>
      <c r="B246" t="s">
        <v>20</v>
      </c>
    </row>
    <row r="247" spans="1:2" x14ac:dyDescent="0.3">
      <c r="A247" s="10">
        <v>2900</v>
      </c>
      <c r="B247" t="s">
        <v>20</v>
      </c>
    </row>
    <row r="248" spans="1:2" x14ac:dyDescent="0.3">
      <c r="A248" s="10">
        <v>4500</v>
      </c>
      <c r="B248" t="s">
        <v>20</v>
      </c>
    </row>
    <row r="249" spans="1:2" x14ac:dyDescent="0.3">
      <c r="A249" s="10">
        <v>19800</v>
      </c>
      <c r="B249" t="s">
        <v>20</v>
      </c>
    </row>
    <row r="250" spans="1:2" x14ac:dyDescent="0.3">
      <c r="A250" s="10">
        <v>6200</v>
      </c>
      <c r="B250" t="s">
        <v>20</v>
      </c>
    </row>
    <row r="251" spans="1:2" x14ac:dyDescent="0.3">
      <c r="A251" s="10">
        <v>61500</v>
      </c>
      <c r="B251" t="s">
        <v>20</v>
      </c>
    </row>
    <row r="252" spans="1:2" x14ac:dyDescent="0.3">
      <c r="A252" s="10">
        <v>100</v>
      </c>
      <c r="B252" t="s">
        <v>14</v>
      </c>
    </row>
    <row r="253" spans="1:2" x14ac:dyDescent="0.3">
      <c r="A253" s="10">
        <v>7100</v>
      </c>
      <c r="B253" t="s">
        <v>14</v>
      </c>
    </row>
    <row r="254" spans="1:2" x14ac:dyDescent="0.3">
      <c r="A254" s="10">
        <v>1000</v>
      </c>
      <c r="B254" t="s">
        <v>20</v>
      </c>
    </row>
    <row r="255" spans="1:2" x14ac:dyDescent="0.3">
      <c r="A255" s="10">
        <v>121500</v>
      </c>
      <c r="B255" t="s">
        <v>14</v>
      </c>
    </row>
    <row r="256" spans="1:2" x14ac:dyDescent="0.3">
      <c r="A256" s="10">
        <v>4600</v>
      </c>
      <c r="B256" t="s">
        <v>20</v>
      </c>
    </row>
    <row r="257" spans="1:2" x14ac:dyDescent="0.3">
      <c r="A257" s="10">
        <v>80500</v>
      </c>
      <c r="B257" t="s">
        <v>20</v>
      </c>
    </row>
    <row r="258" spans="1:2" x14ac:dyDescent="0.3">
      <c r="A258" s="10">
        <v>4100</v>
      </c>
      <c r="B258" t="s">
        <v>14</v>
      </c>
    </row>
    <row r="259" spans="1:2" x14ac:dyDescent="0.3">
      <c r="A259" s="10">
        <v>5700</v>
      </c>
      <c r="B259" t="s">
        <v>20</v>
      </c>
    </row>
    <row r="260" spans="1:2" x14ac:dyDescent="0.3">
      <c r="A260" s="10">
        <v>5000</v>
      </c>
      <c r="B260" t="s">
        <v>20</v>
      </c>
    </row>
    <row r="261" spans="1:2" x14ac:dyDescent="0.3">
      <c r="A261" s="10">
        <v>1800</v>
      </c>
      <c r="B261" t="s">
        <v>20</v>
      </c>
    </row>
    <row r="262" spans="1:2" x14ac:dyDescent="0.3">
      <c r="A262" s="10">
        <v>6300</v>
      </c>
      <c r="B262" t="s">
        <v>20</v>
      </c>
    </row>
    <row r="263" spans="1:2" x14ac:dyDescent="0.3">
      <c r="A263" s="10">
        <v>84300</v>
      </c>
      <c r="B263" t="s">
        <v>14</v>
      </c>
    </row>
    <row r="264" spans="1:2" x14ac:dyDescent="0.3">
      <c r="A264" s="10">
        <v>1700</v>
      </c>
      <c r="B264" t="s">
        <v>20</v>
      </c>
    </row>
    <row r="265" spans="1:2" x14ac:dyDescent="0.3">
      <c r="A265" s="10">
        <v>2900</v>
      </c>
      <c r="B265" t="s">
        <v>20</v>
      </c>
    </row>
    <row r="266" spans="1:2" x14ac:dyDescent="0.3">
      <c r="A266" s="10">
        <v>45600</v>
      </c>
      <c r="B266" t="s">
        <v>20</v>
      </c>
    </row>
    <row r="267" spans="1:2" x14ac:dyDescent="0.3">
      <c r="A267" s="10">
        <v>4900</v>
      </c>
      <c r="B267" t="s">
        <v>20</v>
      </c>
    </row>
    <row r="268" spans="1:2" x14ac:dyDescent="0.3">
      <c r="A268" s="10">
        <v>111900</v>
      </c>
      <c r="B268" t="s">
        <v>14</v>
      </c>
    </row>
    <row r="269" spans="1:2" x14ac:dyDescent="0.3">
      <c r="A269" s="10">
        <v>61600</v>
      </c>
      <c r="B269" t="s">
        <v>20</v>
      </c>
    </row>
    <row r="270" spans="1:2" x14ac:dyDescent="0.3">
      <c r="A270" s="10">
        <v>1500</v>
      </c>
      <c r="B270" t="s">
        <v>20</v>
      </c>
    </row>
    <row r="271" spans="1:2" x14ac:dyDescent="0.3">
      <c r="A271" s="10">
        <v>3500</v>
      </c>
      <c r="B271" t="s">
        <v>20</v>
      </c>
    </row>
    <row r="272" spans="1:2" x14ac:dyDescent="0.3">
      <c r="A272" s="10">
        <v>173900</v>
      </c>
      <c r="B272" t="s">
        <v>74</v>
      </c>
    </row>
    <row r="273" spans="1:2" x14ac:dyDescent="0.3">
      <c r="A273" s="10">
        <v>153700</v>
      </c>
      <c r="B273" t="s">
        <v>47</v>
      </c>
    </row>
    <row r="274" spans="1:2" x14ac:dyDescent="0.3">
      <c r="A274" s="10">
        <v>51100</v>
      </c>
      <c r="B274" t="s">
        <v>20</v>
      </c>
    </row>
    <row r="275" spans="1:2" x14ac:dyDescent="0.3">
      <c r="A275" s="10">
        <v>7800</v>
      </c>
      <c r="B275" t="s">
        <v>20</v>
      </c>
    </row>
    <row r="276" spans="1:2" x14ac:dyDescent="0.3">
      <c r="A276" s="10">
        <v>2400</v>
      </c>
      <c r="B276" t="s">
        <v>14</v>
      </c>
    </row>
    <row r="277" spans="1:2" x14ac:dyDescent="0.3">
      <c r="A277" s="10">
        <v>3900</v>
      </c>
      <c r="B277" t="s">
        <v>20</v>
      </c>
    </row>
    <row r="278" spans="1:2" x14ac:dyDescent="0.3">
      <c r="A278" s="10">
        <v>5500</v>
      </c>
      <c r="B278" t="s">
        <v>14</v>
      </c>
    </row>
    <row r="279" spans="1:2" x14ac:dyDescent="0.3">
      <c r="A279" s="10">
        <v>700</v>
      </c>
      <c r="B279" t="s">
        <v>20</v>
      </c>
    </row>
    <row r="280" spans="1:2" x14ac:dyDescent="0.3">
      <c r="A280" s="10">
        <v>2700</v>
      </c>
      <c r="B280" t="s">
        <v>20</v>
      </c>
    </row>
    <row r="281" spans="1:2" x14ac:dyDescent="0.3">
      <c r="A281" s="10">
        <v>8000</v>
      </c>
      <c r="B281" t="s">
        <v>20</v>
      </c>
    </row>
    <row r="282" spans="1:2" x14ac:dyDescent="0.3">
      <c r="A282" s="10">
        <v>2500</v>
      </c>
      <c r="B282" t="s">
        <v>20</v>
      </c>
    </row>
    <row r="283" spans="1:2" x14ac:dyDescent="0.3">
      <c r="A283" s="10">
        <v>164500</v>
      </c>
      <c r="B283" t="s">
        <v>14</v>
      </c>
    </row>
    <row r="284" spans="1:2" x14ac:dyDescent="0.3">
      <c r="A284" s="10">
        <v>8400</v>
      </c>
      <c r="B284" t="s">
        <v>20</v>
      </c>
    </row>
    <row r="285" spans="1:2" x14ac:dyDescent="0.3">
      <c r="A285" s="10">
        <v>8100</v>
      </c>
      <c r="B285" t="s">
        <v>14</v>
      </c>
    </row>
    <row r="286" spans="1:2" x14ac:dyDescent="0.3">
      <c r="A286" s="10">
        <v>9800</v>
      </c>
      <c r="B286" t="s">
        <v>14</v>
      </c>
    </row>
    <row r="287" spans="1:2" x14ac:dyDescent="0.3">
      <c r="A287" s="10">
        <v>900</v>
      </c>
      <c r="B287" t="s">
        <v>20</v>
      </c>
    </row>
    <row r="288" spans="1:2" x14ac:dyDescent="0.3">
      <c r="A288" s="10">
        <v>112100</v>
      </c>
      <c r="B288" t="s">
        <v>74</v>
      </c>
    </row>
    <row r="289" spans="1:2" x14ac:dyDescent="0.3">
      <c r="A289" s="10">
        <v>6300</v>
      </c>
      <c r="B289" t="s">
        <v>20</v>
      </c>
    </row>
    <row r="290" spans="1:2" x14ac:dyDescent="0.3">
      <c r="A290" s="10">
        <v>5600</v>
      </c>
      <c r="B290" t="s">
        <v>14</v>
      </c>
    </row>
    <row r="291" spans="1:2" x14ac:dyDescent="0.3">
      <c r="A291" s="10">
        <v>800</v>
      </c>
      <c r="B291" t="s">
        <v>20</v>
      </c>
    </row>
    <row r="292" spans="1:2" x14ac:dyDescent="0.3">
      <c r="A292" s="10">
        <v>168600</v>
      </c>
      <c r="B292" t="s">
        <v>14</v>
      </c>
    </row>
    <row r="293" spans="1:2" x14ac:dyDescent="0.3">
      <c r="A293" s="10">
        <v>1800</v>
      </c>
      <c r="B293" t="s">
        <v>20</v>
      </c>
    </row>
    <row r="294" spans="1:2" x14ac:dyDescent="0.3">
      <c r="A294" s="10">
        <v>7300</v>
      </c>
      <c r="B294" t="s">
        <v>14</v>
      </c>
    </row>
    <row r="295" spans="1:2" x14ac:dyDescent="0.3">
      <c r="A295" s="10">
        <v>6500</v>
      </c>
      <c r="B295" t="s">
        <v>74</v>
      </c>
    </row>
    <row r="296" spans="1:2" x14ac:dyDescent="0.3">
      <c r="A296" s="10">
        <v>600</v>
      </c>
      <c r="B296" t="s">
        <v>20</v>
      </c>
    </row>
    <row r="297" spans="1:2" x14ac:dyDescent="0.3">
      <c r="A297" s="10">
        <v>192900</v>
      </c>
      <c r="B297" t="s">
        <v>14</v>
      </c>
    </row>
    <row r="298" spans="1:2" x14ac:dyDescent="0.3">
      <c r="A298" s="10">
        <v>6100</v>
      </c>
      <c r="B298" t="s">
        <v>14</v>
      </c>
    </row>
    <row r="299" spans="1:2" x14ac:dyDescent="0.3">
      <c r="A299" s="10">
        <v>7200</v>
      </c>
      <c r="B299" t="s">
        <v>14</v>
      </c>
    </row>
    <row r="300" spans="1:2" x14ac:dyDescent="0.3">
      <c r="A300" s="10">
        <v>3500</v>
      </c>
      <c r="B300" t="s">
        <v>20</v>
      </c>
    </row>
    <row r="301" spans="1:2" x14ac:dyDescent="0.3">
      <c r="A301" s="10">
        <v>3800</v>
      </c>
      <c r="B301" t="s">
        <v>14</v>
      </c>
    </row>
    <row r="302" spans="1:2" x14ac:dyDescent="0.3">
      <c r="A302" s="10">
        <v>100</v>
      </c>
      <c r="B302" t="s">
        <v>14</v>
      </c>
    </row>
    <row r="303" spans="1:2" x14ac:dyDescent="0.3">
      <c r="A303" s="10">
        <v>900</v>
      </c>
      <c r="B303" t="s">
        <v>20</v>
      </c>
    </row>
    <row r="304" spans="1:2" x14ac:dyDescent="0.3">
      <c r="A304" s="10">
        <v>76100</v>
      </c>
      <c r="B304" t="s">
        <v>14</v>
      </c>
    </row>
    <row r="305" spans="1:2" x14ac:dyDescent="0.3">
      <c r="A305" s="10">
        <v>3400</v>
      </c>
      <c r="B305" t="s">
        <v>14</v>
      </c>
    </row>
    <row r="306" spans="1:2" x14ac:dyDescent="0.3">
      <c r="A306" s="10">
        <v>2100</v>
      </c>
      <c r="B306" t="s">
        <v>20</v>
      </c>
    </row>
    <row r="307" spans="1:2" x14ac:dyDescent="0.3">
      <c r="A307" s="10">
        <v>2800</v>
      </c>
      <c r="B307" t="s">
        <v>20</v>
      </c>
    </row>
    <row r="308" spans="1:2" x14ac:dyDescent="0.3">
      <c r="A308" s="10">
        <v>6500</v>
      </c>
      <c r="B308" t="s">
        <v>14</v>
      </c>
    </row>
    <row r="309" spans="1:2" x14ac:dyDescent="0.3">
      <c r="A309" s="10">
        <v>32900</v>
      </c>
      <c r="B309" t="s">
        <v>20</v>
      </c>
    </row>
    <row r="310" spans="1:2" x14ac:dyDescent="0.3">
      <c r="A310" s="10">
        <v>118200</v>
      </c>
      <c r="B310" t="s">
        <v>14</v>
      </c>
    </row>
    <row r="311" spans="1:2" x14ac:dyDescent="0.3">
      <c r="A311" s="10">
        <v>4100</v>
      </c>
      <c r="B311" t="s">
        <v>74</v>
      </c>
    </row>
    <row r="312" spans="1:2" x14ac:dyDescent="0.3">
      <c r="A312" s="10">
        <v>7800</v>
      </c>
      <c r="B312" t="s">
        <v>14</v>
      </c>
    </row>
    <row r="313" spans="1:2" x14ac:dyDescent="0.3">
      <c r="A313" s="10">
        <v>6300</v>
      </c>
      <c r="B313" t="s">
        <v>20</v>
      </c>
    </row>
    <row r="314" spans="1:2" x14ac:dyDescent="0.3">
      <c r="A314" s="10">
        <v>59100</v>
      </c>
      <c r="B314" t="s">
        <v>20</v>
      </c>
    </row>
    <row r="315" spans="1:2" x14ac:dyDescent="0.3">
      <c r="A315" s="10">
        <v>2200</v>
      </c>
      <c r="B315" t="s">
        <v>20</v>
      </c>
    </row>
    <row r="316" spans="1:2" x14ac:dyDescent="0.3">
      <c r="A316" s="10">
        <v>1400</v>
      </c>
      <c r="B316" t="s">
        <v>20</v>
      </c>
    </row>
    <row r="317" spans="1:2" x14ac:dyDescent="0.3">
      <c r="A317" s="10">
        <v>9500</v>
      </c>
      <c r="B317" t="s">
        <v>14</v>
      </c>
    </row>
    <row r="318" spans="1:2" x14ac:dyDescent="0.3">
      <c r="A318" s="10">
        <v>9600</v>
      </c>
      <c r="B318" t="s">
        <v>14</v>
      </c>
    </row>
    <row r="319" spans="1:2" x14ac:dyDescent="0.3">
      <c r="A319" s="10">
        <v>6600</v>
      </c>
      <c r="B319" t="s">
        <v>14</v>
      </c>
    </row>
    <row r="320" spans="1:2" x14ac:dyDescent="0.3">
      <c r="A320" s="10">
        <v>5700</v>
      </c>
      <c r="B320" t="s">
        <v>14</v>
      </c>
    </row>
    <row r="321" spans="1:2" x14ac:dyDescent="0.3">
      <c r="A321" s="10">
        <v>8400</v>
      </c>
      <c r="B321" t="s">
        <v>74</v>
      </c>
    </row>
    <row r="322" spans="1:2" x14ac:dyDescent="0.3">
      <c r="A322" s="10">
        <v>84400</v>
      </c>
      <c r="B322" t="s">
        <v>14</v>
      </c>
    </row>
    <row r="323" spans="1:2" x14ac:dyDescent="0.3">
      <c r="A323" s="10">
        <v>170400</v>
      </c>
      <c r="B323" t="s">
        <v>14</v>
      </c>
    </row>
    <row r="324" spans="1:2" x14ac:dyDescent="0.3">
      <c r="A324" s="10">
        <v>117900</v>
      </c>
      <c r="B324" t="s">
        <v>20</v>
      </c>
    </row>
    <row r="325" spans="1:2" x14ac:dyDescent="0.3">
      <c r="A325" s="10">
        <v>8900</v>
      </c>
      <c r="B325" t="s">
        <v>14</v>
      </c>
    </row>
    <row r="326" spans="1:2" x14ac:dyDescent="0.3">
      <c r="A326" s="10">
        <v>7100</v>
      </c>
      <c r="B326" t="s">
        <v>20</v>
      </c>
    </row>
    <row r="327" spans="1:2" x14ac:dyDescent="0.3">
      <c r="A327" s="10">
        <v>6500</v>
      </c>
      <c r="B327" t="s">
        <v>14</v>
      </c>
    </row>
    <row r="328" spans="1:2" x14ac:dyDescent="0.3">
      <c r="A328" s="10">
        <v>7200</v>
      </c>
      <c r="B328" t="s">
        <v>14</v>
      </c>
    </row>
    <row r="329" spans="1:2" x14ac:dyDescent="0.3">
      <c r="A329" s="10">
        <v>2600</v>
      </c>
      <c r="B329" t="s">
        <v>14</v>
      </c>
    </row>
    <row r="330" spans="1:2" x14ac:dyDescent="0.3">
      <c r="A330" s="10">
        <v>98700</v>
      </c>
      <c r="B330" t="s">
        <v>20</v>
      </c>
    </row>
    <row r="331" spans="1:2" x14ac:dyDescent="0.3">
      <c r="A331" s="10">
        <v>93800</v>
      </c>
      <c r="B331" t="s">
        <v>47</v>
      </c>
    </row>
    <row r="332" spans="1:2" x14ac:dyDescent="0.3">
      <c r="A332" s="10">
        <v>33700</v>
      </c>
      <c r="B332" t="s">
        <v>20</v>
      </c>
    </row>
    <row r="333" spans="1:2" x14ac:dyDescent="0.3">
      <c r="A333" s="10">
        <v>3300</v>
      </c>
      <c r="B333" t="s">
        <v>20</v>
      </c>
    </row>
    <row r="334" spans="1:2" x14ac:dyDescent="0.3">
      <c r="A334" s="10">
        <v>20700</v>
      </c>
      <c r="B334" t="s">
        <v>20</v>
      </c>
    </row>
    <row r="335" spans="1:2" x14ac:dyDescent="0.3">
      <c r="A335" s="10">
        <v>9600</v>
      </c>
      <c r="B335" t="s">
        <v>20</v>
      </c>
    </row>
    <row r="336" spans="1:2" x14ac:dyDescent="0.3">
      <c r="A336" s="10">
        <v>66200</v>
      </c>
      <c r="B336" t="s">
        <v>20</v>
      </c>
    </row>
    <row r="337" spans="1:2" x14ac:dyDescent="0.3">
      <c r="A337" s="10">
        <v>173800</v>
      </c>
      <c r="B337" t="s">
        <v>20</v>
      </c>
    </row>
    <row r="338" spans="1:2" x14ac:dyDescent="0.3">
      <c r="A338" s="10">
        <v>70700</v>
      </c>
      <c r="B338" t="s">
        <v>14</v>
      </c>
    </row>
    <row r="339" spans="1:2" x14ac:dyDescent="0.3">
      <c r="A339" s="10">
        <v>94500</v>
      </c>
      <c r="B339" t="s">
        <v>20</v>
      </c>
    </row>
    <row r="340" spans="1:2" x14ac:dyDescent="0.3">
      <c r="A340" s="10">
        <v>69800</v>
      </c>
      <c r="B340" t="s">
        <v>20</v>
      </c>
    </row>
    <row r="341" spans="1:2" x14ac:dyDescent="0.3">
      <c r="A341" s="10">
        <v>136300</v>
      </c>
      <c r="B341" t="s">
        <v>74</v>
      </c>
    </row>
    <row r="342" spans="1:2" x14ac:dyDescent="0.3">
      <c r="A342" s="10">
        <v>37100</v>
      </c>
      <c r="B342" t="s">
        <v>14</v>
      </c>
    </row>
    <row r="343" spans="1:2" x14ac:dyDescent="0.3">
      <c r="A343" s="10">
        <v>114300</v>
      </c>
      <c r="B343" t="s">
        <v>14</v>
      </c>
    </row>
    <row r="344" spans="1:2" x14ac:dyDescent="0.3">
      <c r="A344" s="10">
        <v>47900</v>
      </c>
      <c r="B344" t="s">
        <v>14</v>
      </c>
    </row>
    <row r="345" spans="1:2" x14ac:dyDescent="0.3">
      <c r="A345" s="10">
        <v>9000</v>
      </c>
      <c r="B345" t="s">
        <v>14</v>
      </c>
    </row>
    <row r="346" spans="1:2" x14ac:dyDescent="0.3">
      <c r="A346" s="10">
        <v>197600</v>
      </c>
      <c r="B346" t="s">
        <v>14</v>
      </c>
    </row>
    <row r="347" spans="1:2" x14ac:dyDescent="0.3">
      <c r="A347" s="10">
        <v>157600</v>
      </c>
      <c r="B347" t="s">
        <v>14</v>
      </c>
    </row>
    <row r="348" spans="1:2" x14ac:dyDescent="0.3">
      <c r="A348" s="10">
        <v>8000</v>
      </c>
      <c r="B348" t="s">
        <v>14</v>
      </c>
    </row>
    <row r="349" spans="1:2" x14ac:dyDescent="0.3">
      <c r="A349" s="10">
        <v>900</v>
      </c>
      <c r="B349" t="s">
        <v>20</v>
      </c>
    </row>
    <row r="350" spans="1:2" x14ac:dyDescent="0.3">
      <c r="A350" s="10">
        <v>199000</v>
      </c>
      <c r="B350" t="s">
        <v>14</v>
      </c>
    </row>
    <row r="351" spans="1:2" x14ac:dyDescent="0.3">
      <c r="A351" s="10">
        <v>180800</v>
      </c>
      <c r="B351" t="s">
        <v>14</v>
      </c>
    </row>
    <row r="352" spans="1:2" x14ac:dyDescent="0.3">
      <c r="A352" s="10">
        <v>100</v>
      </c>
      <c r="B352" t="s">
        <v>14</v>
      </c>
    </row>
    <row r="353" spans="1:2" x14ac:dyDescent="0.3">
      <c r="A353" s="10">
        <v>74100</v>
      </c>
      <c r="B353" t="s">
        <v>20</v>
      </c>
    </row>
    <row r="354" spans="1:2" x14ac:dyDescent="0.3">
      <c r="A354" s="10">
        <v>2800</v>
      </c>
      <c r="B354" t="s">
        <v>14</v>
      </c>
    </row>
    <row r="355" spans="1:2" x14ac:dyDescent="0.3">
      <c r="A355" s="10">
        <v>33600</v>
      </c>
      <c r="B355" t="s">
        <v>20</v>
      </c>
    </row>
    <row r="356" spans="1:2" x14ac:dyDescent="0.3">
      <c r="A356" s="10">
        <v>6100</v>
      </c>
      <c r="B356" t="s">
        <v>20</v>
      </c>
    </row>
    <row r="357" spans="1:2" x14ac:dyDescent="0.3">
      <c r="A357" s="10">
        <v>3800</v>
      </c>
      <c r="B357" t="s">
        <v>47</v>
      </c>
    </row>
    <row r="358" spans="1:2" x14ac:dyDescent="0.3">
      <c r="A358" s="10">
        <v>9300</v>
      </c>
      <c r="B358" t="s">
        <v>14</v>
      </c>
    </row>
    <row r="359" spans="1:2" x14ac:dyDescent="0.3">
      <c r="A359" s="10">
        <v>2300</v>
      </c>
      <c r="B359" t="s">
        <v>20</v>
      </c>
    </row>
    <row r="360" spans="1:2" x14ac:dyDescent="0.3">
      <c r="A360" s="10">
        <v>9700</v>
      </c>
      <c r="B360" t="s">
        <v>14</v>
      </c>
    </row>
    <row r="361" spans="1:2" x14ac:dyDescent="0.3">
      <c r="A361" s="10">
        <v>4000</v>
      </c>
      <c r="B361" t="s">
        <v>20</v>
      </c>
    </row>
    <row r="362" spans="1:2" x14ac:dyDescent="0.3">
      <c r="A362" s="10">
        <v>59700</v>
      </c>
      <c r="B362" t="s">
        <v>20</v>
      </c>
    </row>
    <row r="363" spans="1:2" x14ac:dyDescent="0.3">
      <c r="A363" s="10">
        <v>5500</v>
      </c>
      <c r="B363" t="s">
        <v>20</v>
      </c>
    </row>
    <row r="364" spans="1:2" x14ac:dyDescent="0.3">
      <c r="A364" s="10">
        <v>3700</v>
      </c>
      <c r="B364" t="s">
        <v>20</v>
      </c>
    </row>
    <row r="365" spans="1:2" x14ac:dyDescent="0.3">
      <c r="A365" s="10">
        <v>5200</v>
      </c>
      <c r="B365" t="s">
        <v>20</v>
      </c>
    </row>
    <row r="366" spans="1:2" x14ac:dyDescent="0.3">
      <c r="A366" s="10">
        <v>900</v>
      </c>
      <c r="B366" t="s">
        <v>20</v>
      </c>
    </row>
    <row r="367" spans="1:2" x14ac:dyDescent="0.3">
      <c r="A367" s="10">
        <v>1600</v>
      </c>
      <c r="B367" t="s">
        <v>20</v>
      </c>
    </row>
    <row r="368" spans="1:2" x14ac:dyDescent="0.3">
      <c r="A368" s="10">
        <v>1800</v>
      </c>
      <c r="B368" t="s">
        <v>20</v>
      </c>
    </row>
    <row r="369" spans="1:2" x14ac:dyDescent="0.3">
      <c r="A369" s="10">
        <v>9900</v>
      </c>
      <c r="B369" t="s">
        <v>14</v>
      </c>
    </row>
    <row r="370" spans="1:2" x14ac:dyDescent="0.3">
      <c r="A370" s="10">
        <v>5200</v>
      </c>
      <c r="B370" t="s">
        <v>20</v>
      </c>
    </row>
    <row r="371" spans="1:2" x14ac:dyDescent="0.3">
      <c r="A371" s="10">
        <v>5400</v>
      </c>
      <c r="B371" t="s">
        <v>20</v>
      </c>
    </row>
    <row r="372" spans="1:2" x14ac:dyDescent="0.3">
      <c r="A372" s="10">
        <v>112300</v>
      </c>
      <c r="B372" t="s">
        <v>20</v>
      </c>
    </row>
    <row r="373" spans="1:2" x14ac:dyDescent="0.3">
      <c r="A373" s="10">
        <v>189200</v>
      </c>
      <c r="B373" t="s">
        <v>14</v>
      </c>
    </row>
    <row r="374" spans="1:2" x14ac:dyDescent="0.3">
      <c r="A374" s="10">
        <v>900</v>
      </c>
      <c r="B374" t="s">
        <v>20</v>
      </c>
    </row>
    <row r="375" spans="1:2" x14ac:dyDescent="0.3">
      <c r="A375" s="10">
        <v>22500</v>
      </c>
      <c r="B375" t="s">
        <v>20</v>
      </c>
    </row>
    <row r="376" spans="1:2" x14ac:dyDescent="0.3">
      <c r="A376" s="10">
        <v>167400</v>
      </c>
      <c r="B376" t="s">
        <v>14</v>
      </c>
    </row>
    <row r="377" spans="1:2" x14ac:dyDescent="0.3">
      <c r="A377" s="10">
        <v>2700</v>
      </c>
      <c r="B377" t="s">
        <v>14</v>
      </c>
    </row>
    <row r="378" spans="1:2" x14ac:dyDescent="0.3">
      <c r="A378" s="10">
        <v>3400</v>
      </c>
      <c r="B378" t="s">
        <v>20</v>
      </c>
    </row>
    <row r="379" spans="1:2" x14ac:dyDescent="0.3">
      <c r="A379" s="10">
        <v>49700</v>
      </c>
      <c r="B379" t="s">
        <v>14</v>
      </c>
    </row>
    <row r="380" spans="1:2" x14ac:dyDescent="0.3">
      <c r="A380" s="10">
        <v>178200</v>
      </c>
      <c r="B380" t="s">
        <v>14</v>
      </c>
    </row>
    <row r="381" spans="1:2" x14ac:dyDescent="0.3">
      <c r="A381" s="10">
        <v>7200</v>
      </c>
      <c r="B381" t="s">
        <v>14</v>
      </c>
    </row>
    <row r="382" spans="1:2" x14ac:dyDescent="0.3">
      <c r="A382" s="10">
        <v>2500</v>
      </c>
      <c r="B382" t="s">
        <v>20</v>
      </c>
    </row>
    <row r="383" spans="1:2" x14ac:dyDescent="0.3">
      <c r="A383" s="10">
        <v>5300</v>
      </c>
      <c r="B383" t="s">
        <v>20</v>
      </c>
    </row>
    <row r="384" spans="1:2" x14ac:dyDescent="0.3">
      <c r="A384" s="10">
        <v>9100</v>
      </c>
      <c r="B384" t="s">
        <v>14</v>
      </c>
    </row>
    <row r="385" spans="1:2" x14ac:dyDescent="0.3">
      <c r="A385" s="10">
        <v>6300</v>
      </c>
      <c r="B385" t="s">
        <v>20</v>
      </c>
    </row>
    <row r="386" spans="1:2" x14ac:dyDescent="0.3">
      <c r="A386" s="10">
        <v>114400</v>
      </c>
      <c r="B386" t="s">
        <v>20</v>
      </c>
    </row>
    <row r="387" spans="1:2" x14ac:dyDescent="0.3">
      <c r="A387" s="10">
        <v>38900</v>
      </c>
      <c r="B387" t="s">
        <v>20</v>
      </c>
    </row>
    <row r="388" spans="1:2" x14ac:dyDescent="0.3">
      <c r="A388" s="10">
        <v>135500</v>
      </c>
      <c r="B388" t="s">
        <v>14</v>
      </c>
    </row>
    <row r="389" spans="1:2" x14ac:dyDescent="0.3">
      <c r="A389" s="10">
        <v>109000</v>
      </c>
      <c r="B389" t="s">
        <v>14</v>
      </c>
    </row>
    <row r="390" spans="1:2" x14ac:dyDescent="0.3">
      <c r="A390" s="10">
        <v>114800</v>
      </c>
      <c r="B390" t="s">
        <v>74</v>
      </c>
    </row>
    <row r="391" spans="1:2" x14ac:dyDescent="0.3">
      <c r="A391" s="10">
        <v>83000</v>
      </c>
      <c r="B391" t="s">
        <v>20</v>
      </c>
    </row>
    <row r="392" spans="1:2" x14ac:dyDescent="0.3">
      <c r="A392" s="10">
        <v>2400</v>
      </c>
      <c r="B392" t="s">
        <v>20</v>
      </c>
    </row>
    <row r="393" spans="1:2" x14ac:dyDescent="0.3">
      <c r="A393" s="10">
        <v>60400</v>
      </c>
      <c r="B393" t="s">
        <v>14</v>
      </c>
    </row>
    <row r="394" spans="1:2" x14ac:dyDescent="0.3">
      <c r="A394" s="10">
        <v>102900</v>
      </c>
      <c r="B394" t="s">
        <v>14</v>
      </c>
    </row>
    <row r="395" spans="1:2" x14ac:dyDescent="0.3">
      <c r="A395" s="10">
        <v>62800</v>
      </c>
      <c r="B395" t="s">
        <v>20</v>
      </c>
    </row>
    <row r="396" spans="1:2" x14ac:dyDescent="0.3">
      <c r="A396" s="10">
        <v>800</v>
      </c>
      <c r="B396" t="s">
        <v>20</v>
      </c>
    </row>
    <row r="397" spans="1:2" x14ac:dyDescent="0.3">
      <c r="A397" s="10">
        <v>7100</v>
      </c>
      <c r="B397" t="s">
        <v>20</v>
      </c>
    </row>
    <row r="398" spans="1:2" x14ac:dyDescent="0.3">
      <c r="A398" s="10">
        <v>46100</v>
      </c>
      <c r="B398" t="s">
        <v>20</v>
      </c>
    </row>
    <row r="399" spans="1:2" x14ac:dyDescent="0.3">
      <c r="A399" s="10">
        <v>8100</v>
      </c>
      <c r="B399" t="s">
        <v>20</v>
      </c>
    </row>
    <row r="400" spans="1:2" x14ac:dyDescent="0.3">
      <c r="A400" s="10">
        <v>1700</v>
      </c>
      <c r="B400" t="s">
        <v>20</v>
      </c>
    </row>
    <row r="401" spans="1:2" x14ac:dyDescent="0.3">
      <c r="A401" s="10">
        <v>97300</v>
      </c>
      <c r="B401" t="s">
        <v>14</v>
      </c>
    </row>
    <row r="402" spans="1:2" x14ac:dyDescent="0.3">
      <c r="A402" s="10">
        <v>100</v>
      </c>
      <c r="B402" t="s">
        <v>14</v>
      </c>
    </row>
    <row r="403" spans="1:2" x14ac:dyDescent="0.3">
      <c r="A403" s="10">
        <v>900</v>
      </c>
      <c r="B403" t="s">
        <v>20</v>
      </c>
    </row>
    <row r="404" spans="1:2" x14ac:dyDescent="0.3">
      <c r="A404" s="10">
        <v>7300</v>
      </c>
      <c r="B404" t="s">
        <v>14</v>
      </c>
    </row>
    <row r="405" spans="1:2" x14ac:dyDescent="0.3">
      <c r="A405" s="10">
        <v>195800</v>
      </c>
      <c r="B405" t="s">
        <v>14</v>
      </c>
    </row>
    <row r="406" spans="1:2" x14ac:dyDescent="0.3">
      <c r="A406" s="10">
        <v>48900</v>
      </c>
      <c r="B406" t="s">
        <v>20</v>
      </c>
    </row>
    <row r="407" spans="1:2" x14ac:dyDescent="0.3">
      <c r="A407" s="10">
        <v>29600</v>
      </c>
      <c r="B407" t="s">
        <v>14</v>
      </c>
    </row>
    <row r="408" spans="1:2" x14ac:dyDescent="0.3">
      <c r="A408" s="10">
        <v>39300</v>
      </c>
      <c r="B408" t="s">
        <v>20</v>
      </c>
    </row>
    <row r="409" spans="1:2" x14ac:dyDescent="0.3">
      <c r="A409" s="10">
        <v>3400</v>
      </c>
      <c r="B409" t="s">
        <v>20</v>
      </c>
    </row>
    <row r="410" spans="1:2" x14ac:dyDescent="0.3">
      <c r="A410" s="10">
        <v>9200</v>
      </c>
      <c r="B410" t="s">
        <v>20</v>
      </c>
    </row>
    <row r="411" spans="1:2" x14ac:dyDescent="0.3">
      <c r="A411" s="10">
        <v>135600</v>
      </c>
      <c r="B411" t="s">
        <v>14</v>
      </c>
    </row>
    <row r="412" spans="1:2" x14ac:dyDescent="0.3">
      <c r="A412" s="10">
        <v>153700</v>
      </c>
      <c r="B412" t="s">
        <v>47</v>
      </c>
    </row>
    <row r="413" spans="1:2" x14ac:dyDescent="0.3">
      <c r="A413" s="10">
        <v>7800</v>
      </c>
      <c r="B413" t="s">
        <v>20</v>
      </c>
    </row>
    <row r="414" spans="1:2" x14ac:dyDescent="0.3">
      <c r="A414" s="10">
        <v>2100</v>
      </c>
      <c r="B414" t="s">
        <v>20</v>
      </c>
    </row>
    <row r="415" spans="1:2" x14ac:dyDescent="0.3">
      <c r="A415" s="10">
        <v>189500</v>
      </c>
      <c r="B415" t="s">
        <v>47</v>
      </c>
    </row>
    <row r="416" spans="1:2" x14ac:dyDescent="0.3">
      <c r="A416" s="10">
        <v>188200</v>
      </c>
      <c r="B416" t="s">
        <v>14</v>
      </c>
    </row>
    <row r="417" spans="1:2" x14ac:dyDescent="0.3">
      <c r="A417" s="10">
        <v>113500</v>
      </c>
      <c r="B417" t="s">
        <v>14</v>
      </c>
    </row>
    <row r="418" spans="1:2" x14ac:dyDescent="0.3">
      <c r="A418" s="10">
        <v>134600</v>
      </c>
      <c r="B418" t="s">
        <v>14</v>
      </c>
    </row>
    <row r="419" spans="1:2" x14ac:dyDescent="0.3">
      <c r="A419" s="10">
        <v>1700</v>
      </c>
      <c r="B419" t="s">
        <v>14</v>
      </c>
    </row>
    <row r="420" spans="1:2" x14ac:dyDescent="0.3">
      <c r="A420" s="10">
        <v>163700</v>
      </c>
      <c r="B420" t="s">
        <v>14</v>
      </c>
    </row>
    <row r="421" spans="1:2" x14ac:dyDescent="0.3">
      <c r="A421" s="10">
        <v>113800</v>
      </c>
      <c r="B421" t="s">
        <v>20</v>
      </c>
    </row>
    <row r="422" spans="1:2" x14ac:dyDescent="0.3">
      <c r="A422" s="10">
        <v>5000</v>
      </c>
      <c r="B422" t="s">
        <v>20</v>
      </c>
    </row>
    <row r="423" spans="1:2" x14ac:dyDescent="0.3">
      <c r="A423" s="10">
        <v>9400</v>
      </c>
      <c r="B423" t="s">
        <v>14</v>
      </c>
    </row>
    <row r="424" spans="1:2" x14ac:dyDescent="0.3">
      <c r="A424" s="10">
        <v>8700</v>
      </c>
      <c r="B424" t="s">
        <v>20</v>
      </c>
    </row>
    <row r="425" spans="1:2" x14ac:dyDescent="0.3">
      <c r="A425" s="10">
        <v>147800</v>
      </c>
      <c r="B425" t="s">
        <v>14</v>
      </c>
    </row>
    <row r="426" spans="1:2" x14ac:dyDescent="0.3">
      <c r="A426" s="10">
        <v>5100</v>
      </c>
      <c r="B426" t="s">
        <v>14</v>
      </c>
    </row>
    <row r="427" spans="1:2" x14ac:dyDescent="0.3">
      <c r="A427" s="10">
        <v>2700</v>
      </c>
      <c r="B427" t="s">
        <v>20</v>
      </c>
    </row>
    <row r="428" spans="1:2" x14ac:dyDescent="0.3">
      <c r="A428" s="10">
        <v>1800</v>
      </c>
      <c r="B428" t="s">
        <v>20</v>
      </c>
    </row>
    <row r="429" spans="1:2" x14ac:dyDescent="0.3">
      <c r="A429" s="10">
        <v>174500</v>
      </c>
      <c r="B429" t="s">
        <v>20</v>
      </c>
    </row>
    <row r="430" spans="1:2" x14ac:dyDescent="0.3">
      <c r="A430" s="10">
        <v>101400</v>
      </c>
      <c r="B430" t="s">
        <v>14</v>
      </c>
    </row>
    <row r="431" spans="1:2" x14ac:dyDescent="0.3">
      <c r="A431" s="10">
        <v>191000</v>
      </c>
      <c r="B431" t="s">
        <v>74</v>
      </c>
    </row>
    <row r="432" spans="1:2" x14ac:dyDescent="0.3">
      <c r="A432" s="10">
        <v>8100</v>
      </c>
      <c r="B432" t="s">
        <v>14</v>
      </c>
    </row>
    <row r="433" spans="1:2" x14ac:dyDescent="0.3">
      <c r="A433" s="10">
        <v>5100</v>
      </c>
      <c r="B433" t="s">
        <v>20</v>
      </c>
    </row>
    <row r="434" spans="1:2" x14ac:dyDescent="0.3">
      <c r="A434" s="10">
        <v>7700</v>
      </c>
      <c r="B434" t="s">
        <v>14</v>
      </c>
    </row>
    <row r="435" spans="1:2" x14ac:dyDescent="0.3">
      <c r="A435" s="10">
        <v>121400</v>
      </c>
      <c r="B435" t="s">
        <v>14</v>
      </c>
    </row>
    <row r="436" spans="1:2" x14ac:dyDescent="0.3">
      <c r="A436" s="10">
        <v>5400</v>
      </c>
      <c r="B436" t="s">
        <v>74</v>
      </c>
    </row>
    <row r="437" spans="1:2" x14ac:dyDescent="0.3">
      <c r="A437" s="10">
        <v>152400</v>
      </c>
      <c r="B437" t="s">
        <v>20</v>
      </c>
    </row>
    <row r="438" spans="1:2" x14ac:dyDescent="0.3">
      <c r="A438" s="10">
        <v>1300</v>
      </c>
      <c r="B438" t="s">
        <v>20</v>
      </c>
    </row>
    <row r="439" spans="1:2" x14ac:dyDescent="0.3">
      <c r="A439" s="10">
        <v>8100</v>
      </c>
      <c r="B439" t="s">
        <v>20</v>
      </c>
    </row>
    <row r="440" spans="1:2" x14ac:dyDescent="0.3">
      <c r="A440" s="10">
        <v>8300</v>
      </c>
      <c r="B440" t="s">
        <v>20</v>
      </c>
    </row>
    <row r="441" spans="1:2" x14ac:dyDescent="0.3">
      <c r="A441" s="10">
        <v>28400</v>
      </c>
      <c r="B441" t="s">
        <v>20</v>
      </c>
    </row>
    <row r="442" spans="1:2" x14ac:dyDescent="0.3">
      <c r="A442" s="10">
        <v>102500</v>
      </c>
      <c r="B442" t="s">
        <v>20</v>
      </c>
    </row>
    <row r="443" spans="1:2" x14ac:dyDescent="0.3">
      <c r="A443" s="10">
        <v>7000</v>
      </c>
      <c r="B443" t="s">
        <v>14</v>
      </c>
    </row>
    <row r="444" spans="1:2" x14ac:dyDescent="0.3">
      <c r="A444" s="10">
        <v>5400</v>
      </c>
      <c r="B444" t="s">
        <v>20</v>
      </c>
    </row>
    <row r="445" spans="1:2" x14ac:dyDescent="0.3">
      <c r="A445" s="10">
        <v>9300</v>
      </c>
      <c r="B445" t="s">
        <v>74</v>
      </c>
    </row>
    <row r="446" spans="1:2" x14ac:dyDescent="0.3">
      <c r="A446" s="10">
        <v>6200</v>
      </c>
      <c r="B446" t="s">
        <v>20</v>
      </c>
    </row>
    <row r="447" spans="1:2" x14ac:dyDescent="0.3">
      <c r="A447" s="10">
        <v>2100</v>
      </c>
      <c r="B447" t="s">
        <v>20</v>
      </c>
    </row>
    <row r="448" spans="1:2" x14ac:dyDescent="0.3">
      <c r="A448" s="10">
        <v>6800</v>
      </c>
      <c r="B448" t="s">
        <v>14</v>
      </c>
    </row>
    <row r="449" spans="1:2" x14ac:dyDescent="0.3">
      <c r="A449" s="10">
        <v>155200</v>
      </c>
      <c r="B449" t="s">
        <v>74</v>
      </c>
    </row>
    <row r="450" spans="1:2" x14ac:dyDescent="0.3">
      <c r="A450" s="10">
        <v>89900</v>
      </c>
      <c r="B450" t="s">
        <v>14</v>
      </c>
    </row>
    <row r="451" spans="1:2" x14ac:dyDescent="0.3">
      <c r="A451" s="10">
        <v>900</v>
      </c>
      <c r="B451" t="s">
        <v>20</v>
      </c>
    </row>
    <row r="452" spans="1:2" x14ac:dyDescent="0.3">
      <c r="A452" s="10">
        <v>100</v>
      </c>
      <c r="B452" t="s">
        <v>14</v>
      </c>
    </row>
    <row r="453" spans="1:2" x14ac:dyDescent="0.3">
      <c r="A453" s="10">
        <v>148400</v>
      </c>
      <c r="B453" t="s">
        <v>20</v>
      </c>
    </row>
    <row r="454" spans="1:2" x14ac:dyDescent="0.3">
      <c r="A454" s="10">
        <v>4800</v>
      </c>
      <c r="B454" t="s">
        <v>14</v>
      </c>
    </row>
    <row r="455" spans="1:2" x14ac:dyDescent="0.3">
      <c r="A455" s="10">
        <v>182400</v>
      </c>
      <c r="B455" t="s">
        <v>14</v>
      </c>
    </row>
    <row r="456" spans="1:2" x14ac:dyDescent="0.3">
      <c r="A456" s="10">
        <v>4000</v>
      </c>
      <c r="B456" t="s">
        <v>14</v>
      </c>
    </row>
    <row r="457" spans="1:2" x14ac:dyDescent="0.3">
      <c r="A457" s="10">
        <v>116500</v>
      </c>
      <c r="B457" t="s">
        <v>20</v>
      </c>
    </row>
    <row r="458" spans="1:2" x14ac:dyDescent="0.3">
      <c r="A458" s="10">
        <v>146400</v>
      </c>
      <c r="B458" t="s">
        <v>20</v>
      </c>
    </row>
    <row r="459" spans="1:2" x14ac:dyDescent="0.3">
      <c r="A459" s="10">
        <v>5000</v>
      </c>
      <c r="B459" t="s">
        <v>14</v>
      </c>
    </row>
    <row r="460" spans="1:2" x14ac:dyDescent="0.3">
      <c r="A460" s="10">
        <v>33800</v>
      </c>
      <c r="B460" t="s">
        <v>20</v>
      </c>
    </row>
    <row r="461" spans="1:2" x14ac:dyDescent="0.3">
      <c r="A461" s="10">
        <v>6300</v>
      </c>
      <c r="B461" t="s">
        <v>14</v>
      </c>
    </row>
    <row r="462" spans="1:2" x14ac:dyDescent="0.3">
      <c r="A462" s="10">
        <v>2400</v>
      </c>
      <c r="B462" t="s">
        <v>20</v>
      </c>
    </row>
    <row r="463" spans="1:2" x14ac:dyDescent="0.3">
      <c r="A463" s="10">
        <v>98800</v>
      </c>
      <c r="B463" t="s">
        <v>20</v>
      </c>
    </row>
    <row r="464" spans="1:2" x14ac:dyDescent="0.3">
      <c r="A464" s="10">
        <v>188800</v>
      </c>
      <c r="B464" t="s">
        <v>14</v>
      </c>
    </row>
    <row r="465" spans="1:2" x14ac:dyDescent="0.3">
      <c r="A465" s="10">
        <v>134300</v>
      </c>
      <c r="B465" t="s">
        <v>20</v>
      </c>
    </row>
    <row r="466" spans="1:2" x14ac:dyDescent="0.3">
      <c r="A466" s="10">
        <v>71200</v>
      </c>
      <c r="B466" t="s">
        <v>20</v>
      </c>
    </row>
    <row r="467" spans="1:2" x14ac:dyDescent="0.3">
      <c r="A467" s="10">
        <v>4700</v>
      </c>
      <c r="B467" t="s">
        <v>20</v>
      </c>
    </row>
    <row r="468" spans="1:2" x14ac:dyDescent="0.3">
      <c r="A468" s="10">
        <v>1200</v>
      </c>
      <c r="B468" t="s">
        <v>20</v>
      </c>
    </row>
    <row r="469" spans="1:2" x14ac:dyDescent="0.3">
      <c r="A469" s="10">
        <v>1400</v>
      </c>
      <c r="B469" t="s">
        <v>20</v>
      </c>
    </row>
    <row r="470" spans="1:2" x14ac:dyDescent="0.3">
      <c r="A470" s="10">
        <v>4000</v>
      </c>
      <c r="B470" t="s">
        <v>14</v>
      </c>
    </row>
    <row r="471" spans="1:2" x14ac:dyDescent="0.3">
      <c r="A471" s="10">
        <v>5600</v>
      </c>
      <c r="B471" t="s">
        <v>20</v>
      </c>
    </row>
    <row r="472" spans="1:2" x14ac:dyDescent="0.3">
      <c r="A472" s="10">
        <v>3600</v>
      </c>
      <c r="B472" t="s">
        <v>20</v>
      </c>
    </row>
    <row r="473" spans="1:2" x14ac:dyDescent="0.3">
      <c r="A473" s="10">
        <v>3100</v>
      </c>
      <c r="B473" t="s">
        <v>20</v>
      </c>
    </row>
    <row r="474" spans="1:2" x14ac:dyDescent="0.3">
      <c r="A474" s="10">
        <v>153800</v>
      </c>
      <c r="B474" t="s">
        <v>14</v>
      </c>
    </row>
    <row r="475" spans="1:2" x14ac:dyDescent="0.3">
      <c r="A475" s="10">
        <v>5000</v>
      </c>
      <c r="B475" t="s">
        <v>20</v>
      </c>
    </row>
    <row r="476" spans="1:2" x14ac:dyDescent="0.3">
      <c r="A476" s="10">
        <v>4000</v>
      </c>
      <c r="B476" t="s">
        <v>20</v>
      </c>
    </row>
    <row r="477" spans="1:2" x14ac:dyDescent="0.3">
      <c r="A477" s="10">
        <v>7400</v>
      </c>
      <c r="B477" t="s">
        <v>20</v>
      </c>
    </row>
    <row r="478" spans="1:2" x14ac:dyDescent="0.3">
      <c r="A478" s="10">
        <v>191500</v>
      </c>
      <c r="B478" t="s">
        <v>14</v>
      </c>
    </row>
    <row r="479" spans="1:2" x14ac:dyDescent="0.3">
      <c r="A479" s="10">
        <v>8500</v>
      </c>
      <c r="B479" t="s">
        <v>14</v>
      </c>
    </row>
    <row r="480" spans="1:2" x14ac:dyDescent="0.3">
      <c r="A480" s="10">
        <v>68800</v>
      </c>
      <c r="B480" t="s">
        <v>20</v>
      </c>
    </row>
    <row r="481" spans="1:2" x14ac:dyDescent="0.3">
      <c r="A481" s="10">
        <v>2400</v>
      </c>
      <c r="B481" t="s">
        <v>20</v>
      </c>
    </row>
    <row r="482" spans="1:2" x14ac:dyDescent="0.3">
      <c r="A482" s="10">
        <v>8600</v>
      </c>
      <c r="B482" t="s">
        <v>20</v>
      </c>
    </row>
    <row r="483" spans="1:2" x14ac:dyDescent="0.3">
      <c r="A483" s="10">
        <v>196600</v>
      </c>
      <c r="B483" t="s">
        <v>14</v>
      </c>
    </row>
    <row r="484" spans="1:2" x14ac:dyDescent="0.3">
      <c r="A484" s="10">
        <v>4200</v>
      </c>
      <c r="B484" t="s">
        <v>14</v>
      </c>
    </row>
    <row r="485" spans="1:2" x14ac:dyDescent="0.3">
      <c r="A485" s="10">
        <v>91400</v>
      </c>
      <c r="B485" t="s">
        <v>14</v>
      </c>
    </row>
    <row r="486" spans="1:2" x14ac:dyDescent="0.3">
      <c r="A486" s="10">
        <v>29600</v>
      </c>
      <c r="B486" t="s">
        <v>20</v>
      </c>
    </row>
    <row r="487" spans="1:2" x14ac:dyDescent="0.3">
      <c r="A487" s="10">
        <v>90600</v>
      </c>
      <c r="B487" t="s">
        <v>14</v>
      </c>
    </row>
    <row r="488" spans="1:2" x14ac:dyDescent="0.3">
      <c r="A488" s="10">
        <v>5200</v>
      </c>
      <c r="B488" t="s">
        <v>14</v>
      </c>
    </row>
    <row r="489" spans="1:2" x14ac:dyDescent="0.3">
      <c r="A489" s="10">
        <v>110300</v>
      </c>
      <c r="B489" t="s">
        <v>20</v>
      </c>
    </row>
    <row r="490" spans="1:2" x14ac:dyDescent="0.3">
      <c r="A490" s="10">
        <v>5300</v>
      </c>
      <c r="B490" t="s">
        <v>20</v>
      </c>
    </row>
    <row r="491" spans="1:2" x14ac:dyDescent="0.3">
      <c r="A491" s="10">
        <v>9200</v>
      </c>
      <c r="B491" t="s">
        <v>20</v>
      </c>
    </row>
    <row r="492" spans="1:2" x14ac:dyDescent="0.3">
      <c r="A492" s="10">
        <v>2400</v>
      </c>
      <c r="B492" t="s">
        <v>20</v>
      </c>
    </row>
    <row r="493" spans="1:2" x14ac:dyDescent="0.3">
      <c r="A493" s="10">
        <v>56800</v>
      </c>
      <c r="B493" t="s">
        <v>20</v>
      </c>
    </row>
    <row r="494" spans="1:2" x14ac:dyDescent="0.3">
      <c r="A494" s="10">
        <v>191000</v>
      </c>
      <c r="B494" t="s">
        <v>74</v>
      </c>
    </row>
    <row r="495" spans="1:2" x14ac:dyDescent="0.3">
      <c r="A495" s="10">
        <v>900</v>
      </c>
      <c r="B495" t="s">
        <v>20</v>
      </c>
    </row>
    <row r="496" spans="1:2" x14ac:dyDescent="0.3">
      <c r="A496" s="10">
        <v>2500</v>
      </c>
      <c r="B496" t="s">
        <v>20</v>
      </c>
    </row>
    <row r="497" spans="1:2" x14ac:dyDescent="0.3">
      <c r="A497" s="10">
        <v>3200</v>
      </c>
      <c r="B497" t="s">
        <v>20</v>
      </c>
    </row>
    <row r="498" spans="1:2" x14ac:dyDescent="0.3">
      <c r="A498" s="10">
        <v>183800</v>
      </c>
      <c r="B498" t="s">
        <v>14</v>
      </c>
    </row>
    <row r="499" spans="1:2" x14ac:dyDescent="0.3">
      <c r="A499" s="10">
        <v>9800</v>
      </c>
      <c r="B499" t="s">
        <v>14</v>
      </c>
    </row>
    <row r="500" spans="1:2" x14ac:dyDescent="0.3">
      <c r="A500" s="10">
        <v>193400</v>
      </c>
      <c r="B500" t="s">
        <v>14</v>
      </c>
    </row>
    <row r="501" spans="1:2" x14ac:dyDescent="0.3">
      <c r="A501" s="10">
        <v>163800</v>
      </c>
      <c r="B501" t="s">
        <v>14</v>
      </c>
    </row>
    <row r="502" spans="1:2" x14ac:dyDescent="0.3">
      <c r="A502" s="10">
        <v>100</v>
      </c>
      <c r="B502" t="s">
        <v>14</v>
      </c>
    </row>
    <row r="503" spans="1:2" x14ac:dyDescent="0.3">
      <c r="A503" s="10">
        <v>153600</v>
      </c>
      <c r="B503" t="s">
        <v>14</v>
      </c>
    </row>
    <row r="504" spans="1:2" x14ac:dyDescent="0.3">
      <c r="A504" s="10">
        <v>1300</v>
      </c>
      <c r="B504" t="s">
        <v>20</v>
      </c>
    </row>
    <row r="505" spans="1:2" x14ac:dyDescent="0.3">
      <c r="A505" s="10">
        <v>25500</v>
      </c>
      <c r="B505" t="s">
        <v>20</v>
      </c>
    </row>
    <row r="506" spans="1:2" x14ac:dyDescent="0.3">
      <c r="A506" s="10">
        <v>7500</v>
      </c>
      <c r="B506" t="s">
        <v>14</v>
      </c>
    </row>
    <row r="507" spans="1:2" x14ac:dyDescent="0.3">
      <c r="A507" s="10">
        <v>89900</v>
      </c>
      <c r="B507" t="s">
        <v>14</v>
      </c>
    </row>
    <row r="508" spans="1:2" x14ac:dyDescent="0.3">
      <c r="A508" s="10">
        <v>18000</v>
      </c>
      <c r="B508" t="s">
        <v>20</v>
      </c>
    </row>
    <row r="509" spans="1:2" x14ac:dyDescent="0.3">
      <c r="A509" s="10">
        <v>2100</v>
      </c>
      <c r="B509" t="s">
        <v>14</v>
      </c>
    </row>
    <row r="510" spans="1:2" x14ac:dyDescent="0.3">
      <c r="A510" s="10">
        <v>172700</v>
      </c>
      <c r="B510" t="s">
        <v>20</v>
      </c>
    </row>
    <row r="511" spans="1:2" x14ac:dyDescent="0.3">
      <c r="A511" s="10">
        <v>168500</v>
      </c>
      <c r="B511" t="s">
        <v>14</v>
      </c>
    </row>
    <row r="512" spans="1:2" x14ac:dyDescent="0.3">
      <c r="A512" s="10">
        <v>7800</v>
      </c>
      <c r="B512" t="s">
        <v>20</v>
      </c>
    </row>
    <row r="513" spans="1:2" x14ac:dyDescent="0.3">
      <c r="A513" s="10">
        <v>147800</v>
      </c>
      <c r="B513" t="s">
        <v>14</v>
      </c>
    </row>
    <row r="514" spans="1:2" x14ac:dyDescent="0.3">
      <c r="A514" s="10">
        <v>9100</v>
      </c>
      <c r="B514" t="s">
        <v>20</v>
      </c>
    </row>
    <row r="515" spans="1:2" x14ac:dyDescent="0.3">
      <c r="A515" s="10">
        <v>8300</v>
      </c>
      <c r="B515" t="s">
        <v>74</v>
      </c>
    </row>
    <row r="516" spans="1:2" x14ac:dyDescent="0.3">
      <c r="A516" s="10">
        <v>138700</v>
      </c>
      <c r="B516" t="s">
        <v>74</v>
      </c>
    </row>
    <row r="517" spans="1:2" x14ac:dyDescent="0.3">
      <c r="A517" s="10">
        <v>8600</v>
      </c>
      <c r="B517" t="s">
        <v>14</v>
      </c>
    </row>
    <row r="518" spans="1:2" x14ac:dyDescent="0.3">
      <c r="A518" s="10">
        <v>125400</v>
      </c>
      <c r="B518" t="s">
        <v>14</v>
      </c>
    </row>
    <row r="519" spans="1:2" x14ac:dyDescent="0.3">
      <c r="A519" s="10">
        <v>5900</v>
      </c>
      <c r="B519" t="s">
        <v>20</v>
      </c>
    </row>
    <row r="520" spans="1:2" x14ac:dyDescent="0.3">
      <c r="A520" s="10">
        <v>8800</v>
      </c>
      <c r="B520" t="s">
        <v>14</v>
      </c>
    </row>
    <row r="521" spans="1:2" x14ac:dyDescent="0.3">
      <c r="A521" s="10">
        <v>177700</v>
      </c>
      <c r="B521" t="s">
        <v>20</v>
      </c>
    </row>
    <row r="522" spans="1:2" x14ac:dyDescent="0.3">
      <c r="A522" s="10">
        <v>800</v>
      </c>
      <c r="B522" t="s">
        <v>20</v>
      </c>
    </row>
    <row r="523" spans="1:2" x14ac:dyDescent="0.3">
      <c r="A523" s="10">
        <v>7600</v>
      </c>
      <c r="B523" t="s">
        <v>20</v>
      </c>
    </row>
    <row r="524" spans="1:2" x14ac:dyDescent="0.3">
      <c r="A524" s="10">
        <v>50500</v>
      </c>
      <c r="B524" t="s">
        <v>14</v>
      </c>
    </row>
    <row r="525" spans="1:2" x14ac:dyDescent="0.3">
      <c r="A525" s="10">
        <v>900</v>
      </c>
      <c r="B525" t="s">
        <v>20</v>
      </c>
    </row>
    <row r="526" spans="1:2" x14ac:dyDescent="0.3">
      <c r="A526" s="10">
        <v>96700</v>
      </c>
      <c r="B526" t="s">
        <v>14</v>
      </c>
    </row>
    <row r="527" spans="1:2" x14ac:dyDescent="0.3">
      <c r="A527" s="10">
        <v>2100</v>
      </c>
      <c r="B527" t="s">
        <v>14</v>
      </c>
    </row>
    <row r="528" spans="1:2" x14ac:dyDescent="0.3">
      <c r="A528" s="10">
        <v>8300</v>
      </c>
      <c r="B528" t="s">
        <v>20</v>
      </c>
    </row>
    <row r="529" spans="1:2" x14ac:dyDescent="0.3">
      <c r="A529" s="10">
        <v>189200</v>
      </c>
      <c r="B529" t="s">
        <v>14</v>
      </c>
    </row>
    <row r="530" spans="1:2" x14ac:dyDescent="0.3">
      <c r="A530" s="10">
        <v>9000</v>
      </c>
      <c r="B530" t="s">
        <v>14</v>
      </c>
    </row>
    <row r="531" spans="1:2" x14ac:dyDescent="0.3">
      <c r="A531" s="10">
        <v>5100</v>
      </c>
      <c r="B531" t="s">
        <v>14</v>
      </c>
    </row>
    <row r="532" spans="1:2" x14ac:dyDescent="0.3">
      <c r="A532" s="10">
        <v>105000</v>
      </c>
      <c r="B532" t="s">
        <v>14</v>
      </c>
    </row>
    <row r="533" spans="1:2" x14ac:dyDescent="0.3">
      <c r="A533" s="10">
        <v>186700</v>
      </c>
      <c r="B533" t="s">
        <v>47</v>
      </c>
    </row>
    <row r="534" spans="1:2" x14ac:dyDescent="0.3">
      <c r="A534" s="10">
        <v>1600</v>
      </c>
      <c r="B534" t="s">
        <v>20</v>
      </c>
    </row>
    <row r="535" spans="1:2" x14ac:dyDescent="0.3">
      <c r="A535" s="10">
        <v>115600</v>
      </c>
      <c r="B535" t="s">
        <v>20</v>
      </c>
    </row>
    <row r="536" spans="1:2" x14ac:dyDescent="0.3">
      <c r="A536" s="10">
        <v>89100</v>
      </c>
      <c r="B536" t="s">
        <v>14</v>
      </c>
    </row>
    <row r="537" spans="1:2" x14ac:dyDescent="0.3">
      <c r="A537" s="10">
        <v>2600</v>
      </c>
      <c r="B537" t="s">
        <v>20</v>
      </c>
    </row>
    <row r="538" spans="1:2" x14ac:dyDescent="0.3">
      <c r="A538" s="10">
        <v>9800</v>
      </c>
      <c r="B538" t="s">
        <v>20</v>
      </c>
    </row>
    <row r="539" spans="1:2" x14ac:dyDescent="0.3">
      <c r="A539" s="10">
        <v>84400</v>
      </c>
      <c r="B539" t="s">
        <v>20</v>
      </c>
    </row>
    <row r="540" spans="1:2" x14ac:dyDescent="0.3">
      <c r="A540" s="10">
        <v>151300</v>
      </c>
      <c r="B540" t="s">
        <v>14</v>
      </c>
    </row>
    <row r="541" spans="1:2" x14ac:dyDescent="0.3">
      <c r="A541" s="10">
        <v>9800</v>
      </c>
      <c r="B541" t="s">
        <v>14</v>
      </c>
    </row>
    <row r="542" spans="1:2" x14ac:dyDescent="0.3">
      <c r="A542" s="10">
        <v>5300</v>
      </c>
      <c r="B542" t="s">
        <v>20</v>
      </c>
    </row>
    <row r="543" spans="1:2" x14ac:dyDescent="0.3">
      <c r="A543" s="10">
        <v>178000</v>
      </c>
      <c r="B543" t="s">
        <v>14</v>
      </c>
    </row>
    <row r="544" spans="1:2" x14ac:dyDescent="0.3">
      <c r="A544" s="10">
        <v>77000</v>
      </c>
      <c r="B544" t="s">
        <v>14</v>
      </c>
    </row>
    <row r="545" spans="1:2" x14ac:dyDescent="0.3">
      <c r="A545" s="10">
        <v>84900</v>
      </c>
      <c r="B545" t="s">
        <v>14</v>
      </c>
    </row>
    <row r="546" spans="1:2" x14ac:dyDescent="0.3">
      <c r="A546" s="10">
        <v>2800</v>
      </c>
      <c r="B546" t="s">
        <v>20</v>
      </c>
    </row>
    <row r="547" spans="1:2" x14ac:dyDescent="0.3">
      <c r="A547" s="10">
        <v>184800</v>
      </c>
      <c r="B547" t="s">
        <v>14</v>
      </c>
    </row>
    <row r="548" spans="1:2" x14ac:dyDescent="0.3">
      <c r="A548" s="10">
        <v>4200</v>
      </c>
      <c r="B548" t="s">
        <v>20</v>
      </c>
    </row>
    <row r="549" spans="1:2" x14ac:dyDescent="0.3">
      <c r="A549" s="10">
        <v>1300</v>
      </c>
      <c r="B549" t="s">
        <v>20</v>
      </c>
    </row>
    <row r="550" spans="1:2" x14ac:dyDescent="0.3">
      <c r="A550" s="10">
        <v>66100</v>
      </c>
      <c r="B550" t="s">
        <v>20</v>
      </c>
    </row>
    <row r="551" spans="1:2" x14ac:dyDescent="0.3">
      <c r="A551" s="10">
        <v>29500</v>
      </c>
      <c r="B551" t="s">
        <v>20</v>
      </c>
    </row>
    <row r="552" spans="1:2" x14ac:dyDescent="0.3">
      <c r="A552" s="10">
        <v>100</v>
      </c>
      <c r="B552" t="s">
        <v>74</v>
      </c>
    </row>
    <row r="553" spans="1:2" x14ac:dyDescent="0.3">
      <c r="A553" s="10">
        <v>180100</v>
      </c>
      <c r="B553" t="s">
        <v>14</v>
      </c>
    </row>
    <row r="554" spans="1:2" x14ac:dyDescent="0.3">
      <c r="A554" s="10">
        <v>9000</v>
      </c>
      <c r="B554" t="s">
        <v>14</v>
      </c>
    </row>
    <row r="555" spans="1:2" x14ac:dyDescent="0.3">
      <c r="A555" s="10">
        <v>170600</v>
      </c>
      <c r="B555" t="s">
        <v>14</v>
      </c>
    </row>
    <row r="556" spans="1:2" x14ac:dyDescent="0.3">
      <c r="A556" s="10">
        <v>9500</v>
      </c>
      <c r="B556" t="s">
        <v>20</v>
      </c>
    </row>
    <row r="557" spans="1:2" x14ac:dyDescent="0.3">
      <c r="A557" s="10">
        <v>6300</v>
      </c>
      <c r="B557" t="s">
        <v>20</v>
      </c>
    </row>
    <row r="558" spans="1:2" x14ac:dyDescent="0.3">
      <c r="A558" s="10">
        <v>5200</v>
      </c>
      <c r="B558" t="s">
        <v>20</v>
      </c>
    </row>
    <row r="559" spans="1:2" x14ac:dyDescent="0.3">
      <c r="A559" s="10">
        <v>6000</v>
      </c>
      <c r="B559" t="s">
        <v>20</v>
      </c>
    </row>
    <row r="560" spans="1:2" x14ac:dyDescent="0.3">
      <c r="A560" s="10">
        <v>5800</v>
      </c>
      <c r="B560" t="s">
        <v>20</v>
      </c>
    </row>
    <row r="561" spans="1:2" x14ac:dyDescent="0.3">
      <c r="A561" s="10">
        <v>105300</v>
      </c>
      <c r="B561" t="s">
        <v>20</v>
      </c>
    </row>
    <row r="562" spans="1:2" x14ac:dyDescent="0.3">
      <c r="A562" s="10">
        <v>20000</v>
      </c>
      <c r="B562" t="s">
        <v>20</v>
      </c>
    </row>
    <row r="563" spans="1:2" x14ac:dyDescent="0.3">
      <c r="A563" s="10">
        <v>3000</v>
      </c>
      <c r="B563" t="s">
        <v>20</v>
      </c>
    </row>
    <row r="564" spans="1:2" x14ac:dyDescent="0.3">
      <c r="A564" s="10">
        <v>9900</v>
      </c>
      <c r="B564" t="s">
        <v>14</v>
      </c>
    </row>
    <row r="565" spans="1:2" x14ac:dyDescent="0.3">
      <c r="A565" s="10">
        <v>3700</v>
      </c>
      <c r="B565" t="s">
        <v>20</v>
      </c>
    </row>
    <row r="566" spans="1:2" x14ac:dyDescent="0.3">
      <c r="A566" s="10">
        <v>168700</v>
      </c>
      <c r="B566" t="s">
        <v>14</v>
      </c>
    </row>
    <row r="567" spans="1:2" x14ac:dyDescent="0.3">
      <c r="A567" s="10">
        <v>94900</v>
      </c>
      <c r="B567" t="s">
        <v>20</v>
      </c>
    </row>
    <row r="568" spans="1:2" x14ac:dyDescent="0.3">
      <c r="A568" s="10">
        <v>9300</v>
      </c>
      <c r="B568" t="s">
        <v>14</v>
      </c>
    </row>
    <row r="569" spans="1:2" x14ac:dyDescent="0.3">
      <c r="A569" s="10">
        <v>6800</v>
      </c>
      <c r="B569" t="s">
        <v>20</v>
      </c>
    </row>
    <row r="570" spans="1:2" x14ac:dyDescent="0.3">
      <c r="A570" s="10">
        <v>72400</v>
      </c>
      <c r="B570" t="s">
        <v>20</v>
      </c>
    </row>
    <row r="571" spans="1:2" x14ac:dyDescent="0.3">
      <c r="A571" s="10">
        <v>20100</v>
      </c>
      <c r="B571" t="s">
        <v>20</v>
      </c>
    </row>
    <row r="572" spans="1:2" x14ac:dyDescent="0.3">
      <c r="A572" s="10">
        <v>31200</v>
      </c>
      <c r="B572" t="s">
        <v>20</v>
      </c>
    </row>
    <row r="573" spans="1:2" x14ac:dyDescent="0.3">
      <c r="A573" s="10">
        <v>3500</v>
      </c>
      <c r="B573" t="s">
        <v>14</v>
      </c>
    </row>
    <row r="574" spans="1:2" x14ac:dyDescent="0.3">
      <c r="A574" s="10">
        <v>9000</v>
      </c>
      <c r="B574" t="s">
        <v>74</v>
      </c>
    </row>
    <row r="575" spans="1:2" x14ac:dyDescent="0.3">
      <c r="A575" s="10">
        <v>6700</v>
      </c>
      <c r="B575" t="s">
        <v>20</v>
      </c>
    </row>
    <row r="576" spans="1:2" x14ac:dyDescent="0.3">
      <c r="A576" s="10">
        <v>2700</v>
      </c>
      <c r="B576" t="s">
        <v>20</v>
      </c>
    </row>
    <row r="577" spans="1:2" x14ac:dyDescent="0.3">
      <c r="A577" s="10">
        <v>83300</v>
      </c>
      <c r="B577" t="s">
        <v>14</v>
      </c>
    </row>
    <row r="578" spans="1:2" x14ac:dyDescent="0.3">
      <c r="A578" s="10">
        <v>9700</v>
      </c>
      <c r="B578" t="s">
        <v>14</v>
      </c>
    </row>
    <row r="579" spans="1:2" x14ac:dyDescent="0.3">
      <c r="A579" s="10">
        <v>8200</v>
      </c>
      <c r="B579" t="s">
        <v>74</v>
      </c>
    </row>
    <row r="580" spans="1:2" x14ac:dyDescent="0.3">
      <c r="A580" s="10">
        <v>96500</v>
      </c>
      <c r="B580" t="s">
        <v>14</v>
      </c>
    </row>
    <row r="581" spans="1:2" x14ac:dyDescent="0.3">
      <c r="A581" s="10">
        <v>6200</v>
      </c>
      <c r="B581" t="s">
        <v>20</v>
      </c>
    </row>
    <row r="582" spans="1:2" x14ac:dyDescent="0.3">
      <c r="A582" s="10">
        <v>43800</v>
      </c>
      <c r="B582" t="s">
        <v>20</v>
      </c>
    </row>
    <row r="583" spans="1:2" x14ac:dyDescent="0.3">
      <c r="A583" s="10">
        <v>6000</v>
      </c>
      <c r="B583" t="s">
        <v>14</v>
      </c>
    </row>
    <row r="584" spans="1:2" x14ac:dyDescent="0.3">
      <c r="A584" s="10">
        <v>8700</v>
      </c>
      <c r="B584" t="s">
        <v>14</v>
      </c>
    </row>
    <row r="585" spans="1:2" x14ac:dyDescent="0.3">
      <c r="A585" s="10">
        <v>18900</v>
      </c>
      <c r="B585" t="s">
        <v>20</v>
      </c>
    </row>
    <row r="586" spans="1:2" x14ac:dyDescent="0.3">
      <c r="A586" s="10">
        <v>86400</v>
      </c>
      <c r="B586" t="s">
        <v>20</v>
      </c>
    </row>
    <row r="587" spans="1:2" x14ac:dyDescent="0.3">
      <c r="A587" s="10">
        <v>8900</v>
      </c>
      <c r="B587" t="s">
        <v>20</v>
      </c>
    </row>
    <row r="588" spans="1:2" x14ac:dyDescent="0.3">
      <c r="A588" s="10">
        <v>700</v>
      </c>
      <c r="B588" t="s">
        <v>20</v>
      </c>
    </row>
    <row r="589" spans="1:2" x14ac:dyDescent="0.3">
      <c r="A589" s="10">
        <v>9400</v>
      </c>
      <c r="B589" t="s">
        <v>14</v>
      </c>
    </row>
    <row r="590" spans="1:2" x14ac:dyDescent="0.3">
      <c r="A590" s="10">
        <v>157600</v>
      </c>
      <c r="B590" t="s">
        <v>14</v>
      </c>
    </row>
    <row r="591" spans="1:2" x14ac:dyDescent="0.3">
      <c r="A591" s="10">
        <v>7900</v>
      </c>
      <c r="B591" t="s">
        <v>14</v>
      </c>
    </row>
    <row r="592" spans="1:2" x14ac:dyDescent="0.3">
      <c r="A592" s="10">
        <v>7100</v>
      </c>
      <c r="B592" t="s">
        <v>14</v>
      </c>
    </row>
    <row r="593" spans="1:2" x14ac:dyDescent="0.3">
      <c r="A593" s="10">
        <v>600</v>
      </c>
      <c r="B593" t="s">
        <v>20</v>
      </c>
    </row>
    <row r="594" spans="1:2" x14ac:dyDescent="0.3">
      <c r="A594" s="10">
        <v>156800</v>
      </c>
      <c r="B594" t="s">
        <v>14</v>
      </c>
    </row>
    <row r="595" spans="1:2" x14ac:dyDescent="0.3">
      <c r="A595" s="10">
        <v>121600</v>
      </c>
      <c r="B595" t="s">
        <v>20</v>
      </c>
    </row>
    <row r="596" spans="1:2" x14ac:dyDescent="0.3">
      <c r="A596" s="10">
        <v>157300</v>
      </c>
      <c r="B596" t="s">
        <v>14</v>
      </c>
    </row>
    <row r="597" spans="1:2" x14ac:dyDescent="0.3">
      <c r="A597" s="10">
        <v>70300</v>
      </c>
      <c r="B597" t="s">
        <v>20</v>
      </c>
    </row>
    <row r="598" spans="1:2" x14ac:dyDescent="0.3">
      <c r="A598" s="10">
        <v>7900</v>
      </c>
      <c r="B598" t="s">
        <v>14</v>
      </c>
    </row>
    <row r="599" spans="1:2" x14ac:dyDescent="0.3">
      <c r="A599" s="10">
        <v>73800</v>
      </c>
      <c r="B599" t="s">
        <v>20</v>
      </c>
    </row>
    <row r="600" spans="1:2" x14ac:dyDescent="0.3">
      <c r="A600" s="10">
        <v>108500</v>
      </c>
      <c r="B600" t="s">
        <v>20</v>
      </c>
    </row>
    <row r="601" spans="1:2" x14ac:dyDescent="0.3">
      <c r="A601" s="10">
        <v>140300</v>
      </c>
      <c r="B601" t="s">
        <v>14</v>
      </c>
    </row>
    <row r="602" spans="1:2" x14ac:dyDescent="0.3">
      <c r="A602" s="10">
        <v>100</v>
      </c>
      <c r="B602" t="s">
        <v>14</v>
      </c>
    </row>
    <row r="603" spans="1:2" x14ac:dyDescent="0.3">
      <c r="A603" s="10">
        <v>6300</v>
      </c>
      <c r="B603" t="s">
        <v>20</v>
      </c>
    </row>
    <row r="604" spans="1:2" x14ac:dyDescent="0.3">
      <c r="A604" s="10">
        <v>71100</v>
      </c>
      <c r="B604" t="s">
        <v>20</v>
      </c>
    </row>
    <row r="605" spans="1:2" x14ac:dyDescent="0.3">
      <c r="A605" s="10">
        <v>5300</v>
      </c>
      <c r="B605" t="s">
        <v>20</v>
      </c>
    </row>
    <row r="606" spans="1:2" x14ac:dyDescent="0.3">
      <c r="A606" s="10">
        <v>88700</v>
      </c>
      <c r="B606" t="s">
        <v>20</v>
      </c>
    </row>
    <row r="607" spans="1:2" x14ac:dyDescent="0.3">
      <c r="A607" s="10">
        <v>3300</v>
      </c>
      <c r="B607" t="s">
        <v>20</v>
      </c>
    </row>
    <row r="608" spans="1:2" x14ac:dyDescent="0.3">
      <c r="A608" s="10">
        <v>3400</v>
      </c>
      <c r="B608" t="s">
        <v>20</v>
      </c>
    </row>
    <row r="609" spans="1:2" x14ac:dyDescent="0.3">
      <c r="A609" s="10">
        <v>137600</v>
      </c>
      <c r="B609" t="s">
        <v>20</v>
      </c>
    </row>
    <row r="610" spans="1:2" x14ac:dyDescent="0.3">
      <c r="A610" s="10">
        <v>3900</v>
      </c>
      <c r="B610" t="s">
        <v>20</v>
      </c>
    </row>
    <row r="611" spans="1:2" x14ac:dyDescent="0.3">
      <c r="A611" s="10">
        <v>10000</v>
      </c>
      <c r="B611" t="s">
        <v>20</v>
      </c>
    </row>
    <row r="612" spans="1:2" x14ac:dyDescent="0.3">
      <c r="A612" s="10">
        <v>42800</v>
      </c>
      <c r="B612" t="s">
        <v>20</v>
      </c>
    </row>
    <row r="613" spans="1:2" x14ac:dyDescent="0.3">
      <c r="A613" s="10">
        <v>8200</v>
      </c>
      <c r="B613" t="s">
        <v>74</v>
      </c>
    </row>
    <row r="614" spans="1:2" x14ac:dyDescent="0.3">
      <c r="A614" s="10">
        <v>6200</v>
      </c>
      <c r="B614" t="s">
        <v>20</v>
      </c>
    </row>
    <row r="615" spans="1:2" x14ac:dyDescent="0.3">
      <c r="A615" s="10">
        <v>1100</v>
      </c>
      <c r="B615" t="s">
        <v>20</v>
      </c>
    </row>
    <row r="616" spans="1:2" x14ac:dyDescent="0.3">
      <c r="A616" s="10">
        <v>26500</v>
      </c>
      <c r="B616" t="s">
        <v>20</v>
      </c>
    </row>
    <row r="617" spans="1:2" x14ac:dyDescent="0.3">
      <c r="A617" s="10">
        <v>8500</v>
      </c>
      <c r="B617" t="s">
        <v>20</v>
      </c>
    </row>
    <row r="618" spans="1:2" x14ac:dyDescent="0.3">
      <c r="A618" s="10">
        <v>6400</v>
      </c>
      <c r="B618" t="s">
        <v>20</v>
      </c>
    </row>
    <row r="619" spans="1:2" x14ac:dyDescent="0.3">
      <c r="A619" s="10">
        <v>1400</v>
      </c>
      <c r="B619" t="s">
        <v>20</v>
      </c>
    </row>
    <row r="620" spans="1:2" x14ac:dyDescent="0.3">
      <c r="A620" s="10">
        <v>198600</v>
      </c>
      <c r="B620" t="s">
        <v>14</v>
      </c>
    </row>
    <row r="621" spans="1:2" x14ac:dyDescent="0.3">
      <c r="A621" s="10">
        <v>195900</v>
      </c>
      <c r="B621" t="s">
        <v>14</v>
      </c>
    </row>
    <row r="622" spans="1:2" x14ac:dyDescent="0.3">
      <c r="A622" s="10">
        <v>4300</v>
      </c>
      <c r="B622" t="s">
        <v>20</v>
      </c>
    </row>
    <row r="623" spans="1:2" x14ac:dyDescent="0.3">
      <c r="A623" s="10">
        <v>25600</v>
      </c>
      <c r="B623" t="s">
        <v>20</v>
      </c>
    </row>
    <row r="624" spans="1:2" x14ac:dyDescent="0.3">
      <c r="A624" s="10">
        <v>189000</v>
      </c>
      <c r="B624" t="s">
        <v>14</v>
      </c>
    </row>
    <row r="625" spans="1:2" x14ac:dyDescent="0.3">
      <c r="A625" s="10">
        <v>94300</v>
      </c>
      <c r="B625" t="s">
        <v>20</v>
      </c>
    </row>
    <row r="626" spans="1:2" x14ac:dyDescent="0.3">
      <c r="A626" s="10">
        <v>5100</v>
      </c>
      <c r="B626" t="s">
        <v>20</v>
      </c>
    </row>
    <row r="627" spans="1:2" x14ac:dyDescent="0.3">
      <c r="A627" s="10">
        <v>7500</v>
      </c>
      <c r="B627" t="s">
        <v>14</v>
      </c>
    </row>
    <row r="628" spans="1:2" x14ac:dyDescent="0.3">
      <c r="A628" s="10">
        <v>6400</v>
      </c>
      <c r="B628" t="s">
        <v>20</v>
      </c>
    </row>
    <row r="629" spans="1:2" x14ac:dyDescent="0.3">
      <c r="A629" s="10">
        <v>1600</v>
      </c>
      <c r="B629" t="s">
        <v>20</v>
      </c>
    </row>
    <row r="630" spans="1:2" x14ac:dyDescent="0.3">
      <c r="A630" s="10">
        <v>1900</v>
      </c>
      <c r="B630" t="s">
        <v>20</v>
      </c>
    </row>
    <row r="631" spans="1:2" x14ac:dyDescent="0.3">
      <c r="A631" s="10">
        <v>85900</v>
      </c>
      <c r="B631" t="s">
        <v>14</v>
      </c>
    </row>
    <row r="632" spans="1:2" x14ac:dyDescent="0.3">
      <c r="A632" s="10">
        <v>9500</v>
      </c>
      <c r="B632" t="s">
        <v>74</v>
      </c>
    </row>
    <row r="633" spans="1:2" x14ac:dyDescent="0.3">
      <c r="A633" s="10">
        <v>59200</v>
      </c>
      <c r="B633" t="s">
        <v>20</v>
      </c>
    </row>
    <row r="634" spans="1:2" x14ac:dyDescent="0.3">
      <c r="A634" s="10">
        <v>72100</v>
      </c>
      <c r="B634" t="s">
        <v>47</v>
      </c>
    </row>
    <row r="635" spans="1:2" x14ac:dyDescent="0.3">
      <c r="A635" s="10">
        <v>6700</v>
      </c>
      <c r="B635" t="s">
        <v>14</v>
      </c>
    </row>
    <row r="636" spans="1:2" x14ac:dyDescent="0.3">
      <c r="A636" s="10">
        <v>118200</v>
      </c>
      <c r="B636" t="s">
        <v>74</v>
      </c>
    </row>
    <row r="637" spans="1:2" x14ac:dyDescent="0.3">
      <c r="A637" s="10">
        <v>139000</v>
      </c>
      <c r="B637" t="s">
        <v>20</v>
      </c>
    </row>
    <row r="638" spans="1:2" x14ac:dyDescent="0.3">
      <c r="A638" s="10">
        <v>197700</v>
      </c>
      <c r="B638" t="s">
        <v>14</v>
      </c>
    </row>
    <row r="639" spans="1:2" x14ac:dyDescent="0.3">
      <c r="A639" s="10">
        <v>8500</v>
      </c>
      <c r="B639" t="s">
        <v>14</v>
      </c>
    </row>
    <row r="640" spans="1:2" x14ac:dyDescent="0.3">
      <c r="A640" s="10">
        <v>81600</v>
      </c>
      <c r="B640" t="s">
        <v>14</v>
      </c>
    </row>
    <row r="641" spans="1:2" x14ac:dyDescent="0.3">
      <c r="A641" s="10">
        <v>8600</v>
      </c>
      <c r="B641" t="s">
        <v>47</v>
      </c>
    </row>
    <row r="642" spans="1:2" x14ac:dyDescent="0.3">
      <c r="A642" s="10">
        <v>119800</v>
      </c>
      <c r="B642" t="s">
        <v>14</v>
      </c>
    </row>
    <row r="643" spans="1:2" x14ac:dyDescent="0.3">
      <c r="A643" s="10">
        <v>9400</v>
      </c>
      <c r="B643" t="s">
        <v>20</v>
      </c>
    </row>
    <row r="644" spans="1:2" x14ac:dyDescent="0.3">
      <c r="A644" s="10">
        <v>9200</v>
      </c>
      <c r="B644" t="s">
        <v>20</v>
      </c>
    </row>
    <row r="645" spans="1:2" x14ac:dyDescent="0.3">
      <c r="A645" s="10">
        <v>14900</v>
      </c>
      <c r="B645" t="s">
        <v>20</v>
      </c>
    </row>
    <row r="646" spans="1:2" x14ac:dyDescent="0.3">
      <c r="A646" s="10">
        <v>169400</v>
      </c>
      <c r="B646" t="s">
        <v>14</v>
      </c>
    </row>
    <row r="647" spans="1:2" x14ac:dyDescent="0.3">
      <c r="A647" s="10">
        <v>192100</v>
      </c>
      <c r="B647" t="s">
        <v>14</v>
      </c>
    </row>
    <row r="648" spans="1:2" x14ac:dyDescent="0.3">
      <c r="A648" s="10">
        <v>98700</v>
      </c>
      <c r="B648" t="s">
        <v>14</v>
      </c>
    </row>
    <row r="649" spans="1:2" x14ac:dyDescent="0.3">
      <c r="A649" s="10">
        <v>4500</v>
      </c>
      <c r="B649" t="s">
        <v>14</v>
      </c>
    </row>
    <row r="650" spans="1:2" x14ac:dyDescent="0.3">
      <c r="A650" s="10">
        <v>98600</v>
      </c>
      <c r="B650" t="s">
        <v>74</v>
      </c>
    </row>
    <row r="651" spans="1:2" x14ac:dyDescent="0.3">
      <c r="A651" s="10">
        <v>121700</v>
      </c>
      <c r="B651" t="s">
        <v>14</v>
      </c>
    </row>
    <row r="652" spans="1:2" x14ac:dyDescent="0.3">
      <c r="A652" s="10">
        <v>100</v>
      </c>
      <c r="B652" t="s">
        <v>14</v>
      </c>
    </row>
    <row r="653" spans="1:2" x14ac:dyDescent="0.3">
      <c r="A653" s="10">
        <v>196700</v>
      </c>
      <c r="B653" t="s">
        <v>14</v>
      </c>
    </row>
    <row r="654" spans="1:2" x14ac:dyDescent="0.3">
      <c r="A654" s="10">
        <v>10000</v>
      </c>
      <c r="B654" t="s">
        <v>20</v>
      </c>
    </row>
    <row r="655" spans="1:2" x14ac:dyDescent="0.3">
      <c r="A655" s="10">
        <v>600</v>
      </c>
      <c r="B655" t="s">
        <v>20</v>
      </c>
    </row>
    <row r="656" spans="1:2" x14ac:dyDescent="0.3">
      <c r="A656" s="10">
        <v>35000</v>
      </c>
      <c r="B656" t="s">
        <v>20</v>
      </c>
    </row>
    <row r="657" spans="1:2" x14ac:dyDescent="0.3">
      <c r="A657" s="10">
        <v>6900</v>
      </c>
      <c r="B657" t="s">
        <v>20</v>
      </c>
    </row>
    <row r="658" spans="1:2" x14ac:dyDescent="0.3">
      <c r="A658" s="10">
        <v>118400</v>
      </c>
      <c r="B658" t="s">
        <v>14</v>
      </c>
    </row>
    <row r="659" spans="1:2" x14ac:dyDescent="0.3">
      <c r="A659" s="10">
        <v>10000</v>
      </c>
      <c r="B659" t="s">
        <v>14</v>
      </c>
    </row>
    <row r="660" spans="1:2" x14ac:dyDescent="0.3">
      <c r="A660" s="10">
        <v>52600</v>
      </c>
      <c r="B660" t="s">
        <v>74</v>
      </c>
    </row>
    <row r="661" spans="1:2" x14ac:dyDescent="0.3">
      <c r="A661" s="10">
        <v>120700</v>
      </c>
      <c r="B661" t="s">
        <v>14</v>
      </c>
    </row>
    <row r="662" spans="1:2" x14ac:dyDescent="0.3">
      <c r="A662" s="10">
        <v>9100</v>
      </c>
      <c r="B662" t="s">
        <v>14</v>
      </c>
    </row>
    <row r="663" spans="1:2" x14ac:dyDescent="0.3">
      <c r="A663" s="10">
        <v>106800</v>
      </c>
      <c r="B663" t="s">
        <v>14</v>
      </c>
    </row>
    <row r="664" spans="1:2" x14ac:dyDescent="0.3">
      <c r="A664" s="10">
        <v>9100</v>
      </c>
      <c r="B664" t="s">
        <v>14</v>
      </c>
    </row>
    <row r="665" spans="1:2" x14ac:dyDescent="0.3">
      <c r="A665" s="10">
        <v>10000</v>
      </c>
      <c r="B665" t="s">
        <v>14</v>
      </c>
    </row>
    <row r="666" spans="1:2" x14ac:dyDescent="0.3">
      <c r="A666" s="10">
        <v>79400</v>
      </c>
      <c r="B666" t="s">
        <v>14</v>
      </c>
    </row>
    <row r="667" spans="1:2" x14ac:dyDescent="0.3">
      <c r="A667" s="10">
        <v>5100</v>
      </c>
      <c r="B667" t="s">
        <v>20</v>
      </c>
    </row>
    <row r="668" spans="1:2" x14ac:dyDescent="0.3">
      <c r="A668" s="10">
        <v>3100</v>
      </c>
      <c r="B668" t="s">
        <v>74</v>
      </c>
    </row>
    <row r="669" spans="1:2" x14ac:dyDescent="0.3">
      <c r="A669" s="10">
        <v>6900</v>
      </c>
      <c r="B669" t="s">
        <v>20</v>
      </c>
    </row>
    <row r="670" spans="1:2" x14ac:dyDescent="0.3">
      <c r="A670" s="10">
        <v>27500</v>
      </c>
      <c r="B670" t="s">
        <v>14</v>
      </c>
    </row>
    <row r="671" spans="1:2" x14ac:dyDescent="0.3">
      <c r="A671" s="10">
        <v>48800</v>
      </c>
      <c r="B671" t="s">
        <v>20</v>
      </c>
    </row>
    <row r="672" spans="1:2" x14ac:dyDescent="0.3">
      <c r="A672" s="10">
        <v>16200</v>
      </c>
      <c r="B672" t="s">
        <v>20</v>
      </c>
    </row>
    <row r="673" spans="1:2" x14ac:dyDescent="0.3">
      <c r="A673" s="10">
        <v>97600</v>
      </c>
      <c r="B673" t="s">
        <v>20</v>
      </c>
    </row>
    <row r="674" spans="1:2" x14ac:dyDescent="0.3">
      <c r="A674" s="10">
        <v>197900</v>
      </c>
      <c r="B674" t="s">
        <v>14</v>
      </c>
    </row>
    <row r="675" spans="1:2" x14ac:dyDescent="0.3">
      <c r="A675" s="10">
        <v>5600</v>
      </c>
      <c r="B675" t="s">
        <v>14</v>
      </c>
    </row>
    <row r="676" spans="1:2" x14ac:dyDescent="0.3">
      <c r="A676" s="10">
        <v>170700</v>
      </c>
      <c r="B676" t="s">
        <v>74</v>
      </c>
    </row>
    <row r="677" spans="1:2" x14ac:dyDescent="0.3">
      <c r="A677" s="10">
        <v>9700</v>
      </c>
      <c r="B677" t="s">
        <v>20</v>
      </c>
    </row>
    <row r="678" spans="1:2" x14ac:dyDescent="0.3">
      <c r="A678" s="10">
        <v>62300</v>
      </c>
      <c r="B678" t="s">
        <v>20</v>
      </c>
    </row>
    <row r="679" spans="1:2" x14ac:dyDescent="0.3">
      <c r="A679" s="10">
        <v>5300</v>
      </c>
      <c r="B679" t="s">
        <v>14</v>
      </c>
    </row>
    <row r="680" spans="1:2" x14ac:dyDescent="0.3">
      <c r="A680" s="10">
        <v>99500</v>
      </c>
      <c r="B680" t="s">
        <v>74</v>
      </c>
    </row>
    <row r="681" spans="1:2" x14ac:dyDescent="0.3">
      <c r="A681" s="10">
        <v>1400</v>
      </c>
      <c r="B681" t="s">
        <v>20</v>
      </c>
    </row>
    <row r="682" spans="1:2" x14ac:dyDescent="0.3">
      <c r="A682" s="10">
        <v>145600</v>
      </c>
      <c r="B682" t="s">
        <v>14</v>
      </c>
    </row>
    <row r="683" spans="1:2" x14ac:dyDescent="0.3">
      <c r="A683" s="10">
        <v>184100</v>
      </c>
      <c r="B683" t="s">
        <v>14</v>
      </c>
    </row>
    <row r="684" spans="1:2" x14ac:dyDescent="0.3">
      <c r="A684" s="10">
        <v>5400</v>
      </c>
      <c r="B684" t="s">
        <v>20</v>
      </c>
    </row>
    <row r="685" spans="1:2" x14ac:dyDescent="0.3">
      <c r="A685" s="10">
        <v>2300</v>
      </c>
      <c r="B685" t="s">
        <v>20</v>
      </c>
    </row>
    <row r="686" spans="1:2" x14ac:dyDescent="0.3">
      <c r="A686" s="10">
        <v>1400</v>
      </c>
      <c r="B686" t="s">
        <v>20</v>
      </c>
    </row>
    <row r="687" spans="1:2" x14ac:dyDescent="0.3">
      <c r="A687" s="10">
        <v>140000</v>
      </c>
      <c r="B687" t="s">
        <v>14</v>
      </c>
    </row>
    <row r="688" spans="1:2" x14ac:dyDescent="0.3">
      <c r="A688" s="10">
        <v>7500</v>
      </c>
      <c r="B688" t="s">
        <v>20</v>
      </c>
    </row>
    <row r="689" spans="1:2" x14ac:dyDescent="0.3">
      <c r="A689" s="10">
        <v>1500</v>
      </c>
      <c r="B689" t="s">
        <v>20</v>
      </c>
    </row>
    <row r="690" spans="1:2" x14ac:dyDescent="0.3">
      <c r="A690" s="10">
        <v>2900</v>
      </c>
      <c r="B690" t="s">
        <v>20</v>
      </c>
    </row>
    <row r="691" spans="1:2" x14ac:dyDescent="0.3">
      <c r="A691" s="10">
        <v>7300</v>
      </c>
      <c r="B691" t="s">
        <v>20</v>
      </c>
    </row>
    <row r="692" spans="1:2" x14ac:dyDescent="0.3">
      <c r="A692" s="10">
        <v>3600</v>
      </c>
      <c r="B692" t="s">
        <v>20</v>
      </c>
    </row>
    <row r="693" spans="1:2" x14ac:dyDescent="0.3">
      <c r="A693" s="10">
        <v>5000</v>
      </c>
      <c r="B693" t="s">
        <v>20</v>
      </c>
    </row>
    <row r="694" spans="1:2" x14ac:dyDescent="0.3">
      <c r="A694" s="10">
        <v>6000</v>
      </c>
      <c r="B694" t="s">
        <v>14</v>
      </c>
    </row>
    <row r="695" spans="1:2" x14ac:dyDescent="0.3">
      <c r="A695" s="10">
        <v>180400</v>
      </c>
      <c r="B695" t="s">
        <v>14</v>
      </c>
    </row>
    <row r="696" spans="1:2" x14ac:dyDescent="0.3">
      <c r="A696" s="10">
        <v>9100</v>
      </c>
      <c r="B696" t="s">
        <v>14</v>
      </c>
    </row>
    <row r="697" spans="1:2" x14ac:dyDescent="0.3">
      <c r="A697" s="10">
        <v>9200</v>
      </c>
      <c r="B697" t="s">
        <v>20</v>
      </c>
    </row>
    <row r="698" spans="1:2" x14ac:dyDescent="0.3">
      <c r="A698" s="10">
        <v>164100</v>
      </c>
      <c r="B698" t="s">
        <v>14</v>
      </c>
    </row>
    <row r="699" spans="1:2" x14ac:dyDescent="0.3">
      <c r="A699" s="10">
        <v>128900</v>
      </c>
      <c r="B699" t="s">
        <v>20</v>
      </c>
    </row>
    <row r="700" spans="1:2" x14ac:dyDescent="0.3">
      <c r="A700" s="10">
        <v>42100</v>
      </c>
      <c r="B700" t="s">
        <v>20</v>
      </c>
    </row>
    <row r="701" spans="1:2" x14ac:dyDescent="0.3">
      <c r="A701" s="10">
        <v>7400</v>
      </c>
      <c r="B701" t="s">
        <v>14</v>
      </c>
    </row>
    <row r="702" spans="1:2" x14ac:dyDescent="0.3">
      <c r="A702" s="10">
        <v>100</v>
      </c>
      <c r="B702" t="s">
        <v>14</v>
      </c>
    </row>
    <row r="703" spans="1:2" x14ac:dyDescent="0.3">
      <c r="A703" s="10">
        <v>52000</v>
      </c>
      <c r="B703" t="s">
        <v>20</v>
      </c>
    </row>
    <row r="704" spans="1:2" x14ac:dyDescent="0.3">
      <c r="A704" s="10">
        <v>8700</v>
      </c>
      <c r="B704" t="s">
        <v>14</v>
      </c>
    </row>
    <row r="705" spans="1:2" x14ac:dyDescent="0.3">
      <c r="A705" s="10">
        <v>63400</v>
      </c>
      <c r="B705" t="s">
        <v>20</v>
      </c>
    </row>
    <row r="706" spans="1:2" x14ac:dyDescent="0.3">
      <c r="A706" s="10">
        <v>8700</v>
      </c>
      <c r="B706" t="s">
        <v>20</v>
      </c>
    </row>
    <row r="707" spans="1:2" x14ac:dyDescent="0.3">
      <c r="A707" s="10">
        <v>169700</v>
      </c>
      <c r="B707" t="s">
        <v>14</v>
      </c>
    </row>
    <row r="708" spans="1:2" x14ac:dyDescent="0.3">
      <c r="A708" s="10">
        <v>108400</v>
      </c>
      <c r="B708" t="s">
        <v>20</v>
      </c>
    </row>
    <row r="709" spans="1:2" x14ac:dyDescent="0.3">
      <c r="A709" s="10">
        <v>7300</v>
      </c>
      <c r="B709" t="s">
        <v>20</v>
      </c>
    </row>
    <row r="710" spans="1:2" x14ac:dyDescent="0.3">
      <c r="A710" s="10">
        <v>1700</v>
      </c>
      <c r="B710" t="s">
        <v>20</v>
      </c>
    </row>
    <row r="711" spans="1:2" x14ac:dyDescent="0.3">
      <c r="A711" s="10">
        <v>9800</v>
      </c>
      <c r="B711" t="s">
        <v>20</v>
      </c>
    </row>
    <row r="712" spans="1:2" x14ac:dyDescent="0.3">
      <c r="A712" s="10">
        <v>4300</v>
      </c>
      <c r="B712" t="s">
        <v>20</v>
      </c>
    </row>
    <row r="713" spans="1:2" x14ac:dyDescent="0.3">
      <c r="A713" s="10">
        <v>6200</v>
      </c>
      <c r="B713" t="s">
        <v>14</v>
      </c>
    </row>
    <row r="714" spans="1:2" x14ac:dyDescent="0.3">
      <c r="A714" s="10">
        <v>800</v>
      </c>
      <c r="B714" t="s">
        <v>20</v>
      </c>
    </row>
    <row r="715" spans="1:2" x14ac:dyDescent="0.3">
      <c r="A715" s="10">
        <v>6900</v>
      </c>
      <c r="B715" t="s">
        <v>20</v>
      </c>
    </row>
    <row r="716" spans="1:2" x14ac:dyDescent="0.3">
      <c r="A716" s="10">
        <v>38500</v>
      </c>
      <c r="B716" t="s">
        <v>20</v>
      </c>
    </row>
    <row r="717" spans="1:2" x14ac:dyDescent="0.3">
      <c r="A717" s="10">
        <v>118000</v>
      </c>
      <c r="B717" t="s">
        <v>14</v>
      </c>
    </row>
    <row r="718" spans="1:2" x14ac:dyDescent="0.3">
      <c r="A718" s="10">
        <v>2000</v>
      </c>
      <c r="B718" t="s">
        <v>20</v>
      </c>
    </row>
    <row r="719" spans="1:2" x14ac:dyDescent="0.3">
      <c r="A719" s="10">
        <v>5600</v>
      </c>
      <c r="B719" t="s">
        <v>20</v>
      </c>
    </row>
    <row r="720" spans="1:2" x14ac:dyDescent="0.3">
      <c r="A720" s="10">
        <v>8300</v>
      </c>
      <c r="B720" t="s">
        <v>20</v>
      </c>
    </row>
    <row r="721" spans="1:2" x14ac:dyDescent="0.3">
      <c r="A721" s="10">
        <v>6900</v>
      </c>
      <c r="B721" t="s">
        <v>20</v>
      </c>
    </row>
    <row r="722" spans="1:2" x14ac:dyDescent="0.3">
      <c r="A722" s="10">
        <v>8700</v>
      </c>
      <c r="B722" t="s">
        <v>74</v>
      </c>
    </row>
    <row r="723" spans="1:2" x14ac:dyDescent="0.3">
      <c r="A723" s="10">
        <v>123600</v>
      </c>
      <c r="B723" t="s">
        <v>74</v>
      </c>
    </row>
    <row r="724" spans="1:2" x14ac:dyDescent="0.3">
      <c r="A724" s="10">
        <v>48500</v>
      </c>
      <c r="B724" t="s">
        <v>20</v>
      </c>
    </row>
    <row r="725" spans="1:2" x14ac:dyDescent="0.3">
      <c r="A725" s="10">
        <v>4900</v>
      </c>
      <c r="B725" t="s">
        <v>20</v>
      </c>
    </row>
    <row r="726" spans="1:2" x14ac:dyDescent="0.3">
      <c r="A726" s="10">
        <v>8400</v>
      </c>
      <c r="B726" t="s">
        <v>20</v>
      </c>
    </row>
    <row r="727" spans="1:2" x14ac:dyDescent="0.3">
      <c r="A727" s="10">
        <v>193200</v>
      </c>
      <c r="B727" t="s">
        <v>14</v>
      </c>
    </row>
    <row r="728" spans="1:2" x14ac:dyDescent="0.3">
      <c r="A728" s="10">
        <v>54300</v>
      </c>
      <c r="B728" t="s">
        <v>74</v>
      </c>
    </row>
    <row r="729" spans="1:2" x14ac:dyDescent="0.3">
      <c r="A729" s="10">
        <v>8900</v>
      </c>
      <c r="B729" t="s">
        <v>20</v>
      </c>
    </row>
    <row r="730" spans="1:2" x14ac:dyDescent="0.3">
      <c r="A730" s="10">
        <v>4200</v>
      </c>
      <c r="B730" t="s">
        <v>14</v>
      </c>
    </row>
    <row r="731" spans="1:2" x14ac:dyDescent="0.3">
      <c r="A731" s="10">
        <v>5600</v>
      </c>
      <c r="B731" t="s">
        <v>20</v>
      </c>
    </row>
    <row r="732" spans="1:2" x14ac:dyDescent="0.3">
      <c r="A732" s="10">
        <v>28800</v>
      </c>
      <c r="B732" t="s">
        <v>20</v>
      </c>
    </row>
    <row r="733" spans="1:2" x14ac:dyDescent="0.3">
      <c r="A733" s="10">
        <v>8000</v>
      </c>
      <c r="B733" t="s">
        <v>74</v>
      </c>
    </row>
    <row r="734" spans="1:2" x14ac:dyDescent="0.3">
      <c r="A734" s="10">
        <v>117000</v>
      </c>
      <c r="B734" t="s">
        <v>14</v>
      </c>
    </row>
    <row r="735" spans="1:2" x14ac:dyDescent="0.3">
      <c r="A735" s="10">
        <v>15800</v>
      </c>
      <c r="B735" t="s">
        <v>20</v>
      </c>
    </row>
    <row r="736" spans="1:2" x14ac:dyDescent="0.3">
      <c r="A736" s="10">
        <v>4200</v>
      </c>
      <c r="B736" t="s">
        <v>20</v>
      </c>
    </row>
    <row r="737" spans="1:2" x14ac:dyDescent="0.3">
      <c r="A737" s="10">
        <v>37100</v>
      </c>
      <c r="B737" t="s">
        <v>20</v>
      </c>
    </row>
    <row r="738" spans="1:2" x14ac:dyDescent="0.3">
      <c r="A738" s="10">
        <v>7700</v>
      </c>
      <c r="B738" t="s">
        <v>74</v>
      </c>
    </row>
    <row r="739" spans="1:2" x14ac:dyDescent="0.3">
      <c r="A739" s="10">
        <v>3700</v>
      </c>
      <c r="B739" t="s">
        <v>20</v>
      </c>
    </row>
    <row r="740" spans="1:2" x14ac:dyDescent="0.3">
      <c r="A740" s="10">
        <v>74700</v>
      </c>
      <c r="B740" t="s">
        <v>14</v>
      </c>
    </row>
    <row r="741" spans="1:2" x14ac:dyDescent="0.3">
      <c r="A741" s="10">
        <v>10000</v>
      </c>
      <c r="B741" t="s">
        <v>14</v>
      </c>
    </row>
    <row r="742" spans="1:2" x14ac:dyDescent="0.3">
      <c r="A742" s="10">
        <v>5300</v>
      </c>
      <c r="B742" t="s">
        <v>14</v>
      </c>
    </row>
    <row r="743" spans="1:2" x14ac:dyDescent="0.3">
      <c r="A743" s="10">
        <v>1200</v>
      </c>
      <c r="B743" t="s">
        <v>20</v>
      </c>
    </row>
    <row r="744" spans="1:2" x14ac:dyDescent="0.3">
      <c r="A744" s="10">
        <v>1200</v>
      </c>
      <c r="B744" t="s">
        <v>20</v>
      </c>
    </row>
    <row r="745" spans="1:2" x14ac:dyDescent="0.3">
      <c r="A745" s="10">
        <v>3900</v>
      </c>
      <c r="B745" t="s">
        <v>14</v>
      </c>
    </row>
    <row r="746" spans="1:2" x14ac:dyDescent="0.3">
      <c r="A746" s="10">
        <v>2000</v>
      </c>
      <c r="B746" t="s">
        <v>20</v>
      </c>
    </row>
    <row r="747" spans="1:2" x14ac:dyDescent="0.3">
      <c r="A747" s="10">
        <v>6900</v>
      </c>
      <c r="B747" t="s">
        <v>14</v>
      </c>
    </row>
    <row r="748" spans="1:2" x14ac:dyDescent="0.3">
      <c r="A748" s="10">
        <v>55800</v>
      </c>
      <c r="B748" t="s">
        <v>20</v>
      </c>
    </row>
    <row r="749" spans="1:2" x14ac:dyDescent="0.3">
      <c r="A749" s="10">
        <v>4900</v>
      </c>
      <c r="B749" t="s">
        <v>20</v>
      </c>
    </row>
    <row r="750" spans="1:2" x14ac:dyDescent="0.3">
      <c r="A750" s="10">
        <v>194900</v>
      </c>
      <c r="B750" t="s">
        <v>74</v>
      </c>
    </row>
    <row r="751" spans="1:2" x14ac:dyDescent="0.3">
      <c r="A751" s="10">
        <v>8600</v>
      </c>
      <c r="B751" t="s">
        <v>20</v>
      </c>
    </row>
    <row r="752" spans="1:2" x14ac:dyDescent="0.3">
      <c r="A752" s="10">
        <v>100</v>
      </c>
      <c r="B752" t="s">
        <v>14</v>
      </c>
    </row>
    <row r="753" spans="1:2" x14ac:dyDescent="0.3">
      <c r="A753" s="10">
        <v>3600</v>
      </c>
      <c r="B753" t="s">
        <v>20</v>
      </c>
    </row>
    <row r="754" spans="1:2" x14ac:dyDescent="0.3">
      <c r="A754" s="10">
        <v>5800</v>
      </c>
      <c r="B754" t="s">
        <v>74</v>
      </c>
    </row>
    <row r="755" spans="1:2" x14ac:dyDescent="0.3">
      <c r="A755" s="10">
        <v>4700</v>
      </c>
      <c r="B755" t="s">
        <v>20</v>
      </c>
    </row>
    <row r="756" spans="1:2" x14ac:dyDescent="0.3">
      <c r="A756" s="10">
        <v>70400</v>
      </c>
      <c r="B756" t="s">
        <v>20</v>
      </c>
    </row>
    <row r="757" spans="1:2" x14ac:dyDescent="0.3">
      <c r="A757" s="10">
        <v>4500</v>
      </c>
      <c r="B757" t="s">
        <v>20</v>
      </c>
    </row>
    <row r="758" spans="1:2" x14ac:dyDescent="0.3">
      <c r="A758" s="10">
        <v>1300</v>
      </c>
      <c r="B758" t="s">
        <v>20</v>
      </c>
    </row>
    <row r="759" spans="1:2" x14ac:dyDescent="0.3">
      <c r="A759" s="10">
        <v>1400</v>
      </c>
      <c r="B759" t="s">
        <v>20</v>
      </c>
    </row>
    <row r="760" spans="1:2" x14ac:dyDescent="0.3">
      <c r="A760" s="10">
        <v>29600</v>
      </c>
      <c r="B760" t="s">
        <v>20</v>
      </c>
    </row>
    <row r="761" spans="1:2" x14ac:dyDescent="0.3">
      <c r="A761" s="10">
        <v>167500</v>
      </c>
      <c r="B761" t="s">
        <v>14</v>
      </c>
    </row>
    <row r="762" spans="1:2" x14ac:dyDescent="0.3">
      <c r="A762" s="10">
        <v>48300</v>
      </c>
      <c r="B762" t="s">
        <v>14</v>
      </c>
    </row>
    <row r="763" spans="1:2" x14ac:dyDescent="0.3">
      <c r="A763" s="10">
        <v>2200</v>
      </c>
      <c r="B763" t="s">
        <v>20</v>
      </c>
    </row>
    <row r="764" spans="1:2" x14ac:dyDescent="0.3">
      <c r="A764" s="10">
        <v>3500</v>
      </c>
      <c r="B764" t="s">
        <v>20</v>
      </c>
    </row>
    <row r="765" spans="1:2" x14ac:dyDescent="0.3">
      <c r="A765" s="10">
        <v>5600</v>
      </c>
      <c r="B765" t="s">
        <v>20</v>
      </c>
    </row>
    <row r="766" spans="1:2" x14ac:dyDescent="0.3">
      <c r="A766" s="10">
        <v>1100</v>
      </c>
      <c r="B766" t="s">
        <v>20</v>
      </c>
    </row>
    <row r="767" spans="1:2" x14ac:dyDescent="0.3">
      <c r="A767" s="10">
        <v>3900</v>
      </c>
      <c r="B767" t="s">
        <v>20</v>
      </c>
    </row>
    <row r="768" spans="1:2" x14ac:dyDescent="0.3">
      <c r="A768" s="10">
        <v>43800</v>
      </c>
      <c r="B768" t="s">
        <v>14</v>
      </c>
    </row>
    <row r="769" spans="1:2" x14ac:dyDescent="0.3">
      <c r="A769" s="10">
        <v>97200</v>
      </c>
      <c r="B769" t="s">
        <v>14</v>
      </c>
    </row>
    <row r="770" spans="1:2" x14ac:dyDescent="0.3">
      <c r="A770" s="10">
        <v>4800</v>
      </c>
      <c r="B770" t="s">
        <v>20</v>
      </c>
    </row>
    <row r="771" spans="1:2" x14ac:dyDescent="0.3">
      <c r="A771" s="10">
        <v>125600</v>
      </c>
      <c r="B771" t="s">
        <v>14</v>
      </c>
    </row>
    <row r="772" spans="1:2" x14ac:dyDescent="0.3">
      <c r="A772" s="10">
        <v>4300</v>
      </c>
      <c r="B772" t="s">
        <v>20</v>
      </c>
    </row>
    <row r="773" spans="1:2" x14ac:dyDescent="0.3">
      <c r="A773" s="10">
        <v>5600</v>
      </c>
      <c r="B773" t="s">
        <v>74</v>
      </c>
    </row>
    <row r="774" spans="1:2" x14ac:dyDescent="0.3">
      <c r="A774" s="10">
        <v>149600</v>
      </c>
      <c r="B774" t="s">
        <v>20</v>
      </c>
    </row>
    <row r="775" spans="1:2" x14ac:dyDescent="0.3">
      <c r="A775" s="10">
        <v>53100</v>
      </c>
      <c r="B775" t="s">
        <v>20</v>
      </c>
    </row>
    <row r="776" spans="1:2" x14ac:dyDescent="0.3">
      <c r="A776" s="10">
        <v>5000</v>
      </c>
      <c r="B776" t="s">
        <v>20</v>
      </c>
    </row>
    <row r="777" spans="1:2" x14ac:dyDescent="0.3">
      <c r="A777" s="10">
        <v>9400</v>
      </c>
      <c r="B777" t="s">
        <v>14</v>
      </c>
    </row>
    <row r="778" spans="1:2" x14ac:dyDescent="0.3">
      <c r="A778" s="10">
        <v>110800</v>
      </c>
      <c r="B778" t="s">
        <v>14</v>
      </c>
    </row>
    <row r="779" spans="1:2" x14ac:dyDescent="0.3">
      <c r="A779" s="10">
        <v>93800</v>
      </c>
      <c r="B779" t="s">
        <v>14</v>
      </c>
    </row>
    <row r="780" spans="1:2" x14ac:dyDescent="0.3">
      <c r="A780" s="10">
        <v>1300</v>
      </c>
      <c r="B780" t="s">
        <v>20</v>
      </c>
    </row>
    <row r="781" spans="1:2" x14ac:dyDescent="0.3">
      <c r="A781" s="10">
        <v>108700</v>
      </c>
      <c r="B781" t="s">
        <v>14</v>
      </c>
    </row>
    <row r="782" spans="1:2" x14ac:dyDescent="0.3">
      <c r="A782" s="10">
        <v>5100</v>
      </c>
      <c r="B782" t="s">
        <v>20</v>
      </c>
    </row>
    <row r="783" spans="1:2" x14ac:dyDescent="0.3">
      <c r="A783" s="10">
        <v>8700</v>
      </c>
      <c r="B783" t="s">
        <v>74</v>
      </c>
    </row>
    <row r="784" spans="1:2" x14ac:dyDescent="0.3">
      <c r="A784" s="10">
        <v>5100</v>
      </c>
      <c r="B784" t="s">
        <v>20</v>
      </c>
    </row>
    <row r="785" spans="1:2" x14ac:dyDescent="0.3">
      <c r="A785" s="10">
        <v>7400</v>
      </c>
      <c r="B785" t="s">
        <v>20</v>
      </c>
    </row>
    <row r="786" spans="1:2" x14ac:dyDescent="0.3">
      <c r="A786" s="10">
        <v>88900</v>
      </c>
      <c r="B786" t="s">
        <v>20</v>
      </c>
    </row>
    <row r="787" spans="1:2" x14ac:dyDescent="0.3">
      <c r="A787" s="10">
        <v>6700</v>
      </c>
      <c r="B787" t="s">
        <v>20</v>
      </c>
    </row>
    <row r="788" spans="1:2" x14ac:dyDescent="0.3">
      <c r="A788" s="10">
        <v>1500</v>
      </c>
      <c r="B788" t="s">
        <v>20</v>
      </c>
    </row>
    <row r="789" spans="1:2" x14ac:dyDescent="0.3">
      <c r="A789" s="10">
        <v>61200</v>
      </c>
      <c r="B789" t="s">
        <v>14</v>
      </c>
    </row>
    <row r="790" spans="1:2" x14ac:dyDescent="0.3">
      <c r="A790" s="10">
        <v>3600</v>
      </c>
      <c r="B790" t="s">
        <v>47</v>
      </c>
    </row>
    <row r="791" spans="1:2" x14ac:dyDescent="0.3">
      <c r="A791" s="10">
        <v>9000</v>
      </c>
      <c r="B791" t="s">
        <v>14</v>
      </c>
    </row>
    <row r="792" spans="1:2" x14ac:dyDescent="0.3">
      <c r="A792" s="10">
        <v>185900</v>
      </c>
      <c r="B792" t="s">
        <v>74</v>
      </c>
    </row>
    <row r="793" spans="1:2" x14ac:dyDescent="0.3">
      <c r="A793" s="10">
        <v>2100</v>
      </c>
      <c r="B793" t="s">
        <v>14</v>
      </c>
    </row>
    <row r="794" spans="1:2" x14ac:dyDescent="0.3">
      <c r="A794" s="10">
        <v>2000</v>
      </c>
      <c r="B794" t="s">
        <v>14</v>
      </c>
    </row>
    <row r="795" spans="1:2" x14ac:dyDescent="0.3">
      <c r="A795" s="10">
        <v>1100</v>
      </c>
      <c r="B795" t="s">
        <v>20</v>
      </c>
    </row>
    <row r="796" spans="1:2" x14ac:dyDescent="0.3">
      <c r="A796" s="10">
        <v>6600</v>
      </c>
      <c r="B796" t="s">
        <v>20</v>
      </c>
    </row>
    <row r="797" spans="1:2" x14ac:dyDescent="0.3">
      <c r="A797" s="10">
        <v>7100</v>
      </c>
      <c r="B797" t="s">
        <v>14</v>
      </c>
    </row>
    <row r="798" spans="1:2" x14ac:dyDescent="0.3">
      <c r="A798" s="10">
        <v>7800</v>
      </c>
      <c r="B798" t="s">
        <v>14</v>
      </c>
    </row>
    <row r="799" spans="1:2" x14ac:dyDescent="0.3">
      <c r="A799" s="10">
        <v>7600</v>
      </c>
      <c r="B799" t="s">
        <v>20</v>
      </c>
    </row>
    <row r="800" spans="1:2" x14ac:dyDescent="0.3">
      <c r="A800" s="10">
        <v>3400</v>
      </c>
      <c r="B800" t="s">
        <v>20</v>
      </c>
    </row>
    <row r="801" spans="1:2" x14ac:dyDescent="0.3">
      <c r="A801" s="10">
        <v>84500</v>
      </c>
      <c r="B801" t="s">
        <v>14</v>
      </c>
    </row>
    <row r="802" spans="1:2" x14ac:dyDescent="0.3">
      <c r="A802" s="10">
        <v>100</v>
      </c>
      <c r="B802" t="s">
        <v>14</v>
      </c>
    </row>
    <row r="803" spans="1:2" x14ac:dyDescent="0.3">
      <c r="A803" s="10">
        <v>2300</v>
      </c>
      <c r="B803" t="s">
        <v>20</v>
      </c>
    </row>
    <row r="804" spans="1:2" x14ac:dyDescent="0.3">
      <c r="A804" s="10">
        <v>6200</v>
      </c>
      <c r="B804" t="s">
        <v>20</v>
      </c>
    </row>
    <row r="805" spans="1:2" x14ac:dyDescent="0.3">
      <c r="A805" s="10">
        <v>6100</v>
      </c>
      <c r="B805" t="s">
        <v>20</v>
      </c>
    </row>
    <row r="806" spans="1:2" x14ac:dyDescent="0.3">
      <c r="A806" s="10">
        <v>2600</v>
      </c>
      <c r="B806" t="s">
        <v>20</v>
      </c>
    </row>
    <row r="807" spans="1:2" x14ac:dyDescent="0.3">
      <c r="A807" s="10">
        <v>9700</v>
      </c>
      <c r="B807" t="s">
        <v>14</v>
      </c>
    </row>
    <row r="808" spans="1:2" x14ac:dyDescent="0.3">
      <c r="A808" s="10">
        <v>700</v>
      </c>
      <c r="B808" t="s">
        <v>20</v>
      </c>
    </row>
    <row r="809" spans="1:2" x14ac:dyDescent="0.3">
      <c r="A809" s="10">
        <v>700</v>
      </c>
      <c r="B809" t="s">
        <v>20</v>
      </c>
    </row>
    <row r="810" spans="1:2" x14ac:dyDescent="0.3">
      <c r="A810" s="10">
        <v>5200</v>
      </c>
      <c r="B810" t="s">
        <v>14</v>
      </c>
    </row>
    <row r="811" spans="1:2" x14ac:dyDescent="0.3">
      <c r="A811" s="10">
        <v>140800</v>
      </c>
      <c r="B811" t="s">
        <v>14</v>
      </c>
    </row>
    <row r="812" spans="1:2" x14ac:dyDescent="0.3">
      <c r="A812" s="10">
        <v>6400</v>
      </c>
      <c r="B812" t="s">
        <v>20</v>
      </c>
    </row>
    <row r="813" spans="1:2" x14ac:dyDescent="0.3">
      <c r="A813" s="10">
        <v>92500</v>
      </c>
      <c r="B813" t="s">
        <v>14</v>
      </c>
    </row>
    <row r="814" spans="1:2" x14ac:dyDescent="0.3">
      <c r="A814" s="10">
        <v>59700</v>
      </c>
      <c r="B814" t="s">
        <v>20</v>
      </c>
    </row>
    <row r="815" spans="1:2" x14ac:dyDescent="0.3">
      <c r="A815" s="10">
        <v>3200</v>
      </c>
      <c r="B815" t="s">
        <v>20</v>
      </c>
    </row>
    <row r="816" spans="1:2" x14ac:dyDescent="0.3">
      <c r="A816" s="10">
        <v>3200</v>
      </c>
      <c r="B816" t="s">
        <v>14</v>
      </c>
    </row>
    <row r="817" spans="1:2" x14ac:dyDescent="0.3">
      <c r="A817" s="10">
        <v>9000</v>
      </c>
      <c r="B817" t="s">
        <v>20</v>
      </c>
    </row>
    <row r="818" spans="1:2" x14ac:dyDescent="0.3">
      <c r="A818" s="10">
        <v>2300</v>
      </c>
      <c r="B818" t="s">
        <v>20</v>
      </c>
    </row>
    <row r="819" spans="1:2" x14ac:dyDescent="0.3">
      <c r="A819" s="10">
        <v>51300</v>
      </c>
      <c r="B819" t="s">
        <v>20</v>
      </c>
    </row>
    <row r="820" spans="1:2" x14ac:dyDescent="0.3">
      <c r="A820" s="10">
        <v>700</v>
      </c>
      <c r="B820" t="s">
        <v>20</v>
      </c>
    </row>
    <row r="821" spans="1:2" x14ac:dyDescent="0.3">
      <c r="A821" s="10">
        <v>8900</v>
      </c>
      <c r="B821" t="s">
        <v>14</v>
      </c>
    </row>
    <row r="822" spans="1:2" x14ac:dyDescent="0.3">
      <c r="A822" s="10">
        <v>1500</v>
      </c>
      <c r="B822" t="s">
        <v>20</v>
      </c>
    </row>
    <row r="823" spans="1:2" x14ac:dyDescent="0.3">
      <c r="A823" s="10">
        <v>4900</v>
      </c>
      <c r="B823" t="s">
        <v>20</v>
      </c>
    </row>
    <row r="824" spans="1:2" x14ac:dyDescent="0.3">
      <c r="A824" s="10">
        <v>54000</v>
      </c>
      <c r="B824" t="s">
        <v>20</v>
      </c>
    </row>
    <row r="825" spans="1:2" x14ac:dyDescent="0.3">
      <c r="A825" s="10">
        <v>4100</v>
      </c>
      <c r="B825" t="s">
        <v>20</v>
      </c>
    </row>
    <row r="826" spans="1:2" x14ac:dyDescent="0.3">
      <c r="A826" s="10">
        <v>85000</v>
      </c>
      <c r="B826" t="s">
        <v>20</v>
      </c>
    </row>
    <row r="827" spans="1:2" x14ac:dyDescent="0.3">
      <c r="A827" s="10">
        <v>3600</v>
      </c>
      <c r="B827" t="s">
        <v>20</v>
      </c>
    </row>
    <row r="828" spans="1:2" x14ac:dyDescent="0.3">
      <c r="A828" s="10">
        <v>2800</v>
      </c>
      <c r="B828" t="s">
        <v>20</v>
      </c>
    </row>
    <row r="829" spans="1:2" x14ac:dyDescent="0.3">
      <c r="A829" s="10">
        <v>2300</v>
      </c>
      <c r="B829" t="s">
        <v>20</v>
      </c>
    </row>
    <row r="830" spans="1:2" x14ac:dyDescent="0.3">
      <c r="A830" s="10">
        <v>7100</v>
      </c>
      <c r="B830" t="s">
        <v>14</v>
      </c>
    </row>
    <row r="831" spans="1:2" x14ac:dyDescent="0.3">
      <c r="A831" s="10">
        <v>9600</v>
      </c>
      <c r="B831" t="s">
        <v>14</v>
      </c>
    </row>
    <row r="832" spans="1:2" x14ac:dyDescent="0.3">
      <c r="A832" s="10">
        <v>121600</v>
      </c>
      <c r="B832" t="s">
        <v>14</v>
      </c>
    </row>
    <row r="833" spans="1:2" x14ac:dyDescent="0.3">
      <c r="A833" s="10">
        <v>97100</v>
      </c>
      <c r="B833" t="s">
        <v>20</v>
      </c>
    </row>
    <row r="834" spans="1:2" x14ac:dyDescent="0.3">
      <c r="A834" s="10">
        <v>43200</v>
      </c>
      <c r="B834" t="s">
        <v>20</v>
      </c>
    </row>
    <row r="835" spans="1:2" x14ac:dyDescent="0.3">
      <c r="A835" s="10">
        <v>6800</v>
      </c>
      <c r="B835" t="s">
        <v>20</v>
      </c>
    </row>
    <row r="836" spans="1:2" x14ac:dyDescent="0.3">
      <c r="A836" s="10">
        <v>7300</v>
      </c>
      <c r="B836" t="s">
        <v>20</v>
      </c>
    </row>
    <row r="837" spans="1:2" x14ac:dyDescent="0.3">
      <c r="A837" s="10">
        <v>86200</v>
      </c>
      <c r="B837" t="s">
        <v>14</v>
      </c>
    </row>
    <row r="838" spans="1:2" x14ac:dyDescent="0.3">
      <c r="A838" s="10">
        <v>8100</v>
      </c>
      <c r="B838" t="s">
        <v>14</v>
      </c>
    </row>
    <row r="839" spans="1:2" x14ac:dyDescent="0.3">
      <c r="A839" s="10">
        <v>17700</v>
      </c>
      <c r="B839" t="s">
        <v>20</v>
      </c>
    </row>
    <row r="840" spans="1:2" x14ac:dyDescent="0.3">
      <c r="A840" s="10">
        <v>6400</v>
      </c>
      <c r="B840" t="s">
        <v>20</v>
      </c>
    </row>
    <row r="841" spans="1:2" x14ac:dyDescent="0.3">
      <c r="A841" s="10">
        <v>7700</v>
      </c>
      <c r="B841" t="s">
        <v>20</v>
      </c>
    </row>
    <row r="842" spans="1:2" x14ac:dyDescent="0.3">
      <c r="A842" s="10">
        <v>116300</v>
      </c>
      <c r="B842" t="s">
        <v>20</v>
      </c>
    </row>
    <row r="843" spans="1:2" x14ac:dyDescent="0.3">
      <c r="A843" s="10">
        <v>9100</v>
      </c>
      <c r="B843" t="s">
        <v>20</v>
      </c>
    </row>
    <row r="844" spans="1:2" x14ac:dyDescent="0.3">
      <c r="A844" s="10">
        <v>1500</v>
      </c>
      <c r="B844" t="s">
        <v>20</v>
      </c>
    </row>
    <row r="845" spans="1:2" x14ac:dyDescent="0.3">
      <c r="A845" s="10">
        <v>8800</v>
      </c>
      <c r="B845" t="s">
        <v>14</v>
      </c>
    </row>
    <row r="846" spans="1:2" x14ac:dyDescent="0.3">
      <c r="A846" s="10">
        <v>8800</v>
      </c>
      <c r="B846" t="s">
        <v>74</v>
      </c>
    </row>
    <row r="847" spans="1:2" x14ac:dyDescent="0.3">
      <c r="A847" s="10">
        <v>69900</v>
      </c>
      <c r="B847" t="s">
        <v>20</v>
      </c>
    </row>
    <row r="848" spans="1:2" x14ac:dyDescent="0.3">
      <c r="A848" s="10">
        <v>1000</v>
      </c>
      <c r="B848" t="s">
        <v>20</v>
      </c>
    </row>
    <row r="849" spans="1:2" x14ac:dyDescent="0.3">
      <c r="A849" s="10">
        <v>4700</v>
      </c>
      <c r="B849" t="s">
        <v>20</v>
      </c>
    </row>
    <row r="850" spans="1:2" x14ac:dyDescent="0.3">
      <c r="A850" s="10">
        <v>3200</v>
      </c>
      <c r="B850" t="s">
        <v>20</v>
      </c>
    </row>
    <row r="851" spans="1:2" x14ac:dyDescent="0.3">
      <c r="A851" s="10">
        <v>6700</v>
      </c>
      <c r="B851" t="s">
        <v>20</v>
      </c>
    </row>
    <row r="852" spans="1:2" x14ac:dyDescent="0.3">
      <c r="A852" s="10">
        <v>100</v>
      </c>
      <c r="B852" t="s">
        <v>14</v>
      </c>
    </row>
    <row r="853" spans="1:2" x14ac:dyDescent="0.3">
      <c r="A853" s="10">
        <v>6000</v>
      </c>
      <c r="B853" t="s">
        <v>20</v>
      </c>
    </row>
    <row r="854" spans="1:2" x14ac:dyDescent="0.3">
      <c r="A854" s="10">
        <v>4900</v>
      </c>
      <c r="B854" t="s">
        <v>14</v>
      </c>
    </row>
    <row r="855" spans="1:2" x14ac:dyDescent="0.3">
      <c r="A855" s="10">
        <v>17100</v>
      </c>
      <c r="B855" t="s">
        <v>20</v>
      </c>
    </row>
    <row r="856" spans="1:2" x14ac:dyDescent="0.3">
      <c r="A856" s="10">
        <v>171000</v>
      </c>
      <c r="B856" t="s">
        <v>20</v>
      </c>
    </row>
    <row r="857" spans="1:2" x14ac:dyDescent="0.3">
      <c r="A857" s="10">
        <v>23400</v>
      </c>
      <c r="B857" t="s">
        <v>20</v>
      </c>
    </row>
    <row r="858" spans="1:2" x14ac:dyDescent="0.3">
      <c r="A858" s="10">
        <v>2400</v>
      </c>
      <c r="B858" t="s">
        <v>20</v>
      </c>
    </row>
    <row r="859" spans="1:2" x14ac:dyDescent="0.3">
      <c r="A859" s="10">
        <v>5300</v>
      </c>
      <c r="B859" t="s">
        <v>20</v>
      </c>
    </row>
    <row r="860" spans="1:2" x14ac:dyDescent="0.3">
      <c r="A860" s="10">
        <v>4000</v>
      </c>
      <c r="B860" t="s">
        <v>14</v>
      </c>
    </row>
    <row r="861" spans="1:2" x14ac:dyDescent="0.3">
      <c r="A861" s="10">
        <v>7300</v>
      </c>
      <c r="B861" t="s">
        <v>14</v>
      </c>
    </row>
    <row r="862" spans="1:2" x14ac:dyDescent="0.3">
      <c r="A862" s="10">
        <v>2000</v>
      </c>
      <c r="B862" t="s">
        <v>20</v>
      </c>
    </row>
    <row r="863" spans="1:2" x14ac:dyDescent="0.3">
      <c r="A863" s="10">
        <v>8800</v>
      </c>
      <c r="B863" t="s">
        <v>20</v>
      </c>
    </row>
    <row r="864" spans="1:2" x14ac:dyDescent="0.3">
      <c r="A864" s="10">
        <v>3500</v>
      </c>
      <c r="B864" t="s">
        <v>20</v>
      </c>
    </row>
    <row r="865" spans="1:2" x14ac:dyDescent="0.3">
      <c r="A865" s="10">
        <v>1400</v>
      </c>
      <c r="B865" t="s">
        <v>20</v>
      </c>
    </row>
    <row r="866" spans="1:2" x14ac:dyDescent="0.3">
      <c r="A866" s="10">
        <v>4200</v>
      </c>
      <c r="B866" t="s">
        <v>20</v>
      </c>
    </row>
    <row r="867" spans="1:2" x14ac:dyDescent="0.3">
      <c r="A867" s="10">
        <v>81000</v>
      </c>
      <c r="B867" t="s">
        <v>20</v>
      </c>
    </row>
    <row r="868" spans="1:2" x14ac:dyDescent="0.3">
      <c r="A868" s="10">
        <v>182800</v>
      </c>
      <c r="B868" t="s">
        <v>74</v>
      </c>
    </row>
    <row r="869" spans="1:2" x14ac:dyDescent="0.3">
      <c r="A869" s="10">
        <v>4800</v>
      </c>
      <c r="B869" t="s">
        <v>20</v>
      </c>
    </row>
    <row r="870" spans="1:2" x14ac:dyDescent="0.3">
      <c r="A870" s="10">
        <v>7000</v>
      </c>
      <c r="B870" t="s">
        <v>20</v>
      </c>
    </row>
    <row r="871" spans="1:2" x14ac:dyDescent="0.3">
      <c r="A871" s="10">
        <v>161900</v>
      </c>
      <c r="B871" t="s">
        <v>14</v>
      </c>
    </row>
    <row r="872" spans="1:2" x14ac:dyDescent="0.3">
      <c r="A872" s="10">
        <v>7700</v>
      </c>
      <c r="B872" t="s">
        <v>14</v>
      </c>
    </row>
    <row r="873" spans="1:2" x14ac:dyDescent="0.3">
      <c r="A873" s="10">
        <v>71500</v>
      </c>
      <c r="B873" t="s">
        <v>20</v>
      </c>
    </row>
    <row r="874" spans="1:2" x14ac:dyDescent="0.3">
      <c r="A874" s="10">
        <v>4700</v>
      </c>
      <c r="B874" t="s">
        <v>20</v>
      </c>
    </row>
    <row r="875" spans="1:2" x14ac:dyDescent="0.3">
      <c r="A875" s="10">
        <v>42100</v>
      </c>
      <c r="B875" t="s">
        <v>20</v>
      </c>
    </row>
    <row r="876" spans="1:2" x14ac:dyDescent="0.3">
      <c r="A876" s="10">
        <v>40200</v>
      </c>
      <c r="B876" t="s">
        <v>20</v>
      </c>
    </row>
    <row r="877" spans="1:2" x14ac:dyDescent="0.3">
      <c r="A877" s="10">
        <v>7900</v>
      </c>
      <c r="B877" t="s">
        <v>14</v>
      </c>
    </row>
    <row r="878" spans="1:2" x14ac:dyDescent="0.3">
      <c r="A878" s="10">
        <v>8300</v>
      </c>
      <c r="B878" t="s">
        <v>14</v>
      </c>
    </row>
    <row r="879" spans="1:2" x14ac:dyDescent="0.3">
      <c r="A879" s="10">
        <v>163600</v>
      </c>
      <c r="B879" t="s">
        <v>14</v>
      </c>
    </row>
    <row r="880" spans="1:2" x14ac:dyDescent="0.3">
      <c r="A880" s="10">
        <v>2700</v>
      </c>
      <c r="B880" t="s">
        <v>14</v>
      </c>
    </row>
    <row r="881" spans="1:2" x14ac:dyDescent="0.3">
      <c r="A881" s="10">
        <v>1000</v>
      </c>
      <c r="B881" t="s">
        <v>20</v>
      </c>
    </row>
    <row r="882" spans="1:2" x14ac:dyDescent="0.3">
      <c r="A882" s="10">
        <v>84500</v>
      </c>
      <c r="B882" t="s">
        <v>20</v>
      </c>
    </row>
    <row r="883" spans="1:2" x14ac:dyDescent="0.3">
      <c r="A883" s="10">
        <v>81300</v>
      </c>
      <c r="B883" t="s">
        <v>14</v>
      </c>
    </row>
    <row r="884" spans="1:2" x14ac:dyDescent="0.3">
      <c r="A884" s="10">
        <v>800</v>
      </c>
      <c r="B884" t="s">
        <v>20</v>
      </c>
    </row>
    <row r="885" spans="1:2" x14ac:dyDescent="0.3">
      <c r="A885" s="10">
        <v>3400</v>
      </c>
      <c r="B885" t="s">
        <v>20</v>
      </c>
    </row>
    <row r="886" spans="1:2" x14ac:dyDescent="0.3">
      <c r="A886" s="10">
        <v>170800</v>
      </c>
      <c r="B886" t="s">
        <v>14</v>
      </c>
    </row>
    <row r="887" spans="1:2" x14ac:dyDescent="0.3">
      <c r="A887" s="10">
        <v>1800</v>
      </c>
      <c r="B887" t="s">
        <v>20</v>
      </c>
    </row>
    <row r="888" spans="1:2" x14ac:dyDescent="0.3">
      <c r="A888" s="10">
        <v>150600</v>
      </c>
      <c r="B888" t="s">
        <v>14</v>
      </c>
    </row>
    <row r="889" spans="1:2" x14ac:dyDescent="0.3">
      <c r="A889" s="10">
        <v>7800</v>
      </c>
      <c r="B889" t="s">
        <v>14</v>
      </c>
    </row>
    <row r="890" spans="1:2" x14ac:dyDescent="0.3">
      <c r="A890" s="10">
        <v>5800</v>
      </c>
      <c r="B890" t="s">
        <v>20</v>
      </c>
    </row>
    <row r="891" spans="1:2" x14ac:dyDescent="0.3">
      <c r="A891" s="10">
        <v>5600</v>
      </c>
      <c r="B891" t="s">
        <v>20</v>
      </c>
    </row>
    <row r="892" spans="1:2" x14ac:dyDescent="0.3">
      <c r="A892" s="10">
        <v>134400</v>
      </c>
      <c r="B892" t="s">
        <v>20</v>
      </c>
    </row>
    <row r="893" spans="1:2" x14ac:dyDescent="0.3">
      <c r="A893" s="10">
        <v>3000</v>
      </c>
      <c r="B893" t="s">
        <v>20</v>
      </c>
    </row>
    <row r="894" spans="1:2" x14ac:dyDescent="0.3">
      <c r="A894" s="10">
        <v>6000</v>
      </c>
      <c r="B894" t="s">
        <v>20</v>
      </c>
    </row>
    <row r="895" spans="1:2" x14ac:dyDescent="0.3">
      <c r="A895" s="10">
        <v>8400</v>
      </c>
      <c r="B895" t="s">
        <v>20</v>
      </c>
    </row>
    <row r="896" spans="1:2" x14ac:dyDescent="0.3">
      <c r="A896" s="10">
        <v>1700</v>
      </c>
      <c r="B896" t="s">
        <v>20</v>
      </c>
    </row>
    <row r="897" spans="1:2" x14ac:dyDescent="0.3">
      <c r="A897" s="10">
        <v>159800</v>
      </c>
      <c r="B897" t="s">
        <v>14</v>
      </c>
    </row>
    <row r="898" spans="1:2" x14ac:dyDescent="0.3">
      <c r="A898" s="10">
        <v>19800</v>
      </c>
      <c r="B898" t="s">
        <v>20</v>
      </c>
    </row>
    <row r="899" spans="1:2" x14ac:dyDescent="0.3">
      <c r="A899" s="10">
        <v>8800</v>
      </c>
      <c r="B899" t="s">
        <v>14</v>
      </c>
    </row>
    <row r="900" spans="1:2" x14ac:dyDescent="0.3">
      <c r="A900" s="10">
        <v>179100</v>
      </c>
      <c r="B900" t="s">
        <v>14</v>
      </c>
    </row>
    <row r="901" spans="1:2" x14ac:dyDescent="0.3">
      <c r="A901" s="10">
        <v>3100</v>
      </c>
      <c r="B901" t="s">
        <v>20</v>
      </c>
    </row>
    <row r="902" spans="1:2" x14ac:dyDescent="0.3">
      <c r="A902" s="10">
        <v>100</v>
      </c>
      <c r="B902" t="s">
        <v>14</v>
      </c>
    </row>
    <row r="903" spans="1:2" x14ac:dyDescent="0.3">
      <c r="A903" s="10">
        <v>5600</v>
      </c>
      <c r="B903" t="s">
        <v>20</v>
      </c>
    </row>
    <row r="904" spans="1:2" x14ac:dyDescent="0.3">
      <c r="A904" s="10">
        <v>1400</v>
      </c>
      <c r="B904" t="s">
        <v>20</v>
      </c>
    </row>
    <row r="905" spans="1:2" x14ac:dyDescent="0.3">
      <c r="A905" s="10">
        <v>41000</v>
      </c>
      <c r="B905" t="s">
        <v>47</v>
      </c>
    </row>
    <row r="906" spans="1:2" x14ac:dyDescent="0.3">
      <c r="A906" s="10">
        <v>6500</v>
      </c>
      <c r="B906" t="s">
        <v>14</v>
      </c>
    </row>
    <row r="907" spans="1:2" x14ac:dyDescent="0.3">
      <c r="A907" s="10">
        <v>7900</v>
      </c>
      <c r="B907" t="s">
        <v>20</v>
      </c>
    </row>
    <row r="908" spans="1:2" x14ac:dyDescent="0.3">
      <c r="A908" s="10">
        <v>5500</v>
      </c>
      <c r="B908" t="s">
        <v>20</v>
      </c>
    </row>
    <row r="909" spans="1:2" x14ac:dyDescent="0.3">
      <c r="A909" s="10">
        <v>9100</v>
      </c>
      <c r="B909" t="s">
        <v>14</v>
      </c>
    </row>
    <row r="910" spans="1:2" x14ac:dyDescent="0.3">
      <c r="A910" s="10">
        <v>38200</v>
      </c>
      <c r="B910" t="s">
        <v>20</v>
      </c>
    </row>
    <row r="911" spans="1:2" x14ac:dyDescent="0.3">
      <c r="A911" s="10">
        <v>1800</v>
      </c>
      <c r="B911" t="s">
        <v>20</v>
      </c>
    </row>
    <row r="912" spans="1:2" x14ac:dyDescent="0.3">
      <c r="A912" s="10">
        <v>154500</v>
      </c>
      <c r="B912" t="s">
        <v>74</v>
      </c>
    </row>
    <row r="913" spans="1:2" x14ac:dyDescent="0.3">
      <c r="A913" s="10">
        <v>5800</v>
      </c>
      <c r="B913" t="s">
        <v>20</v>
      </c>
    </row>
    <row r="914" spans="1:2" x14ac:dyDescent="0.3">
      <c r="A914" s="10">
        <v>1800</v>
      </c>
      <c r="B914" t="s">
        <v>20</v>
      </c>
    </row>
    <row r="915" spans="1:2" x14ac:dyDescent="0.3">
      <c r="A915" s="10">
        <v>70200</v>
      </c>
      <c r="B915" t="s">
        <v>14</v>
      </c>
    </row>
    <row r="916" spans="1:2" x14ac:dyDescent="0.3">
      <c r="A916" s="10">
        <v>6400</v>
      </c>
      <c r="B916" t="s">
        <v>14</v>
      </c>
    </row>
    <row r="917" spans="1:2" x14ac:dyDescent="0.3">
      <c r="A917" s="10">
        <v>125900</v>
      </c>
      <c r="B917" t="s">
        <v>20</v>
      </c>
    </row>
    <row r="918" spans="1:2" x14ac:dyDescent="0.3">
      <c r="A918" s="10">
        <v>3700</v>
      </c>
      <c r="B918" t="s">
        <v>14</v>
      </c>
    </row>
    <row r="919" spans="1:2" x14ac:dyDescent="0.3">
      <c r="A919" s="10">
        <v>3600</v>
      </c>
      <c r="B919" t="s">
        <v>47</v>
      </c>
    </row>
    <row r="920" spans="1:2" x14ac:dyDescent="0.3">
      <c r="A920" s="10">
        <v>3800</v>
      </c>
      <c r="B920" t="s">
        <v>20</v>
      </c>
    </row>
    <row r="921" spans="1:2" x14ac:dyDescent="0.3">
      <c r="A921" s="10">
        <v>35600</v>
      </c>
      <c r="B921" t="s">
        <v>14</v>
      </c>
    </row>
    <row r="922" spans="1:2" x14ac:dyDescent="0.3">
      <c r="A922" s="10">
        <v>5300</v>
      </c>
      <c r="B922" t="s">
        <v>20</v>
      </c>
    </row>
    <row r="923" spans="1:2" x14ac:dyDescent="0.3">
      <c r="A923" s="10">
        <v>160400</v>
      </c>
      <c r="B923" t="s">
        <v>14</v>
      </c>
    </row>
    <row r="924" spans="1:2" x14ac:dyDescent="0.3">
      <c r="A924" s="10">
        <v>51400</v>
      </c>
      <c r="B924" t="s">
        <v>20</v>
      </c>
    </row>
    <row r="925" spans="1:2" x14ac:dyDescent="0.3">
      <c r="A925" s="10">
        <v>1700</v>
      </c>
      <c r="B925" t="s">
        <v>20</v>
      </c>
    </row>
    <row r="926" spans="1:2" x14ac:dyDescent="0.3">
      <c r="A926" s="10">
        <v>39400</v>
      </c>
      <c r="B926" t="s">
        <v>20</v>
      </c>
    </row>
    <row r="927" spans="1:2" x14ac:dyDescent="0.3">
      <c r="A927" s="10">
        <v>3000</v>
      </c>
      <c r="B927" t="s">
        <v>20</v>
      </c>
    </row>
    <row r="928" spans="1:2" x14ac:dyDescent="0.3">
      <c r="A928" s="10">
        <v>8700</v>
      </c>
      <c r="B928" t="s">
        <v>14</v>
      </c>
    </row>
    <row r="929" spans="1:2" x14ac:dyDescent="0.3">
      <c r="A929" s="10">
        <v>7200</v>
      </c>
      <c r="B929" t="s">
        <v>14</v>
      </c>
    </row>
    <row r="930" spans="1:2" x14ac:dyDescent="0.3">
      <c r="A930" s="10">
        <v>167400</v>
      </c>
      <c r="B930" t="s">
        <v>20</v>
      </c>
    </row>
    <row r="931" spans="1:2" x14ac:dyDescent="0.3">
      <c r="A931" s="10">
        <v>5500</v>
      </c>
      <c r="B931" t="s">
        <v>20</v>
      </c>
    </row>
    <row r="932" spans="1:2" x14ac:dyDescent="0.3">
      <c r="A932" s="10">
        <v>3500</v>
      </c>
      <c r="B932" t="s">
        <v>20</v>
      </c>
    </row>
    <row r="933" spans="1:2" x14ac:dyDescent="0.3">
      <c r="A933" s="10">
        <v>7900</v>
      </c>
      <c r="B933" t="s">
        <v>14</v>
      </c>
    </row>
    <row r="934" spans="1:2" x14ac:dyDescent="0.3">
      <c r="A934" s="10">
        <v>2300</v>
      </c>
      <c r="B934" t="s">
        <v>20</v>
      </c>
    </row>
    <row r="935" spans="1:2" x14ac:dyDescent="0.3">
      <c r="A935" s="10">
        <v>73000</v>
      </c>
      <c r="B935" t="s">
        <v>20</v>
      </c>
    </row>
    <row r="936" spans="1:2" x14ac:dyDescent="0.3">
      <c r="A936" s="10">
        <v>6200</v>
      </c>
      <c r="B936" t="s">
        <v>20</v>
      </c>
    </row>
    <row r="937" spans="1:2" x14ac:dyDescent="0.3">
      <c r="A937" s="10">
        <v>6100</v>
      </c>
      <c r="B937" t="s">
        <v>20</v>
      </c>
    </row>
    <row r="938" spans="1:2" x14ac:dyDescent="0.3">
      <c r="A938" s="10">
        <v>103200</v>
      </c>
      <c r="B938" t="s">
        <v>14</v>
      </c>
    </row>
    <row r="939" spans="1:2" x14ac:dyDescent="0.3">
      <c r="A939" s="10">
        <v>171000</v>
      </c>
      <c r="B939" t="s">
        <v>74</v>
      </c>
    </row>
    <row r="940" spans="1:2" x14ac:dyDescent="0.3">
      <c r="A940" s="10">
        <v>9200</v>
      </c>
      <c r="B940" t="s">
        <v>20</v>
      </c>
    </row>
    <row r="941" spans="1:2" x14ac:dyDescent="0.3">
      <c r="A941" s="10">
        <v>7800</v>
      </c>
      <c r="B941" t="s">
        <v>14</v>
      </c>
    </row>
    <row r="942" spans="1:2" x14ac:dyDescent="0.3">
      <c r="A942" s="10">
        <v>9900</v>
      </c>
      <c r="B942" t="s">
        <v>47</v>
      </c>
    </row>
    <row r="943" spans="1:2" x14ac:dyDescent="0.3">
      <c r="A943" s="10">
        <v>43000</v>
      </c>
      <c r="B943" t="s">
        <v>14</v>
      </c>
    </row>
    <row r="944" spans="1:2" x14ac:dyDescent="0.3">
      <c r="A944" s="10">
        <v>9600</v>
      </c>
      <c r="B944" t="s">
        <v>14</v>
      </c>
    </row>
    <row r="945" spans="1:2" x14ac:dyDescent="0.3">
      <c r="A945" s="10">
        <v>7500</v>
      </c>
      <c r="B945" t="s">
        <v>20</v>
      </c>
    </row>
    <row r="946" spans="1:2" x14ac:dyDescent="0.3">
      <c r="A946" s="10">
        <v>10000</v>
      </c>
      <c r="B946" t="s">
        <v>14</v>
      </c>
    </row>
    <row r="947" spans="1:2" x14ac:dyDescent="0.3">
      <c r="A947" s="10">
        <v>172000</v>
      </c>
      <c r="B947" t="s">
        <v>14</v>
      </c>
    </row>
    <row r="948" spans="1:2" x14ac:dyDescent="0.3">
      <c r="A948" s="10">
        <v>153700</v>
      </c>
      <c r="B948" t="s">
        <v>14</v>
      </c>
    </row>
    <row r="949" spans="1:2" x14ac:dyDescent="0.3">
      <c r="A949" s="10">
        <v>3600</v>
      </c>
      <c r="B949" t="s">
        <v>14</v>
      </c>
    </row>
    <row r="950" spans="1:2" x14ac:dyDescent="0.3">
      <c r="A950" s="10">
        <v>9400</v>
      </c>
      <c r="B950" t="s">
        <v>74</v>
      </c>
    </row>
    <row r="951" spans="1:2" x14ac:dyDescent="0.3">
      <c r="A951" s="10">
        <v>5900</v>
      </c>
      <c r="B951" t="s">
        <v>20</v>
      </c>
    </row>
    <row r="952" spans="1:2" x14ac:dyDescent="0.3">
      <c r="A952" s="10">
        <v>100</v>
      </c>
      <c r="B952" t="s">
        <v>14</v>
      </c>
    </row>
    <row r="953" spans="1:2" x14ac:dyDescent="0.3">
      <c r="A953" s="10">
        <v>14500</v>
      </c>
      <c r="B953" t="s">
        <v>20</v>
      </c>
    </row>
    <row r="954" spans="1:2" x14ac:dyDescent="0.3">
      <c r="A954" s="10">
        <v>145500</v>
      </c>
      <c r="B954" t="s">
        <v>74</v>
      </c>
    </row>
    <row r="955" spans="1:2" x14ac:dyDescent="0.3">
      <c r="A955" s="10">
        <v>3300</v>
      </c>
      <c r="B955" t="s">
        <v>14</v>
      </c>
    </row>
    <row r="956" spans="1:2" x14ac:dyDescent="0.3">
      <c r="A956" s="10">
        <v>42600</v>
      </c>
      <c r="B956" t="s">
        <v>20</v>
      </c>
    </row>
    <row r="957" spans="1:2" x14ac:dyDescent="0.3">
      <c r="A957" s="10">
        <v>700</v>
      </c>
      <c r="B957" t="s">
        <v>20</v>
      </c>
    </row>
    <row r="958" spans="1:2" x14ac:dyDescent="0.3">
      <c r="A958" s="10">
        <v>187600</v>
      </c>
      <c r="B958" t="s">
        <v>14</v>
      </c>
    </row>
    <row r="959" spans="1:2" x14ac:dyDescent="0.3">
      <c r="A959" s="10">
        <v>9800</v>
      </c>
      <c r="B959" t="s">
        <v>20</v>
      </c>
    </row>
    <row r="960" spans="1:2" x14ac:dyDescent="0.3">
      <c r="A960" s="10">
        <v>1100</v>
      </c>
      <c r="B960" t="s">
        <v>20</v>
      </c>
    </row>
    <row r="961" spans="1:2" x14ac:dyDescent="0.3">
      <c r="A961" s="10">
        <v>145000</v>
      </c>
      <c r="B961" t="s">
        <v>14</v>
      </c>
    </row>
    <row r="962" spans="1:2" x14ac:dyDescent="0.3">
      <c r="A962" s="10">
        <v>5500</v>
      </c>
      <c r="B962" t="s">
        <v>14</v>
      </c>
    </row>
    <row r="963" spans="1:2" x14ac:dyDescent="0.3">
      <c r="A963" s="10">
        <v>5700</v>
      </c>
      <c r="B963" t="s">
        <v>20</v>
      </c>
    </row>
    <row r="964" spans="1:2" x14ac:dyDescent="0.3">
      <c r="A964" s="10">
        <v>3600</v>
      </c>
      <c r="B964" t="s">
        <v>20</v>
      </c>
    </row>
    <row r="965" spans="1:2" x14ac:dyDescent="0.3">
      <c r="A965" s="10">
        <v>5900</v>
      </c>
      <c r="B965" t="s">
        <v>14</v>
      </c>
    </row>
    <row r="966" spans="1:2" x14ac:dyDescent="0.3">
      <c r="A966" s="10">
        <v>3700</v>
      </c>
      <c r="B966" t="s">
        <v>20</v>
      </c>
    </row>
    <row r="967" spans="1:2" x14ac:dyDescent="0.3">
      <c r="A967" s="10">
        <v>2200</v>
      </c>
      <c r="B967" t="s">
        <v>20</v>
      </c>
    </row>
    <row r="968" spans="1:2" x14ac:dyDescent="0.3">
      <c r="A968" s="10">
        <v>1700</v>
      </c>
      <c r="B968" t="s">
        <v>20</v>
      </c>
    </row>
    <row r="969" spans="1:2" x14ac:dyDescent="0.3">
      <c r="A969" s="10">
        <v>88400</v>
      </c>
      <c r="B969" t="s">
        <v>20</v>
      </c>
    </row>
    <row r="970" spans="1:2" x14ac:dyDescent="0.3">
      <c r="A970" s="10">
        <v>2400</v>
      </c>
      <c r="B970" t="s">
        <v>20</v>
      </c>
    </row>
    <row r="971" spans="1:2" x14ac:dyDescent="0.3">
      <c r="A971" s="10">
        <v>7900</v>
      </c>
      <c r="B971" t="s">
        <v>20</v>
      </c>
    </row>
    <row r="972" spans="1:2" x14ac:dyDescent="0.3">
      <c r="A972" s="10">
        <v>94900</v>
      </c>
      <c r="B972" t="s">
        <v>14</v>
      </c>
    </row>
    <row r="973" spans="1:2" x14ac:dyDescent="0.3">
      <c r="A973" s="10">
        <v>5100</v>
      </c>
      <c r="B973" t="s">
        <v>14</v>
      </c>
    </row>
    <row r="974" spans="1:2" x14ac:dyDescent="0.3">
      <c r="A974" s="10">
        <v>42700</v>
      </c>
      <c r="B974" t="s">
        <v>20</v>
      </c>
    </row>
    <row r="975" spans="1:2" x14ac:dyDescent="0.3">
      <c r="A975" s="10">
        <v>121100</v>
      </c>
      <c r="B975" t="s">
        <v>14</v>
      </c>
    </row>
    <row r="976" spans="1:2" x14ac:dyDescent="0.3">
      <c r="A976" s="10">
        <v>800</v>
      </c>
      <c r="B976" t="s">
        <v>20</v>
      </c>
    </row>
    <row r="977" spans="1:2" x14ac:dyDescent="0.3">
      <c r="A977" s="10">
        <v>5400</v>
      </c>
      <c r="B977" t="s">
        <v>20</v>
      </c>
    </row>
    <row r="978" spans="1:2" x14ac:dyDescent="0.3">
      <c r="A978" s="10">
        <v>4000</v>
      </c>
      <c r="B978" t="s">
        <v>20</v>
      </c>
    </row>
    <row r="979" spans="1:2" x14ac:dyDescent="0.3">
      <c r="A979" s="10">
        <v>7000</v>
      </c>
      <c r="B979" t="s">
        <v>14</v>
      </c>
    </row>
    <row r="980" spans="1:2" x14ac:dyDescent="0.3">
      <c r="A980" s="10">
        <v>1000</v>
      </c>
      <c r="B980" t="s">
        <v>20</v>
      </c>
    </row>
    <row r="981" spans="1:2" x14ac:dyDescent="0.3">
      <c r="A981" s="10">
        <v>60200</v>
      </c>
      <c r="B981" t="s">
        <v>20</v>
      </c>
    </row>
    <row r="982" spans="1:2" x14ac:dyDescent="0.3">
      <c r="A982" s="10">
        <v>195200</v>
      </c>
      <c r="B982" t="s">
        <v>14</v>
      </c>
    </row>
    <row r="983" spans="1:2" x14ac:dyDescent="0.3">
      <c r="A983" s="10">
        <v>6700</v>
      </c>
      <c r="B983" t="s">
        <v>20</v>
      </c>
    </row>
    <row r="984" spans="1:2" x14ac:dyDescent="0.3">
      <c r="A984" s="10">
        <v>7200</v>
      </c>
      <c r="B984" t="s">
        <v>14</v>
      </c>
    </row>
    <row r="985" spans="1:2" x14ac:dyDescent="0.3">
      <c r="A985" s="10">
        <v>129100</v>
      </c>
      <c r="B985" t="s">
        <v>20</v>
      </c>
    </row>
    <row r="986" spans="1:2" x14ac:dyDescent="0.3">
      <c r="A986" s="10">
        <v>6500</v>
      </c>
      <c r="B986" t="s">
        <v>20</v>
      </c>
    </row>
    <row r="987" spans="1:2" x14ac:dyDescent="0.3">
      <c r="A987" s="10">
        <v>170600</v>
      </c>
      <c r="B987" t="s">
        <v>14</v>
      </c>
    </row>
    <row r="988" spans="1:2" x14ac:dyDescent="0.3">
      <c r="A988" s="10">
        <v>7800</v>
      </c>
      <c r="B988" t="s">
        <v>14</v>
      </c>
    </row>
    <row r="989" spans="1:2" x14ac:dyDescent="0.3">
      <c r="A989" s="10">
        <v>6200</v>
      </c>
      <c r="B989" t="s">
        <v>20</v>
      </c>
    </row>
    <row r="990" spans="1:2" x14ac:dyDescent="0.3">
      <c r="A990" s="10">
        <v>9400</v>
      </c>
      <c r="B990" t="s">
        <v>14</v>
      </c>
    </row>
    <row r="991" spans="1:2" x14ac:dyDescent="0.3">
      <c r="A991" s="10">
        <v>2400</v>
      </c>
      <c r="B991" t="s">
        <v>20</v>
      </c>
    </row>
    <row r="992" spans="1:2" x14ac:dyDescent="0.3">
      <c r="A992" s="10">
        <v>7800</v>
      </c>
      <c r="B992" t="s">
        <v>14</v>
      </c>
    </row>
    <row r="993" spans="1:2" x14ac:dyDescent="0.3">
      <c r="A993" s="10">
        <v>9800</v>
      </c>
      <c r="B993" t="s">
        <v>20</v>
      </c>
    </row>
    <row r="994" spans="1:2" x14ac:dyDescent="0.3">
      <c r="A994" s="10">
        <v>3100</v>
      </c>
      <c r="B994" t="s">
        <v>20</v>
      </c>
    </row>
    <row r="995" spans="1:2" x14ac:dyDescent="0.3">
      <c r="A995" s="10">
        <v>9800</v>
      </c>
      <c r="B995" t="s">
        <v>74</v>
      </c>
    </row>
    <row r="996" spans="1:2" x14ac:dyDescent="0.3">
      <c r="A996" s="10">
        <v>141100</v>
      </c>
      <c r="B996" t="s">
        <v>14</v>
      </c>
    </row>
    <row r="997" spans="1:2" x14ac:dyDescent="0.3">
      <c r="A997" s="10">
        <v>97300</v>
      </c>
      <c r="B997" t="s">
        <v>20</v>
      </c>
    </row>
    <row r="998" spans="1:2" x14ac:dyDescent="0.3">
      <c r="A998" s="10">
        <v>6600</v>
      </c>
      <c r="B998" t="s">
        <v>14</v>
      </c>
    </row>
    <row r="999" spans="1:2" x14ac:dyDescent="0.3">
      <c r="A999" s="10">
        <v>7600</v>
      </c>
      <c r="B999" t="s">
        <v>74</v>
      </c>
    </row>
    <row r="1000" spans="1:2" x14ac:dyDescent="0.3">
      <c r="A1000" s="10">
        <v>66600</v>
      </c>
      <c r="B1000" t="s">
        <v>14</v>
      </c>
    </row>
    <row r="1001" spans="1:2" x14ac:dyDescent="0.3">
      <c r="A1001" s="10">
        <v>111100</v>
      </c>
      <c r="B1001" t="s">
        <v>74</v>
      </c>
    </row>
  </sheetData>
  <conditionalFormatting sqref="B1:B1048576">
    <cfRule type="cellIs" dxfId="19" priority="1" operator="equal">
      <formula>"canceled"</formula>
    </cfRule>
    <cfRule type="cellIs" dxfId="18" priority="2" operator="equal">
      <formula>"live"</formula>
    </cfRule>
    <cfRule type="cellIs" dxfId="17" priority="3" operator="equal">
      <formula>"successful"</formula>
    </cfRule>
    <cfRule type="cellIs" dxfId="16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C7D2-D851-459D-840F-B783850B2E05}">
  <dimension ref="A1:I566"/>
  <sheetViews>
    <sheetView workbookViewId="0">
      <selection activeCell="I7" sqref="I7"/>
    </sheetView>
  </sheetViews>
  <sheetFormatPr defaultRowHeight="15.6" x14ac:dyDescent="0.3"/>
  <cols>
    <col min="1" max="1" width="14.8984375" customWidth="1"/>
    <col min="2" max="2" width="14.796875" customWidth="1"/>
    <col min="3" max="3" width="12.5" customWidth="1"/>
    <col min="4" max="4" width="10" customWidth="1"/>
    <col min="5" max="5" width="14.796875" customWidth="1"/>
    <col min="7" max="7" width="17.296875" customWidth="1"/>
    <col min="8" max="8" width="15.3984375" customWidth="1"/>
  </cols>
  <sheetData>
    <row r="1" spans="1:9" x14ac:dyDescent="0.3">
      <c r="A1" s="4" t="s">
        <v>4</v>
      </c>
      <c r="B1" s="4" t="s">
        <v>5</v>
      </c>
      <c r="C1" s="4"/>
      <c r="D1" s="4" t="s">
        <v>4</v>
      </c>
      <c r="E1" s="4" t="s">
        <v>5</v>
      </c>
      <c r="G1" s="4"/>
      <c r="H1" s="4" t="s">
        <v>2106</v>
      </c>
      <c r="I1" s="4" t="s">
        <v>2107</v>
      </c>
    </row>
    <row r="2" spans="1:9" x14ac:dyDescent="0.3">
      <c r="A2" s="11" t="s">
        <v>20</v>
      </c>
      <c r="B2">
        <v>16</v>
      </c>
      <c r="D2" s="11" t="s">
        <v>14</v>
      </c>
      <c r="E2">
        <v>0</v>
      </c>
      <c r="G2" s="4" t="s">
        <v>2108</v>
      </c>
      <c r="H2">
        <f>ROUND(AVERAGE(Table6[backers_count]),0)</f>
        <v>851</v>
      </c>
      <c r="I2">
        <f>ROUND(AVERAGE(Table7[backers_count]),0)</f>
        <v>586</v>
      </c>
    </row>
    <row r="3" spans="1:9" x14ac:dyDescent="0.3">
      <c r="A3" s="12" t="s">
        <v>20</v>
      </c>
      <c r="B3">
        <v>26</v>
      </c>
      <c r="D3" s="11" t="s">
        <v>14</v>
      </c>
      <c r="E3">
        <v>0</v>
      </c>
      <c r="G3" s="4" t="s">
        <v>2109</v>
      </c>
      <c r="H3">
        <f>MEDIAN(Table6[backers_count])</f>
        <v>201</v>
      </c>
      <c r="I3">
        <f>ROUND(MEDIAN(Table7[backers_count]),0)</f>
        <v>115</v>
      </c>
    </row>
    <row r="4" spans="1:9" x14ac:dyDescent="0.3">
      <c r="A4" s="11" t="s">
        <v>20</v>
      </c>
      <c r="B4">
        <v>27</v>
      </c>
      <c r="D4" s="12" t="s">
        <v>14</v>
      </c>
      <c r="E4">
        <v>1</v>
      </c>
      <c r="G4" s="4" t="s">
        <v>2110</v>
      </c>
      <c r="H4">
        <f>MIN(Table6[backers_count])</f>
        <v>16</v>
      </c>
      <c r="I4">
        <f>ROUND(MIN(Table7[backers_count]),0)</f>
        <v>0</v>
      </c>
    </row>
    <row r="5" spans="1:9" x14ac:dyDescent="0.3">
      <c r="A5" s="11" t="s">
        <v>20</v>
      </c>
      <c r="B5">
        <v>32</v>
      </c>
      <c r="D5" s="12" t="s">
        <v>14</v>
      </c>
      <c r="E5">
        <v>1</v>
      </c>
      <c r="G5" s="4" t="s">
        <v>2111</v>
      </c>
      <c r="H5">
        <f>MAX(Table6[backers_count])</f>
        <v>7295</v>
      </c>
      <c r="I5">
        <f>MAX(Table7[backers_count])</f>
        <v>6080</v>
      </c>
    </row>
    <row r="6" spans="1:9" x14ac:dyDescent="0.3">
      <c r="A6" s="11" t="s">
        <v>20</v>
      </c>
      <c r="B6">
        <v>32</v>
      </c>
      <c r="D6" s="12" t="s">
        <v>14</v>
      </c>
      <c r="E6">
        <v>1</v>
      </c>
      <c r="F6" t="s">
        <v>2112</v>
      </c>
      <c r="G6" s="4" t="s">
        <v>2113</v>
      </c>
      <c r="H6">
        <f>ROUND(VAR(Table6[backers_count]),0)</f>
        <v>1606217</v>
      </c>
      <c r="I6">
        <f>ROUND(VAR(Table7[backers_count]),0)</f>
        <v>924113</v>
      </c>
    </row>
    <row r="7" spans="1:9" x14ac:dyDescent="0.3">
      <c r="A7" s="11" t="s">
        <v>20</v>
      </c>
      <c r="B7">
        <v>34</v>
      </c>
      <c r="D7" s="12" t="s">
        <v>14</v>
      </c>
      <c r="E7">
        <v>1</v>
      </c>
      <c r="G7" s="4" t="s">
        <v>2114</v>
      </c>
      <c r="H7">
        <f>ROUND(STDEV(Table6[backers_count]),0)</f>
        <v>1267</v>
      </c>
      <c r="I7">
        <f>ROUND(_xlfn.STDEV.S(Table7[backers_count]),0)</f>
        <v>961</v>
      </c>
    </row>
    <row r="8" spans="1:9" x14ac:dyDescent="0.3">
      <c r="A8" s="12" t="s">
        <v>20</v>
      </c>
      <c r="B8">
        <v>40</v>
      </c>
      <c r="D8" s="12" t="s">
        <v>14</v>
      </c>
      <c r="E8">
        <v>1</v>
      </c>
    </row>
    <row r="9" spans="1:9" x14ac:dyDescent="0.3">
      <c r="A9" s="12" t="s">
        <v>20</v>
      </c>
      <c r="B9">
        <v>41</v>
      </c>
      <c r="D9" s="12" t="s">
        <v>14</v>
      </c>
      <c r="E9">
        <v>1</v>
      </c>
    </row>
    <row r="10" spans="1:9" x14ac:dyDescent="0.3">
      <c r="A10" s="12" t="s">
        <v>20</v>
      </c>
      <c r="B10">
        <v>41</v>
      </c>
      <c r="D10" s="12" t="s">
        <v>14</v>
      </c>
      <c r="E10">
        <v>1</v>
      </c>
    </row>
    <row r="11" spans="1:9" x14ac:dyDescent="0.3">
      <c r="A11" s="11" t="s">
        <v>20</v>
      </c>
      <c r="B11">
        <v>42</v>
      </c>
      <c r="D11" s="11" t="s">
        <v>14</v>
      </c>
      <c r="E11">
        <v>1</v>
      </c>
    </row>
    <row r="12" spans="1:9" x14ac:dyDescent="0.3">
      <c r="A12" s="12" t="s">
        <v>20</v>
      </c>
      <c r="B12">
        <v>43</v>
      </c>
      <c r="D12" s="11" t="s">
        <v>14</v>
      </c>
      <c r="E12">
        <v>1</v>
      </c>
    </row>
    <row r="13" spans="1:9" x14ac:dyDescent="0.3">
      <c r="A13" s="11" t="s">
        <v>20</v>
      </c>
      <c r="B13">
        <v>43</v>
      </c>
      <c r="D13" s="11" t="s">
        <v>14</v>
      </c>
      <c r="E13">
        <v>1</v>
      </c>
    </row>
    <row r="14" spans="1:9" x14ac:dyDescent="0.3">
      <c r="A14" s="11" t="s">
        <v>20</v>
      </c>
      <c r="B14">
        <v>48</v>
      </c>
      <c r="D14" s="11" t="s">
        <v>14</v>
      </c>
      <c r="E14">
        <v>1</v>
      </c>
    </row>
    <row r="15" spans="1:9" x14ac:dyDescent="0.3">
      <c r="A15" s="11" t="s">
        <v>20</v>
      </c>
      <c r="B15">
        <v>48</v>
      </c>
      <c r="D15" s="11" t="s">
        <v>14</v>
      </c>
      <c r="E15">
        <v>1</v>
      </c>
    </row>
    <row r="16" spans="1:9" x14ac:dyDescent="0.3">
      <c r="A16" s="12" t="s">
        <v>20</v>
      </c>
      <c r="B16">
        <v>48</v>
      </c>
      <c r="D16" s="12" t="s">
        <v>14</v>
      </c>
      <c r="E16">
        <v>1</v>
      </c>
    </row>
    <row r="17" spans="1:5" x14ac:dyDescent="0.3">
      <c r="A17" s="11" t="s">
        <v>20</v>
      </c>
      <c r="B17">
        <v>50</v>
      </c>
      <c r="D17" s="11" t="s">
        <v>14</v>
      </c>
      <c r="E17">
        <v>1</v>
      </c>
    </row>
    <row r="18" spans="1:5" x14ac:dyDescent="0.3">
      <c r="A18" s="11" t="s">
        <v>20</v>
      </c>
      <c r="B18">
        <v>50</v>
      </c>
      <c r="D18" s="12" t="s">
        <v>14</v>
      </c>
      <c r="E18">
        <v>1</v>
      </c>
    </row>
    <row r="19" spans="1:5" x14ac:dyDescent="0.3">
      <c r="A19" s="12" t="s">
        <v>20</v>
      </c>
      <c r="B19">
        <v>50</v>
      </c>
      <c r="D19" s="11" t="s">
        <v>14</v>
      </c>
      <c r="E19">
        <v>1</v>
      </c>
    </row>
    <row r="20" spans="1:5" x14ac:dyDescent="0.3">
      <c r="A20" s="12" t="s">
        <v>20</v>
      </c>
      <c r="B20">
        <v>52</v>
      </c>
      <c r="D20" s="12" t="s">
        <v>14</v>
      </c>
      <c r="E20">
        <v>1</v>
      </c>
    </row>
    <row r="21" spans="1:5" x14ac:dyDescent="0.3">
      <c r="A21" s="11" t="s">
        <v>20</v>
      </c>
      <c r="B21">
        <v>53</v>
      </c>
      <c r="D21" s="11" t="s">
        <v>14</v>
      </c>
      <c r="E21">
        <v>5</v>
      </c>
    </row>
    <row r="22" spans="1:5" x14ac:dyDescent="0.3">
      <c r="A22" s="12" t="s">
        <v>20</v>
      </c>
      <c r="B22">
        <v>53</v>
      </c>
      <c r="D22" s="11" t="s">
        <v>14</v>
      </c>
      <c r="E22">
        <v>5</v>
      </c>
    </row>
    <row r="23" spans="1:5" x14ac:dyDescent="0.3">
      <c r="A23" s="12" t="s">
        <v>20</v>
      </c>
      <c r="B23">
        <v>54</v>
      </c>
      <c r="D23" s="12" t="s">
        <v>14</v>
      </c>
      <c r="E23">
        <v>6</v>
      </c>
    </row>
    <row r="24" spans="1:5" x14ac:dyDescent="0.3">
      <c r="A24" s="12" t="s">
        <v>20</v>
      </c>
      <c r="B24">
        <v>55</v>
      </c>
      <c r="D24" s="11" t="s">
        <v>14</v>
      </c>
      <c r="E24">
        <v>7</v>
      </c>
    </row>
    <row r="25" spans="1:5" x14ac:dyDescent="0.3">
      <c r="A25" s="11" t="s">
        <v>20</v>
      </c>
      <c r="B25">
        <v>56</v>
      </c>
      <c r="D25" s="11" t="s">
        <v>14</v>
      </c>
      <c r="E25">
        <v>7</v>
      </c>
    </row>
    <row r="26" spans="1:5" x14ac:dyDescent="0.3">
      <c r="A26" s="11" t="s">
        <v>20</v>
      </c>
      <c r="B26">
        <v>59</v>
      </c>
      <c r="D26" s="11" t="s">
        <v>14</v>
      </c>
      <c r="E26">
        <v>9</v>
      </c>
    </row>
    <row r="27" spans="1:5" x14ac:dyDescent="0.3">
      <c r="A27" s="11" t="s">
        <v>20</v>
      </c>
      <c r="B27">
        <v>62</v>
      </c>
      <c r="D27" s="12" t="s">
        <v>14</v>
      </c>
      <c r="E27">
        <v>9</v>
      </c>
    </row>
    <row r="28" spans="1:5" x14ac:dyDescent="0.3">
      <c r="A28" s="12" t="s">
        <v>20</v>
      </c>
      <c r="B28">
        <v>64</v>
      </c>
      <c r="D28" s="11" t="s">
        <v>14</v>
      </c>
      <c r="E28">
        <v>10</v>
      </c>
    </row>
    <row r="29" spans="1:5" x14ac:dyDescent="0.3">
      <c r="A29" s="12" t="s">
        <v>20</v>
      </c>
      <c r="B29">
        <v>65</v>
      </c>
      <c r="D29" s="12" t="s">
        <v>14</v>
      </c>
      <c r="E29">
        <v>10</v>
      </c>
    </row>
    <row r="30" spans="1:5" x14ac:dyDescent="0.3">
      <c r="A30" s="12" t="s">
        <v>20</v>
      </c>
      <c r="B30">
        <v>65</v>
      </c>
      <c r="D30" s="11" t="s">
        <v>14</v>
      </c>
      <c r="E30">
        <v>10</v>
      </c>
    </row>
    <row r="31" spans="1:5" x14ac:dyDescent="0.3">
      <c r="A31" s="11" t="s">
        <v>20</v>
      </c>
      <c r="B31">
        <v>67</v>
      </c>
      <c r="D31" s="12" t="s">
        <v>14</v>
      </c>
      <c r="E31">
        <v>10</v>
      </c>
    </row>
    <row r="32" spans="1:5" x14ac:dyDescent="0.3">
      <c r="A32" s="12" t="s">
        <v>20</v>
      </c>
      <c r="B32">
        <v>68</v>
      </c>
      <c r="D32" s="11" t="s">
        <v>14</v>
      </c>
      <c r="E32">
        <v>12</v>
      </c>
    </row>
    <row r="33" spans="1:5" x14ac:dyDescent="0.3">
      <c r="A33" s="11" t="s">
        <v>20</v>
      </c>
      <c r="B33">
        <v>69</v>
      </c>
      <c r="D33" s="11" t="s">
        <v>14</v>
      </c>
      <c r="E33">
        <v>12</v>
      </c>
    </row>
    <row r="34" spans="1:5" x14ac:dyDescent="0.3">
      <c r="A34" s="12" t="s">
        <v>20</v>
      </c>
      <c r="B34">
        <v>69</v>
      </c>
      <c r="D34" s="11" t="s">
        <v>14</v>
      </c>
      <c r="E34">
        <v>13</v>
      </c>
    </row>
    <row r="35" spans="1:5" x14ac:dyDescent="0.3">
      <c r="A35" s="11" t="s">
        <v>20</v>
      </c>
      <c r="B35">
        <v>70</v>
      </c>
      <c r="D35" s="11" t="s">
        <v>14</v>
      </c>
      <c r="E35">
        <v>13</v>
      </c>
    </row>
    <row r="36" spans="1:5" x14ac:dyDescent="0.3">
      <c r="A36" s="11" t="s">
        <v>20</v>
      </c>
      <c r="B36">
        <v>71</v>
      </c>
      <c r="D36" s="12" t="s">
        <v>14</v>
      </c>
      <c r="E36">
        <v>14</v>
      </c>
    </row>
    <row r="37" spans="1:5" x14ac:dyDescent="0.3">
      <c r="A37" s="12" t="s">
        <v>20</v>
      </c>
      <c r="B37">
        <v>72</v>
      </c>
      <c r="D37" s="12" t="s">
        <v>14</v>
      </c>
      <c r="E37">
        <v>14</v>
      </c>
    </row>
    <row r="38" spans="1:5" x14ac:dyDescent="0.3">
      <c r="A38" s="11" t="s">
        <v>20</v>
      </c>
      <c r="B38">
        <v>76</v>
      </c>
      <c r="D38" s="12" t="s">
        <v>14</v>
      </c>
      <c r="E38">
        <v>15</v>
      </c>
    </row>
    <row r="39" spans="1:5" x14ac:dyDescent="0.3">
      <c r="A39" s="12" t="s">
        <v>20</v>
      </c>
      <c r="B39">
        <v>76</v>
      </c>
      <c r="D39" s="11" t="s">
        <v>14</v>
      </c>
      <c r="E39">
        <v>15</v>
      </c>
    </row>
    <row r="40" spans="1:5" x14ac:dyDescent="0.3">
      <c r="A40" s="11" t="s">
        <v>20</v>
      </c>
      <c r="B40">
        <v>78</v>
      </c>
      <c r="D40" s="12" t="s">
        <v>14</v>
      </c>
      <c r="E40">
        <v>15</v>
      </c>
    </row>
    <row r="41" spans="1:5" x14ac:dyDescent="0.3">
      <c r="A41" s="12" t="s">
        <v>20</v>
      </c>
      <c r="B41">
        <v>78</v>
      </c>
      <c r="D41" s="11" t="s">
        <v>14</v>
      </c>
      <c r="E41">
        <v>15</v>
      </c>
    </row>
    <row r="42" spans="1:5" x14ac:dyDescent="0.3">
      <c r="A42" s="11" t="s">
        <v>20</v>
      </c>
      <c r="B42">
        <v>80</v>
      </c>
      <c r="D42" s="11" t="s">
        <v>14</v>
      </c>
      <c r="E42">
        <v>15</v>
      </c>
    </row>
    <row r="43" spans="1:5" x14ac:dyDescent="0.3">
      <c r="A43" s="11" t="s">
        <v>20</v>
      </c>
      <c r="B43">
        <v>80</v>
      </c>
      <c r="D43" s="11" t="s">
        <v>14</v>
      </c>
      <c r="E43">
        <v>15</v>
      </c>
    </row>
    <row r="44" spans="1:5" x14ac:dyDescent="0.3">
      <c r="A44" s="12" t="s">
        <v>20</v>
      </c>
      <c r="B44">
        <v>80</v>
      </c>
      <c r="D44" s="11" t="s">
        <v>14</v>
      </c>
      <c r="E44">
        <v>16</v>
      </c>
    </row>
    <row r="45" spans="1:5" x14ac:dyDescent="0.3">
      <c r="A45" s="12" t="s">
        <v>20</v>
      </c>
      <c r="B45">
        <v>80</v>
      </c>
      <c r="D45" s="12" t="s">
        <v>14</v>
      </c>
      <c r="E45">
        <v>16</v>
      </c>
    </row>
    <row r="46" spans="1:5" x14ac:dyDescent="0.3">
      <c r="A46" s="11" t="s">
        <v>20</v>
      </c>
      <c r="B46">
        <v>80</v>
      </c>
      <c r="D46" s="11" t="s">
        <v>14</v>
      </c>
      <c r="E46">
        <v>16</v>
      </c>
    </row>
    <row r="47" spans="1:5" x14ac:dyDescent="0.3">
      <c r="A47" s="11" t="s">
        <v>20</v>
      </c>
      <c r="B47">
        <v>80</v>
      </c>
      <c r="D47" s="12" t="s">
        <v>14</v>
      </c>
      <c r="E47">
        <v>16</v>
      </c>
    </row>
    <row r="48" spans="1:5" x14ac:dyDescent="0.3">
      <c r="A48" s="11" t="s">
        <v>20</v>
      </c>
      <c r="B48">
        <v>81</v>
      </c>
      <c r="D48" s="12" t="s">
        <v>14</v>
      </c>
      <c r="E48">
        <v>17</v>
      </c>
    </row>
    <row r="49" spans="1:5" x14ac:dyDescent="0.3">
      <c r="A49" s="11" t="s">
        <v>20</v>
      </c>
      <c r="B49">
        <v>82</v>
      </c>
      <c r="D49" s="11" t="s">
        <v>14</v>
      </c>
      <c r="E49">
        <v>17</v>
      </c>
    </row>
    <row r="50" spans="1:5" x14ac:dyDescent="0.3">
      <c r="A50" s="12" t="s">
        <v>20</v>
      </c>
      <c r="B50">
        <v>82</v>
      </c>
      <c r="D50" s="12" t="s">
        <v>14</v>
      </c>
      <c r="E50">
        <v>17</v>
      </c>
    </row>
    <row r="51" spans="1:5" x14ac:dyDescent="0.3">
      <c r="A51" s="11" t="s">
        <v>20</v>
      </c>
      <c r="B51">
        <v>83</v>
      </c>
      <c r="D51" s="12" t="s">
        <v>14</v>
      </c>
      <c r="E51">
        <v>18</v>
      </c>
    </row>
    <row r="52" spans="1:5" x14ac:dyDescent="0.3">
      <c r="A52" s="12" t="s">
        <v>20</v>
      </c>
      <c r="B52">
        <v>83</v>
      </c>
      <c r="D52" s="11" t="s">
        <v>14</v>
      </c>
      <c r="E52">
        <v>18</v>
      </c>
    </row>
    <row r="53" spans="1:5" x14ac:dyDescent="0.3">
      <c r="A53" s="11" t="s">
        <v>20</v>
      </c>
      <c r="B53">
        <v>84</v>
      </c>
      <c r="D53" s="12" t="s">
        <v>14</v>
      </c>
      <c r="E53">
        <v>19</v>
      </c>
    </row>
    <row r="54" spans="1:5" x14ac:dyDescent="0.3">
      <c r="A54" s="11" t="s">
        <v>20</v>
      </c>
      <c r="B54">
        <v>84</v>
      </c>
      <c r="D54" s="11" t="s">
        <v>14</v>
      </c>
      <c r="E54">
        <v>19</v>
      </c>
    </row>
    <row r="55" spans="1:5" x14ac:dyDescent="0.3">
      <c r="A55" s="12" t="s">
        <v>20</v>
      </c>
      <c r="B55">
        <v>85</v>
      </c>
      <c r="D55" s="11" t="s">
        <v>14</v>
      </c>
      <c r="E55">
        <v>19</v>
      </c>
    </row>
    <row r="56" spans="1:5" x14ac:dyDescent="0.3">
      <c r="A56" s="11" t="s">
        <v>20</v>
      </c>
      <c r="B56">
        <v>85</v>
      </c>
      <c r="D56" s="12" t="s">
        <v>14</v>
      </c>
      <c r="E56">
        <v>21</v>
      </c>
    </row>
    <row r="57" spans="1:5" x14ac:dyDescent="0.3">
      <c r="A57" s="11" t="s">
        <v>20</v>
      </c>
      <c r="B57">
        <v>85</v>
      </c>
      <c r="D57" s="12" t="s">
        <v>14</v>
      </c>
      <c r="E57">
        <v>21</v>
      </c>
    </row>
    <row r="58" spans="1:5" x14ac:dyDescent="0.3">
      <c r="A58" s="12" t="s">
        <v>20</v>
      </c>
      <c r="B58">
        <v>85</v>
      </c>
      <c r="D58" s="11" t="s">
        <v>14</v>
      </c>
      <c r="E58">
        <v>21</v>
      </c>
    </row>
    <row r="59" spans="1:5" x14ac:dyDescent="0.3">
      <c r="A59" s="12" t="s">
        <v>20</v>
      </c>
      <c r="B59">
        <v>85</v>
      </c>
      <c r="D59" s="12" t="s">
        <v>14</v>
      </c>
      <c r="E59">
        <v>22</v>
      </c>
    </row>
    <row r="60" spans="1:5" x14ac:dyDescent="0.3">
      <c r="A60" s="11" t="s">
        <v>20</v>
      </c>
      <c r="B60">
        <v>85</v>
      </c>
      <c r="D60" s="11" t="s">
        <v>14</v>
      </c>
      <c r="E60">
        <v>23</v>
      </c>
    </row>
    <row r="61" spans="1:5" x14ac:dyDescent="0.3">
      <c r="A61" s="12" t="s">
        <v>20</v>
      </c>
      <c r="B61">
        <v>86</v>
      </c>
      <c r="D61" s="12" t="s">
        <v>14</v>
      </c>
      <c r="E61">
        <v>24</v>
      </c>
    </row>
    <row r="62" spans="1:5" x14ac:dyDescent="0.3">
      <c r="A62" s="11" t="s">
        <v>20</v>
      </c>
      <c r="B62">
        <v>86</v>
      </c>
      <c r="D62" s="11" t="s">
        <v>14</v>
      </c>
      <c r="E62">
        <v>24</v>
      </c>
    </row>
    <row r="63" spans="1:5" x14ac:dyDescent="0.3">
      <c r="A63" s="11" t="s">
        <v>20</v>
      </c>
      <c r="B63">
        <v>86</v>
      </c>
      <c r="D63" s="11" t="s">
        <v>14</v>
      </c>
      <c r="E63">
        <v>24</v>
      </c>
    </row>
    <row r="64" spans="1:5" x14ac:dyDescent="0.3">
      <c r="A64" s="12" t="s">
        <v>20</v>
      </c>
      <c r="B64">
        <v>87</v>
      </c>
      <c r="D64" s="11" t="s">
        <v>14</v>
      </c>
      <c r="E64">
        <v>25</v>
      </c>
    </row>
    <row r="65" spans="1:5" x14ac:dyDescent="0.3">
      <c r="A65" s="11" t="s">
        <v>20</v>
      </c>
      <c r="B65">
        <v>87</v>
      </c>
      <c r="D65" s="11" t="s">
        <v>14</v>
      </c>
      <c r="E65">
        <v>25</v>
      </c>
    </row>
    <row r="66" spans="1:5" x14ac:dyDescent="0.3">
      <c r="A66" s="12" t="s">
        <v>20</v>
      </c>
      <c r="B66">
        <v>87</v>
      </c>
      <c r="D66" s="12" t="s">
        <v>14</v>
      </c>
      <c r="E66">
        <v>26</v>
      </c>
    </row>
    <row r="67" spans="1:5" x14ac:dyDescent="0.3">
      <c r="A67" s="11" t="s">
        <v>20</v>
      </c>
      <c r="B67">
        <v>88</v>
      </c>
      <c r="D67" s="12" t="s">
        <v>14</v>
      </c>
      <c r="E67">
        <v>26</v>
      </c>
    </row>
    <row r="68" spans="1:5" x14ac:dyDescent="0.3">
      <c r="A68" s="12" t="s">
        <v>20</v>
      </c>
      <c r="B68">
        <v>88</v>
      </c>
      <c r="D68" s="12" t="s">
        <v>14</v>
      </c>
      <c r="E68">
        <v>26</v>
      </c>
    </row>
    <row r="69" spans="1:5" x14ac:dyDescent="0.3">
      <c r="A69" s="11" t="s">
        <v>20</v>
      </c>
      <c r="B69">
        <v>88</v>
      </c>
      <c r="D69" s="12" t="s">
        <v>14</v>
      </c>
      <c r="E69">
        <v>27</v>
      </c>
    </row>
    <row r="70" spans="1:5" x14ac:dyDescent="0.3">
      <c r="A70" s="12" t="s">
        <v>20</v>
      </c>
      <c r="B70">
        <v>88</v>
      </c>
      <c r="D70" s="11" t="s">
        <v>14</v>
      </c>
      <c r="E70">
        <v>27</v>
      </c>
    </row>
    <row r="71" spans="1:5" x14ac:dyDescent="0.3">
      <c r="A71" s="11" t="s">
        <v>20</v>
      </c>
      <c r="B71">
        <v>89</v>
      </c>
      <c r="D71" s="11" t="s">
        <v>14</v>
      </c>
      <c r="E71">
        <v>29</v>
      </c>
    </row>
    <row r="72" spans="1:5" x14ac:dyDescent="0.3">
      <c r="A72" s="11" t="s">
        <v>20</v>
      </c>
      <c r="B72">
        <v>89</v>
      </c>
      <c r="D72" s="11" t="s">
        <v>14</v>
      </c>
      <c r="E72">
        <v>30</v>
      </c>
    </row>
    <row r="73" spans="1:5" x14ac:dyDescent="0.3">
      <c r="A73" s="11" t="s">
        <v>20</v>
      </c>
      <c r="B73">
        <v>91</v>
      </c>
      <c r="D73" s="12" t="s">
        <v>14</v>
      </c>
      <c r="E73">
        <v>30</v>
      </c>
    </row>
    <row r="74" spans="1:5" x14ac:dyDescent="0.3">
      <c r="A74" s="11" t="s">
        <v>20</v>
      </c>
      <c r="B74">
        <v>92</v>
      </c>
      <c r="D74" s="12" t="s">
        <v>14</v>
      </c>
      <c r="E74">
        <v>31</v>
      </c>
    </row>
    <row r="75" spans="1:5" x14ac:dyDescent="0.3">
      <c r="A75" s="12" t="s">
        <v>20</v>
      </c>
      <c r="B75">
        <v>92</v>
      </c>
      <c r="D75" s="12" t="s">
        <v>14</v>
      </c>
      <c r="E75">
        <v>31</v>
      </c>
    </row>
    <row r="76" spans="1:5" x14ac:dyDescent="0.3">
      <c r="A76" s="12" t="s">
        <v>20</v>
      </c>
      <c r="B76">
        <v>92</v>
      </c>
      <c r="D76" s="12" t="s">
        <v>14</v>
      </c>
      <c r="E76">
        <v>31</v>
      </c>
    </row>
    <row r="77" spans="1:5" x14ac:dyDescent="0.3">
      <c r="A77" s="12" t="s">
        <v>20</v>
      </c>
      <c r="B77">
        <v>92</v>
      </c>
      <c r="D77" s="11" t="s">
        <v>14</v>
      </c>
      <c r="E77">
        <v>31</v>
      </c>
    </row>
    <row r="78" spans="1:5" x14ac:dyDescent="0.3">
      <c r="A78" s="12" t="s">
        <v>20</v>
      </c>
      <c r="B78">
        <v>92</v>
      </c>
      <c r="D78" s="11" t="s">
        <v>14</v>
      </c>
      <c r="E78">
        <v>31</v>
      </c>
    </row>
    <row r="79" spans="1:5" x14ac:dyDescent="0.3">
      <c r="A79" s="11" t="s">
        <v>20</v>
      </c>
      <c r="B79">
        <v>93</v>
      </c>
      <c r="D79" s="12" t="s">
        <v>14</v>
      </c>
      <c r="E79">
        <v>32</v>
      </c>
    </row>
    <row r="80" spans="1:5" x14ac:dyDescent="0.3">
      <c r="A80" s="11" t="s">
        <v>20</v>
      </c>
      <c r="B80">
        <v>94</v>
      </c>
      <c r="D80" s="12" t="s">
        <v>14</v>
      </c>
      <c r="E80">
        <v>32</v>
      </c>
    </row>
    <row r="81" spans="1:5" x14ac:dyDescent="0.3">
      <c r="A81" s="12" t="s">
        <v>20</v>
      </c>
      <c r="B81">
        <v>94</v>
      </c>
      <c r="D81" s="11" t="s">
        <v>14</v>
      </c>
      <c r="E81">
        <v>33</v>
      </c>
    </row>
    <row r="82" spans="1:5" x14ac:dyDescent="0.3">
      <c r="A82" s="11" t="s">
        <v>20</v>
      </c>
      <c r="B82">
        <v>94</v>
      </c>
      <c r="D82" s="11" t="s">
        <v>14</v>
      </c>
      <c r="E82">
        <v>33</v>
      </c>
    </row>
    <row r="83" spans="1:5" x14ac:dyDescent="0.3">
      <c r="A83" s="12" t="s">
        <v>20</v>
      </c>
      <c r="B83">
        <v>95</v>
      </c>
      <c r="D83" s="11" t="s">
        <v>14</v>
      </c>
      <c r="E83">
        <v>33</v>
      </c>
    </row>
    <row r="84" spans="1:5" x14ac:dyDescent="0.3">
      <c r="A84" s="12" t="s">
        <v>20</v>
      </c>
      <c r="B84">
        <v>96</v>
      </c>
      <c r="D84" s="11" t="s">
        <v>14</v>
      </c>
      <c r="E84">
        <v>34</v>
      </c>
    </row>
    <row r="85" spans="1:5" x14ac:dyDescent="0.3">
      <c r="A85" s="11" t="s">
        <v>20</v>
      </c>
      <c r="B85">
        <v>96</v>
      </c>
      <c r="D85" s="12" t="s">
        <v>14</v>
      </c>
      <c r="E85">
        <v>35</v>
      </c>
    </row>
    <row r="86" spans="1:5" x14ac:dyDescent="0.3">
      <c r="A86" s="12" t="s">
        <v>20</v>
      </c>
      <c r="B86">
        <v>96</v>
      </c>
      <c r="D86" s="11" t="s">
        <v>14</v>
      </c>
      <c r="E86">
        <v>35</v>
      </c>
    </row>
    <row r="87" spans="1:5" x14ac:dyDescent="0.3">
      <c r="A87" s="12" t="s">
        <v>20</v>
      </c>
      <c r="B87">
        <v>97</v>
      </c>
      <c r="D87" s="12" t="s">
        <v>14</v>
      </c>
      <c r="E87">
        <v>35</v>
      </c>
    </row>
    <row r="88" spans="1:5" x14ac:dyDescent="0.3">
      <c r="A88" s="12" t="s">
        <v>20</v>
      </c>
      <c r="B88">
        <v>98</v>
      </c>
      <c r="D88" s="12" t="s">
        <v>14</v>
      </c>
      <c r="E88">
        <v>36</v>
      </c>
    </row>
    <row r="89" spans="1:5" x14ac:dyDescent="0.3">
      <c r="A89" s="12" t="s">
        <v>20</v>
      </c>
      <c r="B89">
        <v>98</v>
      </c>
      <c r="D89" s="11" t="s">
        <v>14</v>
      </c>
      <c r="E89">
        <v>37</v>
      </c>
    </row>
    <row r="90" spans="1:5" x14ac:dyDescent="0.3">
      <c r="A90" s="11" t="s">
        <v>20</v>
      </c>
      <c r="B90">
        <v>100</v>
      </c>
      <c r="D90" s="12" t="s">
        <v>14</v>
      </c>
      <c r="E90">
        <v>37</v>
      </c>
    </row>
    <row r="91" spans="1:5" x14ac:dyDescent="0.3">
      <c r="A91" s="12" t="s">
        <v>20</v>
      </c>
      <c r="B91">
        <v>100</v>
      </c>
      <c r="D91" s="12" t="s">
        <v>14</v>
      </c>
      <c r="E91">
        <v>37</v>
      </c>
    </row>
    <row r="92" spans="1:5" x14ac:dyDescent="0.3">
      <c r="A92" s="11" t="s">
        <v>20</v>
      </c>
      <c r="B92">
        <v>101</v>
      </c>
      <c r="D92" s="12" t="s">
        <v>14</v>
      </c>
      <c r="E92">
        <v>38</v>
      </c>
    </row>
    <row r="93" spans="1:5" x14ac:dyDescent="0.3">
      <c r="A93" s="12" t="s">
        <v>20</v>
      </c>
      <c r="B93">
        <v>101</v>
      </c>
      <c r="D93" s="11" t="s">
        <v>14</v>
      </c>
      <c r="E93">
        <v>38</v>
      </c>
    </row>
    <row r="94" spans="1:5" x14ac:dyDescent="0.3">
      <c r="A94" s="12" t="s">
        <v>20</v>
      </c>
      <c r="B94">
        <v>102</v>
      </c>
      <c r="D94" s="12" t="s">
        <v>14</v>
      </c>
      <c r="E94">
        <v>38</v>
      </c>
    </row>
    <row r="95" spans="1:5" x14ac:dyDescent="0.3">
      <c r="A95" s="11" t="s">
        <v>20</v>
      </c>
      <c r="B95">
        <v>102</v>
      </c>
      <c r="D95" s="12" t="s">
        <v>14</v>
      </c>
      <c r="E95">
        <v>39</v>
      </c>
    </row>
    <row r="96" spans="1:5" x14ac:dyDescent="0.3">
      <c r="A96" s="11" t="s">
        <v>20</v>
      </c>
      <c r="B96">
        <v>103</v>
      </c>
      <c r="D96" s="11" t="s">
        <v>14</v>
      </c>
      <c r="E96">
        <v>40</v>
      </c>
    </row>
    <row r="97" spans="1:5" x14ac:dyDescent="0.3">
      <c r="A97" s="12" t="s">
        <v>20</v>
      </c>
      <c r="B97">
        <v>103</v>
      </c>
      <c r="D97" s="12" t="s">
        <v>14</v>
      </c>
      <c r="E97">
        <v>40</v>
      </c>
    </row>
    <row r="98" spans="1:5" x14ac:dyDescent="0.3">
      <c r="A98" s="12" t="s">
        <v>20</v>
      </c>
      <c r="B98">
        <v>105</v>
      </c>
      <c r="D98" s="12" t="s">
        <v>14</v>
      </c>
      <c r="E98">
        <v>40</v>
      </c>
    </row>
    <row r="99" spans="1:5" x14ac:dyDescent="0.3">
      <c r="A99" s="12" t="s">
        <v>20</v>
      </c>
      <c r="B99">
        <v>106</v>
      </c>
      <c r="D99" s="11" t="s">
        <v>14</v>
      </c>
      <c r="E99">
        <v>41</v>
      </c>
    </row>
    <row r="100" spans="1:5" x14ac:dyDescent="0.3">
      <c r="A100" s="12" t="s">
        <v>20</v>
      </c>
      <c r="B100">
        <v>106</v>
      </c>
      <c r="D100" s="11" t="s">
        <v>14</v>
      </c>
      <c r="E100">
        <v>41</v>
      </c>
    </row>
    <row r="101" spans="1:5" x14ac:dyDescent="0.3">
      <c r="A101" s="12" t="s">
        <v>20</v>
      </c>
      <c r="B101">
        <v>107</v>
      </c>
      <c r="D101" s="12" t="s">
        <v>14</v>
      </c>
      <c r="E101">
        <v>42</v>
      </c>
    </row>
    <row r="102" spans="1:5" x14ac:dyDescent="0.3">
      <c r="A102" s="11" t="s">
        <v>20</v>
      </c>
      <c r="B102">
        <v>107</v>
      </c>
      <c r="D102" s="11" t="s">
        <v>14</v>
      </c>
      <c r="E102">
        <v>44</v>
      </c>
    </row>
    <row r="103" spans="1:5" x14ac:dyDescent="0.3">
      <c r="A103" s="12" t="s">
        <v>20</v>
      </c>
      <c r="B103">
        <v>107</v>
      </c>
      <c r="D103" s="12" t="s">
        <v>14</v>
      </c>
      <c r="E103">
        <v>44</v>
      </c>
    </row>
    <row r="104" spans="1:5" x14ac:dyDescent="0.3">
      <c r="A104" s="12" t="s">
        <v>20</v>
      </c>
      <c r="B104">
        <v>107</v>
      </c>
      <c r="D104" s="11" t="s">
        <v>14</v>
      </c>
      <c r="E104">
        <v>45</v>
      </c>
    </row>
    <row r="105" spans="1:5" x14ac:dyDescent="0.3">
      <c r="A105" s="11" t="s">
        <v>20</v>
      </c>
      <c r="B105">
        <v>107</v>
      </c>
      <c r="D105" s="11" t="s">
        <v>14</v>
      </c>
      <c r="E105">
        <v>46</v>
      </c>
    </row>
    <row r="106" spans="1:5" x14ac:dyDescent="0.3">
      <c r="A106" s="11" t="s">
        <v>20</v>
      </c>
      <c r="B106">
        <v>110</v>
      </c>
      <c r="D106" s="11" t="s">
        <v>14</v>
      </c>
      <c r="E106">
        <v>47</v>
      </c>
    </row>
    <row r="107" spans="1:5" x14ac:dyDescent="0.3">
      <c r="A107" s="11" t="s">
        <v>20</v>
      </c>
      <c r="B107">
        <v>110</v>
      </c>
      <c r="D107" s="11" t="s">
        <v>14</v>
      </c>
      <c r="E107">
        <v>48</v>
      </c>
    </row>
    <row r="108" spans="1:5" x14ac:dyDescent="0.3">
      <c r="A108" s="11" t="s">
        <v>20</v>
      </c>
      <c r="B108">
        <v>110</v>
      </c>
      <c r="D108" s="11" t="s">
        <v>14</v>
      </c>
      <c r="E108">
        <v>49</v>
      </c>
    </row>
    <row r="109" spans="1:5" x14ac:dyDescent="0.3">
      <c r="A109" s="11" t="s">
        <v>20</v>
      </c>
      <c r="B109">
        <v>110</v>
      </c>
      <c r="D109" s="12" t="s">
        <v>14</v>
      </c>
      <c r="E109">
        <v>49</v>
      </c>
    </row>
    <row r="110" spans="1:5" x14ac:dyDescent="0.3">
      <c r="A110" s="11" t="s">
        <v>20</v>
      </c>
      <c r="B110">
        <v>111</v>
      </c>
      <c r="D110" s="12" t="s">
        <v>14</v>
      </c>
      <c r="E110">
        <v>52</v>
      </c>
    </row>
    <row r="111" spans="1:5" x14ac:dyDescent="0.3">
      <c r="A111" s="11" t="s">
        <v>20</v>
      </c>
      <c r="B111">
        <v>112</v>
      </c>
      <c r="D111" s="11" t="s">
        <v>14</v>
      </c>
      <c r="E111">
        <v>53</v>
      </c>
    </row>
    <row r="112" spans="1:5" x14ac:dyDescent="0.3">
      <c r="A112" s="11" t="s">
        <v>20</v>
      </c>
      <c r="B112">
        <v>112</v>
      </c>
      <c r="D112" s="11" t="s">
        <v>14</v>
      </c>
      <c r="E112">
        <v>54</v>
      </c>
    </row>
    <row r="113" spans="1:5" x14ac:dyDescent="0.3">
      <c r="A113" s="11" t="s">
        <v>20</v>
      </c>
      <c r="B113">
        <v>112</v>
      </c>
      <c r="D113" s="11" t="s">
        <v>14</v>
      </c>
      <c r="E113">
        <v>55</v>
      </c>
    </row>
    <row r="114" spans="1:5" x14ac:dyDescent="0.3">
      <c r="A114" s="11" t="s">
        <v>20</v>
      </c>
      <c r="B114">
        <v>113</v>
      </c>
      <c r="D114" s="12" t="s">
        <v>14</v>
      </c>
      <c r="E114">
        <v>55</v>
      </c>
    </row>
    <row r="115" spans="1:5" x14ac:dyDescent="0.3">
      <c r="A115" s="11" t="s">
        <v>20</v>
      </c>
      <c r="B115">
        <v>113</v>
      </c>
      <c r="D115" s="11" t="s">
        <v>14</v>
      </c>
      <c r="E115">
        <v>56</v>
      </c>
    </row>
    <row r="116" spans="1:5" x14ac:dyDescent="0.3">
      <c r="A116" s="11" t="s">
        <v>20</v>
      </c>
      <c r="B116">
        <v>114</v>
      </c>
      <c r="D116" s="12" t="s">
        <v>14</v>
      </c>
      <c r="E116">
        <v>56</v>
      </c>
    </row>
    <row r="117" spans="1:5" x14ac:dyDescent="0.3">
      <c r="A117" s="11" t="s">
        <v>20</v>
      </c>
      <c r="B117">
        <v>114</v>
      </c>
      <c r="D117" s="12" t="s">
        <v>14</v>
      </c>
      <c r="E117">
        <v>57</v>
      </c>
    </row>
    <row r="118" spans="1:5" x14ac:dyDescent="0.3">
      <c r="A118" s="12" t="s">
        <v>20</v>
      </c>
      <c r="B118">
        <v>114</v>
      </c>
      <c r="D118" s="11" t="s">
        <v>14</v>
      </c>
      <c r="E118">
        <v>57</v>
      </c>
    </row>
    <row r="119" spans="1:5" x14ac:dyDescent="0.3">
      <c r="A119" s="12" t="s">
        <v>20</v>
      </c>
      <c r="B119">
        <v>115</v>
      </c>
      <c r="D119" s="11" t="s">
        <v>14</v>
      </c>
      <c r="E119">
        <v>58</v>
      </c>
    </row>
    <row r="120" spans="1:5" x14ac:dyDescent="0.3">
      <c r="A120" s="11" t="s">
        <v>20</v>
      </c>
      <c r="B120">
        <v>116</v>
      </c>
      <c r="D120" s="12" t="s">
        <v>14</v>
      </c>
      <c r="E120">
        <v>60</v>
      </c>
    </row>
    <row r="121" spans="1:5" x14ac:dyDescent="0.3">
      <c r="A121" s="11" t="s">
        <v>20</v>
      </c>
      <c r="B121">
        <v>116</v>
      </c>
      <c r="D121" s="11" t="s">
        <v>14</v>
      </c>
      <c r="E121">
        <v>62</v>
      </c>
    </row>
    <row r="122" spans="1:5" x14ac:dyDescent="0.3">
      <c r="A122" s="12" t="s">
        <v>20</v>
      </c>
      <c r="B122">
        <v>117</v>
      </c>
      <c r="D122" s="11" t="s">
        <v>14</v>
      </c>
      <c r="E122">
        <v>62</v>
      </c>
    </row>
    <row r="123" spans="1:5" x14ac:dyDescent="0.3">
      <c r="A123" s="11" t="s">
        <v>20</v>
      </c>
      <c r="B123">
        <v>117</v>
      </c>
      <c r="D123" s="11" t="s">
        <v>14</v>
      </c>
      <c r="E123">
        <v>63</v>
      </c>
    </row>
    <row r="124" spans="1:5" x14ac:dyDescent="0.3">
      <c r="A124" s="12" t="s">
        <v>20</v>
      </c>
      <c r="B124">
        <v>119</v>
      </c>
      <c r="D124" s="11" t="s">
        <v>14</v>
      </c>
      <c r="E124">
        <v>63</v>
      </c>
    </row>
    <row r="125" spans="1:5" x14ac:dyDescent="0.3">
      <c r="A125" s="11" t="s">
        <v>20</v>
      </c>
      <c r="B125">
        <v>121</v>
      </c>
      <c r="D125" s="11" t="s">
        <v>14</v>
      </c>
      <c r="E125">
        <v>64</v>
      </c>
    </row>
    <row r="126" spans="1:5" x14ac:dyDescent="0.3">
      <c r="A126" s="12" t="s">
        <v>20</v>
      </c>
      <c r="B126">
        <v>121</v>
      </c>
      <c r="D126" s="12" t="s">
        <v>14</v>
      </c>
      <c r="E126">
        <v>64</v>
      </c>
    </row>
    <row r="127" spans="1:5" x14ac:dyDescent="0.3">
      <c r="A127" s="11" t="s">
        <v>20</v>
      </c>
      <c r="B127">
        <v>121</v>
      </c>
      <c r="D127" s="12" t="s">
        <v>14</v>
      </c>
      <c r="E127">
        <v>64</v>
      </c>
    </row>
    <row r="128" spans="1:5" x14ac:dyDescent="0.3">
      <c r="A128" s="12" t="s">
        <v>20</v>
      </c>
      <c r="B128">
        <v>122</v>
      </c>
      <c r="D128" s="11" t="s">
        <v>14</v>
      </c>
      <c r="E128">
        <v>64</v>
      </c>
    </row>
    <row r="129" spans="1:5" x14ac:dyDescent="0.3">
      <c r="A129" s="12" t="s">
        <v>20</v>
      </c>
      <c r="B129">
        <v>122</v>
      </c>
      <c r="D129" s="12" t="s">
        <v>14</v>
      </c>
      <c r="E129">
        <v>65</v>
      </c>
    </row>
    <row r="130" spans="1:5" x14ac:dyDescent="0.3">
      <c r="A130" s="11" t="s">
        <v>20</v>
      </c>
      <c r="B130">
        <v>122</v>
      </c>
      <c r="D130" s="11" t="s">
        <v>14</v>
      </c>
      <c r="E130">
        <v>65</v>
      </c>
    </row>
    <row r="131" spans="1:5" x14ac:dyDescent="0.3">
      <c r="A131" s="12" t="s">
        <v>20</v>
      </c>
      <c r="B131">
        <v>122</v>
      </c>
      <c r="D131" s="12" t="s">
        <v>14</v>
      </c>
      <c r="E131">
        <v>67</v>
      </c>
    </row>
    <row r="132" spans="1:5" x14ac:dyDescent="0.3">
      <c r="A132" s="11" t="s">
        <v>20</v>
      </c>
      <c r="B132">
        <v>123</v>
      </c>
      <c r="D132" s="11" t="s">
        <v>14</v>
      </c>
      <c r="E132">
        <v>67</v>
      </c>
    </row>
    <row r="133" spans="1:5" x14ac:dyDescent="0.3">
      <c r="A133" s="11" t="s">
        <v>20</v>
      </c>
      <c r="B133">
        <v>123</v>
      </c>
      <c r="D133" s="12" t="s">
        <v>14</v>
      </c>
      <c r="E133">
        <v>67</v>
      </c>
    </row>
    <row r="134" spans="1:5" x14ac:dyDescent="0.3">
      <c r="A134" s="11" t="s">
        <v>20</v>
      </c>
      <c r="B134">
        <v>123</v>
      </c>
      <c r="D134" s="12" t="s">
        <v>14</v>
      </c>
      <c r="E134">
        <v>67</v>
      </c>
    </row>
    <row r="135" spans="1:5" x14ac:dyDescent="0.3">
      <c r="A135" s="12" t="s">
        <v>20</v>
      </c>
      <c r="B135">
        <v>125</v>
      </c>
      <c r="D135" s="11" t="s">
        <v>14</v>
      </c>
      <c r="E135">
        <v>67</v>
      </c>
    </row>
    <row r="136" spans="1:5" x14ac:dyDescent="0.3">
      <c r="A136" s="11" t="s">
        <v>20</v>
      </c>
      <c r="B136">
        <v>126</v>
      </c>
      <c r="D136" s="11" t="s">
        <v>14</v>
      </c>
      <c r="E136">
        <v>67</v>
      </c>
    </row>
    <row r="137" spans="1:5" x14ac:dyDescent="0.3">
      <c r="A137" s="12" t="s">
        <v>20</v>
      </c>
      <c r="B137">
        <v>126</v>
      </c>
      <c r="D137" s="11" t="s">
        <v>14</v>
      </c>
      <c r="E137">
        <v>67</v>
      </c>
    </row>
    <row r="138" spans="1:5" x14ac:dyDescent="0.3">
      <c r="A138" s="11" t="s">
        <v>20</v>
      </c>
      <c r="B138">
        <v>126</v>
      </c>
      <c r="D138" s="12" t="s">
        <v>14</v>
      </c>
      <c r="E138">
        <v>70</v>
      </c>
    </row>
    <row r="139" spans="1:5" x14ac:dyDescent="0.3">
      <c r="A139" s="12" t="s">
        <v>20</v>
      </c>
      <c r="B139">
        <v>126</v>
      </c>
      <c r="D139" s="11" t="s">
        <v>14</v>
      </c>
      <c r="E139">
        <v>71</v>
      </c>
    </row>
    <row r="140" spans="1:5" x14ac:dyDescent="0.3">
      <c r="A140" s="11" t="s">
        <v>20</v>
      </c>
      <c r="B140">
        <v>126</v>
      </c>
      <c r="D140" s="11" t="s">
        <v>14</v>
      </c>
      <c r="E140">
        <v>73</v>
      </c>
    </row>
    <row r="141" spans="1:5" x14ac:dyDescent="0.3">
      <c r="A141" s="11" t="s">
        <v>20</v>
      </c>
      <c r="B141">
        <v>127</v>
      </c>
      <c r="D141" s="11" t="s">
        <v>14</v>
      </c>
      <c r="E141">
        <v>73</v>
      </c>
    </row>
    <row r="142" spans="1:5" x14ac:dyDescent="0.3">
      <c r="A142" s="12" t="s">
        <v>20</v>
      </c>
      <c r="B142">
        <v>127</v>
      </c>
      <c r="D142" s="12" t="s">
        <v>14</v>
      </c>
      <c r="E142">
        <v>75</v>
      </c>
    </row>
    <row r="143" spans="1:5" x14ac:dyDescent="0.3">
      <c r="A143" s="12" t="s">
        <v>20</v>
      </c>
      <c r="B143">
        <v>128</v>
      </c>
      <c r="D143" s="12" t="s">
        <v>14</v>
      </c>
      <c r="E143">
        <v>75</v>
      </c>
    </row>
    <row r="144" spans="1:5" x14ac:dyDescent="0.3">
      <c r="A144" s="11" t="s">
        <v>20</v>
      </c>
      <c r="B144">
        <v>128</v>
      </c>
      <c r="D144" s="12" t="s">
        <v>14</v>
      </c>
      <c r="E144">
        <v>75</v>
      </c>
    </row>
    <row r="145" spans="1:5" x14ac:dyDescent="0.3">
      <c r="A145" s="12" t="s">
        <v>20</v>
      </c>
      <c r="B145">
        <v>129</v>
      </c>
      <c r="D145" s="11" t="s">
        <v>14</v>
      </c>
      <c r="E145">
        <v>75</v>
      </c>
    </row>
    <row r="146" spans="1:5" x14ac:dyDescent="0.3">
      <c r="A146" s="11" t="s">
        <v>20</v>
      </c>
      <c r="B146">
        <v>129</v>
      </c>
      <c r="D146" s="11" t="s">
        <v>14</v>
      </c>
      <c r="E146">
        <v>76</v>
      </c>
    </row>
    <row r="147" spans="1:5" x14ac:dyDescent="0.3">
      <c r="A147" s="11" t="s">
        <v>20</v>
      </c>
      <c r="B147">
        <v>130</v>
      </c>
      <c r="D147" s="12" t="s">
        <v>14</v>
      </c>
      <c r="E147">
        <v>77</v>
      </c>
    </row>
    <row r="148" spans="1:5" x14ac:dyDescent="0.3">
      <c r="A148" s="12" t="s">
        <v>20</v>
      </c>
      <c r="B148">
        <v>130</v>
      </c>
      <c r="D148" s="12" t="s">
        <v>14</v>
      </c>
      <c r="E148">
        <v>77</v>
      </c>
    </row>
    <row r="149" spans="1:5" x14ac:dyDescent="0.3">
      <c r="A149" s="12" t="s">
        <v>20</v>
      </c>
      <c r="B149">
        <v>131</v>
      </c>
      <c r="D149" s="12" t="s">
        <v>14</v>
      </c>
      <c r="E149">
        <v>77</v>
      </c>
    </row>
    <row r="150" spans="1:5" x14ac:dyDescent="0.3">
      <c r="A150" s="12" t="s">
        <v>20</v>
      </c>
      <c r="B150">
        <v>131</v>
      </c>
      <c r="D150" s="11" t="s">
        <v>14</v>
      </c>
      <c r="E150">
        <v>78</v>
      </c>
    </row>
    <row r="151" spans="1:5" x14ac:dyDescent="0.3">
      <c r="A151" s="12" t="s">
        <v>20</v>
      </c>
      <c r="B151">
        <v>131</v>
      </c>
      <c r="D151" s="12" t="s">
        <v>14</v>
      </c>
      <c r="E151">
        <v>78</v>
      </c>
    </row>
    <row r="152" spans="1:5" x14ac:dyDescent="0.3">
      <c r="A152" s="11" t="s">
        <v>20</v>
      </c>
      <c r="B152">
        <v>131</v>
      </c>
      <c r="D152" s="12" t="s">
        <v>14</v>
      </c>
      <c r="E152">
        <v>79</v>
      </c>
    </row>
    <row r="153" spans="1:5" x14ac:dyDescent="0.3">
      <c r="A153" s="12" t="s">
        <v>20</v>
      </c>
      <c r="B153">
        <v>131</v>
      </c>
      <c r="D153" s="12" t="s">
        <v>14</v>
      </c>
      <c r="E153">
        <v>80</v>
      </c>
    </row>
    <row r="154" spans="1:5" x14ac:dyDescent="0.3">
      <c r="A154" s="12" t="s">
        <v>20</v>
      </c>
      <c r="B154">
        <v>132</v>
      </c>
      <c r="D154" s="11" t="s">
        <v>14</v>
      </c>
      <c r="E154">
        <v>80</v>
      </c>
    </row>
    <row r="155" spans="1:5" x14ac:dyDescent="0.3">
      <c r="A155" s="11" t="s">
        <v>20</v>
      </c>
      <c r="B155">
        <v>132</v>
      </c>
      <c r="D155" s="12" t="s">
        <v>14</v>
      </c>
      <c r="E155">
        <v>82</v>
      </c>
    </row>
    <row r="156" spans="1:5" x14ac:dyDescent="0.3">
      <c r="A156" s="12" t="s">
        <v>20</v>
      </c>
      <c r="B156">
        <v>132</v>
      </c>
      <c r="D156" s="11" t="s">
        <v>14</v>
      </c>
      <c r="E156">
        <v>83</v>
      </c>
    </row>
    <row r="157" spans="1:5" x14ac:dyDescent="0.3">
      <c r="A157" s="12" t="s">
        <v>20</v>
      </c>
      <c r="B157">
        <v>133</v>
      </c>
      <c r="D157" s="12" t="s">
        <v>14</v>
      </c>
      <c r="E157">
        <v>83</v>
      </c>
    </row>
    <row r="158" spans="1:5" x14ac:dyDescent="0.3">
      <c r="A158" s="12" t="s">
        <v>20</v>
      </c>
      <c r="B158">
        <v>133</v>
      </c>
      <c r="D158" s="11" t="s">
        <v>14</v>
      </c>
      <c r="E158">
        <v>84</v>
      </c>
    </row>
    <row r="159" spans="1:5" x14ac:dyDescent="0.3">
      <c r="A159" s="12" t="s">
        <v>20</v>
      </c>
      <c r="B159">
        <v>133</v>
      </c>
      <c r="D159" s="11" t="s">
        <v>14</v>
      </c>
      <c r="E159">
        <v>86</v>
      </c>
    </row>
    <row r="160" spans="1:5" x14ac:dyDescent="0.3">
      <c r="A160" s="11" t="s">
        <v>20</v>
      </c>
      <c r="B160">
        <v>134</v>
      </c>
      <c r="D160" s="12" t="s">
        <v>14</v>
      </c>
      <c r="E160">
        <v>86</v>
      </c>
    </row>
    <row r="161" spans="1:5" x14ac:dyDescent="0.3">
      <c r="A161" s="12" t="s">
        <v>20</v>
      </c>
      <c r="B161">
        <v>134</v>
      </c>
      <c r="D161" s="12" t="s">
        <v>14</v>
      </c>
      <c r="E161">
        <v>86</v>
      </c>
    </row>
    <row r="162" spans="1:5" x14ac:dyDescent="0.3">
      <c r="A162" s="12" t="s">
        <v>20</v>
      </c>
      <c r="B162">
        <v>134</v>
      </c>
      <c r="D162" s="11" t="s">
        <v>14</v>
      </c>
      <c r="E162">
        <v>87</v>
      </c>
    </row>
    <row r="163" spans="1:5" x14ac:dyDescent="0.3">
      <c r="A163" s="12" t="s">
        <v>20</v>
      </c>
      <c r="B163">
        <v>135</v>
      </c>
      <c r="D163" s="12" t="s">
        <v>14</v>
      </c>
      <c r="E163">
        <v>88</v>
      </c>
    </row>
    <row r="164" spans="1:5" x14ac:dyDescent="0.3">
      <c r="A164" s="11" t="s">
        <v>20</v>
      </c>
      <c r="B164">
        <v>135</v>
      </c>
      <c r="D164" s="12" t="s">
        <v>14</v>
      </c>
      <c r="E164">
        <v>91</v>
      </c>
    </row>
    <row r="165" spans="1:5" x14ac:dyDescent="0.3">
      <c r="A165" s="12" t="s">
        <v>20</v>
      </c>
      <c r="B165">
        <v>135</v>
      </c>
      <c r="D165" s="11" t="s">
        <v>14</v>
      </c>
      <c r="E165">
        <v>92</v>
      </c>
    </row>
    <row r="166" spans="1:5" x14ac:dyDescent="0.3">
      <c r="A166" s="12" t="s">
        <v>20</v>
      </c>
      <c r="B166">
        <v>136</v>
      </c>
      <c r="D166" s="12" t="s">
        <v>14</v>
      </c>
      <c r="E166">
        <v>92</v>
      </c>
    </row>
    <row r="167" spans="1:5" x14ac:dyDescent="0.3">
      <c r="A167" s="12" t="s">
        <v>20</v>
      </c>
      <c r="B167">
        <v>137</v>
      </c>
      <c r="D167" s="11" t="s">
        <v>14</v>
      </c>
      <c r="E167">
        <v>92</v>
      </c>
    </row>
    <row r="168" spans="1:5" x14ac:dyDescent="0.3">
      <c r="A168" s="11" t="s">
        <v>20</v>
      </c>
      <c r="B168">
        <v>137</v>
      </c>
      <c r="D168" s="12" t="s">
        <v>14</v>
      </c>
      <c r="E168">
        <v>94</v>
      </c>
    </row>
    <row r="169" spans="1:5" x14ac:dyDescent="0.3">
      <c r="A169" s="12" t="s">
        <v>20</v>
      </c>
      <c r="B169">
        <v>138</v>
      </c>
      <c r="D169" s="12" t="s">
        <v>14</v>
      </c>
      <c r="E169">
        <v>94</v>
      </c>
    </row>
    <row r="170" spans="1:5" x14ac:dyDescent="0.3">
      <c r="A170" s="12" t="s">
        <v>20</v>
      </c>
      <c r="B170">
        <v>138</v>
      </c>
      <c r="D170" s="11" t="s">
        <v>14</v>
      </c>
      <c r="E170">
        <v>100</v>
      </c>
    </row>
    <row r="171" spans="1:5" x14ac:dyDescent="0.3">
      <c r="A171" s="12" t="s">
        <v>20</v>
      </c>
      <c r="B171">
        <v>138</v>
      </c>
      <c r="D171" s="11" t="s">
        <v>14</v>
      </c>
      <c r="E171">
        <v>101</v>
      </c>
    </row>
    <row r="172" spans="1:5" x14ac:dyDescent="0.3">
      <c r="A172" s="11" t="s">
        <v>20</v>
      </c>
      <c r="B172">
        <v>139</v>
      </c>
      <c r="D172" s="11" t="s">
        <v>14</v>
      </c>
      <c r="E172">
        <v>102</v>
      </c>
    </row>
    <row r="173" spans="1:5" x14ac:dyDescent="0.3">
      <c r="A173" s="12" t="s">
        <v>20</v>
      </c>
      <c r="B173">
        <v>139</v>
      </c>
      <c r="D173" s="12" t="s">
        <v>14</v>
      </c>
      <c r="E173">
        <v>104</v>
      </c>
    </row>
    <row r="174" spans="1:5" x14ac:dyDescent="0.3">
      <c r="A174" s="12" t="s">
        <v>20</v>
      </c>
      <c r="B174">
        <v>140</v>
      </c>
      <c r="D174" s="12" t="s">
        <v>14</v>
      </c>
      <c r="E174">
        <v>105</v>
      </c>
    </row>
    <row r="175" spans="1:5" x14ac:dyDescent="0.3">
      <c r="A175" s="12" t="s">
        <v>20</v>
      </c>
      <c r="B175">
        <v>140</v>
      </c>
      <c r="D175" s="11" t="s">
        <v>14</v>
      </c>
      <c r="E175">
        <v>105</v>
      </c>
    </row>
    <row r="176" spans="1:5" x14ac:dyDescent="0.3">
      <c r="A176" s="11" t="s">
        <v>20</v>
      </c>
      <c r="B176">
        <v>140</v>
      </c>
      <c r="D176" s="11" t="s">
        <v>14</v>
      </c>
      <c r="E176">
        <v>106</v>
      </c>
    </row>
    <row r="177" spans="1:5" x14ac:dyDescent="0.3">
      <c r="A177" s="11" t="s">
        <v>20</v>
      </c>
      <c r="B177">
        <v>142</v>
      </c>
      <c r="D177" s="12" t="s">
        <v>14</v>
      </c>
      <c r="E177">
        <v>107</v>
      </c>
    </row>
    <row r="178" spans="1:5" x14ac:dyDescent="0.3">
      <c r="A178" s="12" t="s">
        <v>20</v>
      </c>
      <c r="B178">
        <v>142</v>
      </c>
      <c r="D178" s="11" t="s">
        <v>14</v>
      </c>
      <c r="E178">
        <v>108</v>
      </c>
    </row>
    <row r="179" spans="1:5" x14ac:dyDescent="0.3">
      <c r="A179" s="11" t="s">
        <v>20</v>
      </c>
      <c r="B179">
        <v>142</v>
      </c>
      <c r="D179" s="12" t="s">
        <v>14</v>
      </c>
      <c r="E179">
        <v>111</v>
      </c>
    </row>
    <row r="180" spans="1:5" x14ac:dyDescent="0.3">
      <c r="A180" s="11" t="s">
        <v>20</v>
      </c>
      <c r="B180">
        <v>142</v>
      </c>
      <c r="D180" s="11" t="s">
        <v>14</v>
      </c>
      <c r="E180">
        <v>112</v>
      </c>
    </row>
    <row r="181" spans="1:5" x14ac:dyDescent="0.3">
      <c r="A181" s="12" t="s">
        <v>20</v>
      </c>
      <c r="B181">
        <v>143</v>
      </c>
      <c r="D181" s="11" t="s">
        <v>14</v>
      </c>
      <c r="E181">
        <v>112</v>
      </c>
    </row>
    <row r="182" spans="1:5" x14ac:dyDescent="0.3">
      <c r="A182" s="12" t="s">
        <v>20</v>
      </c>
      <c r="B182">
        <v>144</v>
      </c>
      <c r="D182" s="11" t="s">
        <v>14</v>
      </c>
      <c r="E182">
        <v>113</v>
      </c>
    </row>
    <row r="183" spans="1:5" x14ac:dyDescent="0.3">
      <c r="A183" s="11" t="s">
        <v>20</v>
      </c>
      <c r="B183">
        <v>144</v>
      </c>
      <c r="D183" s="11" t="s">
        <v>14</v>
      </c>
      <c r="E183">
        <v>114</v>
      </c>
    </row>
    <row r="184" spans="1:5" x14ac:dyDescent="0.3">
      <c r="A184" s="11" t="s">
        <v>20</v>
      </c>
      <c r="B184">
        <v>144</v>
      </c>
      <c r="D184" s="12" t="s">
        <v>14</v>
      </c>
      <c r="E184">
        <v>115</v>
      </c>
    </row>
    <row r="185" spans="1:5" x14ac:dyDescent="0.3">
      <c r="A185" s="12" t="s">
        <v>20</v>
      </c>
      <c r="B185">
        <v>144</v>
      </c>
      <c r="D185" s="11" t="s">
        <v>14</v>
      </c>
      <c r="E185">
        <v>117</v>
      </c>
    </row>
    <row r="186" spans="1:5" x14ac:dyDescent="0.3">
      <c r="A186" s="12" t="s">
        <v>20</v>
      </c>
      <c r="B186">
        <v>146</v>
      </c>
      <c r="D186" s="11" t="s">
        <v>14</v>
      </c>
      <c r="E186">
        <v>118</v>
      </c>
    </row>
    <row r="187" spans="1:5" x14ac:dyDescent="0.3">
      <c r="A187" s="11" t="s">
        <v>20</v>
      </c>
      <c r="B187">
        <v>147</v>
      </c>
      <c r="D187" s="11" t="s">
        <v>14</v>
      </c>
      <c r="E187">
        <v>120</v>
      </c>
    </row>
    <row r="188" spans="1:5" x14ac:dyDescent="0.3">
      <c r="A188" s="12" t="s">
        <v>20</v>
      </c>
      <c r="B188">
        <v>147</v>
      </c>
      <c r="D188" s="12" t="s">
        <v>14</v>
      </c>
      <c r="E188">
        <v>120</v>
      </c>
    </row>
    <row r="189" spans="1:5" x14ac:dyDescent="0.3">
      <c r="A189" s="12" t="s">
        <v>20</v>
      </c>
      <c r="B189">
        <v>147</v>
      </c>
      <c r="D189" s="11" t="s">
        <v>14</v>
      </c>
      <c r="E189">
        <v>121</v>
      </c>
    </row>
    <row r="190" spans="1:5" x14ac:dyDescent="0.3">
      <c r="A190" s="12" t="s">
        <v>20</v>
      </c>
      <c r="B190">
        <v>148</v>
      </c>
      <c r="D190" s="12" t="s">
        <v>14</v>
      </c>
      <c r="E190">
        <v>127</v>
      </c>
    </row>
    <row r="191" spans="1:5" x14ac:dyDescent="0.3">
      <c r="A191" s="12" t="s">
        <v>20</v>
      </c>
      <c r="B191">
        <v>148</v>
      </c>
      <c r="D191" s="12" t="s">
        <v>14</v>
      </c>
      <c r="E191">
        <v>128</v>
      </c>
    </row>
    <row r="192" spans="1:5" x14ac:dyDescent="0.3">
      <c r="A192" s="12" t="s">
        <v>20</v>
      </c>
      <c r="B192">
        <v>149</v>
      </c>
      <c r="D192" s="11" t="s">
        <v>14</v>
      </c>
      <c r="E192">
        <v>130</v>
      </c>
    </row>
    <row r="193" spans="1:5" x14ac:dyDescent="0.3">
      <c r="A193" s="12" t="s">
        <v>20</v>
      </c>
      <c r="B193">
        <v>149</v>
      </c>
      <c r="D193" s="12" t="s">
        <v>14</v>
      </c>
      <c r="E193">
        <v>131</v>
      </c>
    </row>
    <row r="194" spans="1:5" x14ac:dyDescent="0.3">
      <c r="A194" s="12" t="s">
        <v>20</v>
      </c>
      <c r="B194">
        <v>150</v>
      </c>
      <c r="D194" s="12" t="s">
        <v>14</v>
      </c>
      <c r="E194">
        <v>132</v>
      </c>
    </row>
    <row r="195" spans="1:5" x14ac:dyDescent="0.3">
      <c r="A195" s="12" t="s">
        <v>20</v>
      </c>
      <c r="B195">
        <v>150</v>
      </c>
      <c r="D195" s="11" t="s">
        <v>14</v>
      </c>
      <c r="E195">
        <v>133</v>
      </c>
    </row>
    <row r="196" spans="1:5" x14ac:dyDescent="0.3">
      <c r="A196" s="12" t="s">
        <v>20</v>
      </c>
      <c r="B196">
        <v>154</v>
      </c>
      <c r="D196" s="12" t="s">
        <v>14</v>
      </c>
      <c r="E196">
        <v>133</v>
      </c>
    </row>
    <row r="197" spans="1:5" x14ac:dyDescent="0.3">
      <c r="A197" s="12" t="s">
        <v>20</v>
      </c>
      <c r="B197">
        <v>154</v>
      </c>
      <c r="D197" s="12" t="s">
        <v>14</v>
      </c>
      <c r="E197">
        <v>136</v>
      </c>
    </row>
    <row r="198" spans="1:5" x14ac:dyDescent="0.3">
      <c r="A198" s="12" t="s">
        <v>20</v>
      </c>
      <c r="B198">
        <v>154</v>
      </c>
      <c r="D198" s="11" t="s">
        <v>14</v>
      </c>
      <c r="E198">
        <v>137</v>
      </c>
    </row>
    <row r="199" spans="1:5" x14ac:dyDescent="0.3">
      <c r="A199" s="12" t="s">
        <v>20</v>
      </c>
      <c r="B199">
        <v>154</v>
      </c>
      <c r="D199" s="11" t="s">
        <v>14</v>
      </c>
      <c r="E199">
        <v>141</v>
      </c>
    </row>
    <row r="200" spans="1:5" x14ac:dyDescent="0.3">
      <c r="A200" s="12" t="s">
        <v>20</v>
      </c>
      <c r="B200">
        <v>155</v>
      </c>
      <c r="D200" s="12" t="s">
        <v>14</v>
      </c>
      <c r="E200">
        <v>143</v>
      </c>
    </row>
    <row r="201" spans="1:5" x14ac:dyDescent="0.3">
      <c r="A201" s="11" t="s">
        <v>20</v>
      </c>
      <c r="B201">
        <v>155</v>
      </c>
      <c r="D201" s="12" t="s">
        <v>14</v>
      </c>
      <c r="E201">
        <v>147</v>
      </c>
    </row>
    <row r="202" spans="1:5" x14ac:dyDescent="0.3">
      <c r="A202" s="12" t="s">
        <v>20</v>
      </c>
      <c r="B202">
        <v>155</v>
      </c>
      <c r="D202" s="12" t="s">
        <v>14</v>
      </c>
      <c r="E202">
        <v>151</v>
      </c>
    </row>
    <row r="203" spans="1:5" x14ac:dyDescent="0.3">
      <c r="A203" s="12" t="s">
        <v>20</v>
      </c>
      <c r="B203">
        <v>155</v>
      </c>
      <c r="D203" s="11" t="s">
        <v>14</v>
      </c>
      <c r="E203">
        <v>154</v>
      </c>
    </row>
    <row r="204" spans="1:5" x14ac:dyDescent="0.3">
      <c r="A204" s="11" t="s">
        <v>20</v>
      </c>
      <c r="B204">
        <v>156</v>
      </c>
      <c r="D204" s="11" t="s">
        <v>14</v>
      </c>
      <c r="E204">
        <v>156</v>
      </c>
    </row>
    <row r="205" spans="1:5" x14ac:dyDescent="0.3">
      <c r="A205" s="11" t="s">
        <v>20</v>
      </c>
      <c r="B205">
        <v>156</v>
      </c>
      <c r="D205" s="12" t="s">
        <v>14</v>
      </c>
      <c r="E205">
        <v>157</v>
      </c>
    </row>
    <row r="206" spans="1:5" x14ac:dyDescent="0.3">
      <c r="A206" s="11" t="s">
        <v>20</v>
      </c>
      <c r="B206">
        <v>157</v>
      </c>
      <c r="D206" s="12" t="s">
        <v>14</v>
      </c>
      <c r="E206">
        <v>162</v>
      </c>
    </row>
    <row r="207" spans="1:5" x14ac:dyDescent="0.3">
      <c r="A207" s="11" t="s">
        <v>20</v>
      </c>
      <c r="B207">
        <v>157</v>
      </c>
      <c r="D207" s="12" t="s">
        <v>14</v>
      </c>
      <c r="E207">
        <v>168</v>
      </c>
    </row>
    <row r="208" spans="1:5" x14ac:dyDescent="0.3">
      <c r="A208" s="12" t="s">
        <v>20</v>
      </c>
      <c r="B208">
        <v>157</v>
      </c>
      <c r="D208" s="11" t="s">
        <v>14</v>
      </c>
      <c r="E208">
        <v>180</v>
      </c>
    </row>
    <row r="209" spans="1:5" x14ac:dyDescent="0.3">
      <c r="A209" s="12" t="s">
        <v>20</v>
      </c>
      <c r="B209">
        <v>157</v>
      </c>
      <c r="D209" s="12" t="s">
        <v>14</v>
      </c>
      <c r="E209">
        <v>181</v>
      </c>
    </row>
    <row r="210" spans="1:5" x14ac:dyDescent="0.3">
      <c r="A210" s="11" t="s">
        <v>20</v>
      </c>
      <c r="B210">
        <v>157</v>
      </c>
      <c r="D210" s="11" t="s">
        <v>14</v>
      </c>
      <c r="E210">
        <v>183</v>
      </c>
    </row>
    <row r="211" spans="1:5" x14ac:dyDescent="0.3">
      <c r="A211" s="11" t="s">
        <v>20</v>
      </c>
      <c r="B211">
        <v>158</v>
      </c>
      <c r="D211" s="11" t="s">
        <v>14</v>
      </c>
      <c r="E211">
        <v>186</v>
      </c>
    </row>
    <row r="212" spans="1:5" x14ac:dyDescent="0.3">
      <c r="A212" s="12" t="s">
        <v>20</v>
      </c>
      <c r="B212">
        <v>158</v>
      </c>
      <c r="D212" s="11" t="s">
        <v>14</v>
      </c>
      <c r="E212">
        <v>191</v>
      </c>
    </row>
    <row r="213" spans="1:5" x14ac:dyDescent="0.3">
      <c r="A213" s="12" t="s">
        <v>20</v>
      </c>
      <c r="B213">
        <v>159</v>
      </c>
      <c r="D213" s="12" t="s">
        <v>14</v>
      </c>
      <c r="E213">
        <v>191</v>
      </c>
    </row>
    <row r="214" spans="1:5" x14ac:dyDescent="0.3">
      <c r="A214" s="11" t="s">
        <v>20</v>
      </c>
      <c r="B214">
        <v>159</v>
      </c>
      <c r="D214" s="12" t="s">
        <v>14</v>
      </c>
      <c r="E214">
        <v>200</v>
      </c>
    </row>
    <row r="215" spans="1:5" x14ac:dyDescent="0.3">
      <c r="A215" s="12" t="s">
        <v>20</v>
      </c>
      <c r="B215">
        <v>159</v>
      </c>
      <c r="D215" s="11" t="s">
        <v>14</v>
      </c>
      <c r="E215">
        <v>210</v>
      </c>
    </row>
    <row r="216" spans="1:5" x14ac:dyDescent="0.3">
      <c r="A216" s="12" t="s">
        <v>20</v>
      </c>
      <c r="B216">
        <v>160</v>
      </c>
      <c r="D216" s="12" t="s">
        <v>14</v>
      </c>
      <c r="E216">
        <v>210</v>
      </c>
    </row>
    <row r="217" spans="1:5" x14ac:dyDescent="0.3">
      <c r="A217" s="12" t="s">
        <v>20</v>
      </c>
      <c r="B217">
        <v>160</v>
      </c>
      <c r="D217" s="11" t="s">
        <v>14</v>
      </c>
      <c r="E217">
        <v>225</v>
      </c>
    </row>
    <row r="218" spans="1:5" x14ac:dyDescent="0.3">
      <c r="A218" s="11" t="s">
        <v>20</v>
      </c>
      <c r="B218">
        <v>161</v>
      </c>
      <c r="D218" s="12" t="s">
        <v>14</v>
      </c>
      <c r="E218">
        <v>226</v>
      </c>
    </row>
    <row r="219" spans="1:5" x14ac:dyDescent="0.3">
      <c r="A219" s="11" t="s">
        <v>20</v>
      </c>
      <c r="B219">
        <v>163</v>
      </c>
      <c r="D219" s="11" t="s">
        <v>14</v>
      </c>
      <c r="E219">
        <v>243</v>
      </c>
    </row>
    <row r="220" spans="1:5" x14ac:dyDescent="0.3">
      <c r="A220" s="11" t="s">
        <v>20</v>
      </c>
      <c r="B220">
        <v>163</v>
      </c>
      <c r="D220" s="12" t="s">
        <v>14</v>
      </c>
      <c r="E220">
        <v>243</v>
      </c>
    </row>
    <row r="221" spans="1:5" x14ac:dyDescent="0.3">
      <c r="A221" s="11" t="s">
        <v>20</v>
      </c>
      <c r="B221">
        <v>164</v>
      </c>
      <c r="D221" s="11" t="s">
        <v>14</v>
      </c>
      <c r="E221">
        <v>245</v>
      </c>
    </row>
    <row r="222" spans="1:5" x14ac:dyDescent="0.3">
      <c r="A222" s="12" t="s">
        <v>20</v>
      </c>
      <c r="B222">
        <v>164</v>
      </c>
      <c r="D222" s="12" t="s">
        <v>14</v>
      </c>
      <c r="E222">
        <v>245</v>
      </c>
    </row>
    <row r="223" spans="1:5" x14ac:dyDescent="0.3">
      <c r="A223" s="11" t="s">
        <v>20</v>
      </c>
      <c r="B223">
        <v>164</v>
      </c>
      <c r="D223" s="11" t="s">
        <v>14</v>
      </c>
      <c r="E223">
        <v>248</v>
      </c>
    </row>
    <row r="224" spans="1:5" x14ac:dyDescent="0.3">
      <c r="A224" s="12" t="s">
        <v>20</v>
      </c>
      <c r="B224">
        <v>164</v>
      </c>
      <c r="D224" s="12" t="s">
        <v>14</v>
      </c>
      <c r="E224">
        <v>252</v>
      </c>
    </row>
    <row r="225" spans="1:5" x14ac:dyDescent="0.3">
      <c r="A225" s="12" t="s">
        <v>20</v>
      </c>
      <c r="B225">
        <v>164</v>
      </c>
      <c r="D225" s="11" t="s">
        <v>14</v>
      </c>
      <c r="E225">
        <v>253</v>
      </c>
    </row>
    <row r="226" spans="1:5" x14ac:dyDescent="0.3">
      <c r="A226" s="11" t="s">
        <v>20</v>
      </c>
      <c r="B226">
        <v>165</v>
      </c>
      <c r="D226" s="11" t="s">
        <v>14</v>
      </c>
      <c r="E226">
        <v>257</v>
      </c>
    </row>
    <row r="227" spans="1:5" x14ac:dyDescent="0.3">
      <c r="A227" s="12" t="s">
        <v>20</v>
      </c>
      <c r="B227">
        <v>165</v>
      </c>
      <c r="D227" s="12" t="s">
        <v>14</v>
      </c>
      <c r="E227">
        <v>263</v>
      </c>
    </row>
    <row r="228" spans="1:5" x14ac:dyDescent="0.3">
      <c r="A228" s="11" t="s">
        <v>20</v>
      </c>
      <c r="B228">
        <v>165</v>
      </c>
      <c r="D228" s="11" t="s">
        <v>14</v>
      </c>
      <c r="E228">
        <v>296</v>
      </c>
    </row>
    <row r="229" spans="1:5" x14ac:dyDescent="0.3">
      <c r="A229" s="12" t="s">
        <v>20</v>
      </c>
      <c r="B229">
        <v>165</v>
      </c>
      <c r="D229" s="11" t="s">
        <v>14</v>
      </c>
      <c r="E229">
        <v>326</v>
      </c>
    </row>
    <row r="230" spans="1:5" x14ac:dyDescent="0.3">
      <c r="A230" s="11" t="s">
        <v>20</v>
      </c>
      <c r="B230">
        <v>166</v>
      </c>
      <c r="D230" s="11" t="s">
        <v>14</v>
      </c>
      <c r="E230">
        <v>328</v>
      </c>
    </row>
    <row r="231" spans="1:5" x14ac:dyDescent="0.3">
      <c r="A231" s="12" t="s">
        <v>20</v>
      </c>
      <c r="B231">
        <v>168</v>
      </c>
      <c r="D231" s="12" t="s">
        <v>14</v>
      </c>
      <c r="E231">
        <v>331</v>
      </c>
    </row>
    <row r="232" spans="1:5" x14ac:dyDescent="0.3">
      <c r="A232" s="11" t="s">
        <v>20</v>
      </c>
      <c r="B232">
        <v>168</v>
      </c>
      <c r="D232" s="12" t="s">
        <v>14</v>
      </c>
      <c r="E232">
        <v>347</v>
      </c>
    </row>
    <row r="233" spans="1:5" x14ac:dyDescent="0.3">
      <c r="A233" s="12" t="s">
        <v>20</v>
      </c>
      <c r="B233">
        <v>169</v>
      </c>
      <c r="D233" s="11" t="s">
        <v>14</v>
      </c>
      <c r="E233">
        <v>355</v>
      </c>
    </row>
    <row r="234" spans="1:5" x14ac:dyDescent="0.3">
      <c r="A234" s="11" t="s">
        <v>20</v>
      </c>
      <c r="B234">
        <v>170</v>
      </c>
      <c r="D234" s="11" t="s">
        <v>14</v>
      </c>
      <c r="E234">
        <v>362</v>
      </c>
    </row>
    <row r="235" spans="1:5" x14ac:dyDescent="0.3">
      <c r="A235" s="12" t="s">
        <v>20</v>
      </c>
      <c r="B235">
        <v>170</v>
      </c>
      <c r="D235" s="12" t="s">
        <v>14</v>
      </c>
      <c r="E235">
        <v>374</v>
      </c>
    </row>
    <row r="236" spans="1:5" x14ac:dyDescent="0.3">
      <c r="A236" s="12" t="s">
        <v>20</v>
      </c>
      <c r="B236">
        <v>170</v>
      </c>
      <c r="D236" s="11" t="s">
        <v>14</v>
      </c>
      <c r="E236">
        <v>393</v>
      </c>
    </row>
    <row r="237" spans="1:5" x14ac:dyDescent="0.3">
      <c r="A237" s="12" t="s">
        <v>20</v>
      </c>
      <c r="B237">
        <v>172</v>
      </c>
      <c r="D237" s="11" t="s">
        <v>14</v>
      </c>
      <c r="E237">
        <v>395</v>
      </c>
    </row>
    <row r="238" spans="1:5" x14ac:dyDescent="0.3">
      <c r="A238" s="12" t="s">
        <v>20</v>
      </c>
      <c r="B238">
        <v>173</v>
      </c>
      <c r="D238" s="11" t="s">
        <v>14</v>
      </c>
      <c r="E238">
        <v>418</v>
      </c>
    </row>
    <row r="239" spans="1:5" x14ac:dyDescent="0.3">
      <c r="A239" s="11" t="s">
        <v>20</v>
      </c>
      <c r="B239">
        <v>174</v>
      </c>
      <c r="D239" s="11" t="s">
        <v>14</v>
      </c>
      <c r="E239">
        <v>424</v>
      </c>
    </row>
    <row r="240" spans="1:5" x14ac:dyDescent="0.3">
      <c r="A240" s="11" t="s">
        <v>20</v>
      </c>
      <c r="B240">
        <v>174</v>
      </c>
      <c r="D240" s="12" t="s">
        <v>14</v>
      </c>
      <c r="E240">
        <v>435</v>
      </c>
    </row>
    <row r="241" spans="1:5" x14ac:dyDescent="0.3">
      <c r="A241" s="12" t="s">
        <v>20</v>
      </c>
      <c r="B241">
        <v>175</v>
      </c>
      <c r="D241" s="12" t="s">
        <v>14</v>
      </c>
      <c r="E241">
        <v>441</v>
      </c>
    </row>
    <row r="242" spans="1:5" x14ac:dyDescent="0.3">
      <c r="A242" s="12" t="s">
        <v>20</v>
      </c>
      <c r="B242">
        <v>176</v>
      </c>
      <c r="D242" s="11" t="s">
        <v>14</v>
      </c>
      <c r="E242">
        <v>452</v>
      </c>
    </row>
    <row r="243" spans="1:5" x14ac:dyDescent="0.3">
      <c r="A243" s="11" t="s">
        <v>20</v>
      </c>
      <c r="B243">
        <v>179</v>
      </c>
      <c r="D243" s="12" t="s">
        <v>14</v>
      </c>
      <c r="E243">
        <v>452</v>
      </c>
    </row>
    <row r="244" spans="1:5" x14ac:dyDescent="0.3">
      <c r="A244" s="11" t="s">
        <v>20</v>
      </c>
      <c r="B244">
        <v>180</v>
      </c>
      <c r="D244" s="12" t="s">
        <v>14</v>
      </c>
      <c r="E244">
        <v>454</v>
      </c>
    </row>
    <row r="245" spans="1:5" x14ac:dyDescent="0.3">
      <c r="A245" s="12" t="s">
        <v>20</v>
      </c>
      <c r="B245">
        <v>180</v>
      </c>
      <c r="D245" s="11" t="s">
        <v>14</v>
      </c>
      <c r="E245">
        <v>504</v>
      </c>
    </row>
    <row r="246" spans="1:5" x14ac:dyDescent="0.3">
      <c r="A246" s="12" t="s">
        <v>20</v>
      </c>
      <c r="B246">
        <v>180</v>
      </c>
      <c r="D246" s="12" t="s">
        <v>14</v>
      </c>
      <c r="E246">
        <v>513</v>
      </c>
    </row>
    <row r="247" spans="1:5" x14ac:dyDescent="0.3">
      <c r="A247" s="11" t="s">
        <v>20</v>
      </c>
      <c r="B247">
        <v>180</v>
      </c>
      <c r="D247" s="12" t="s">
        <v>14</v>
      </c>
      <c r="E247">
        <v>523</v>
      </c>
    </row>
    <row r="248" spans="1:5" x14ac:dyDescent="0.3">
      <c r="A248" s="11" t="s">
        <v>20</v>
      </c>
      <c r="B248">
        <v>181</v>
      </c>
      <c r="D248" s="12" t="s">
        <v>14</v>
      </c>
      <c r="E248">
        <v>526</v>
      </c>
    </row>
    <row r="249" spans="1:5" x14ac:dyDescent="0.3">
      <c r="A249" s="12" t="s">
        <v>20</v>
      </c>
      <c r="B249">
        <v>181</v>
      </c>
      <c r="D249" s="11" t="s">
        <v>14</v>
      </c>
      <c r="E249">
        <v>535</v>
      </c>
    </row>
    <row r="250" spans="1:5" x14ac:dyDescent="0.3">
      <c r="A250" s="11" t="s">
        <v>20</v>
      </c>
      <c r="B250">
        <v>182</v>
      </c>
      <c r="D250" s="12" t="s">
        <v>14</v>
      </c>
      <c r="E250">
        <v>554</v>
      </c>
    </row>
    <row r="251" spans="1:5" x14ac:dyDescent="0.3">
      <c r="A251" s="11" t="s">
        <v>20</v>
      </c>
      <c r="B251">
        <v>183</v>
      </c>
      <c r="D251" s="11" t="s">
        <v>14</v>
      </c>
      <c r="E251">
        <v>558</v>
      </c>
    </row>
    <row r="252" spans="1:5" x14ac:dyDescent="0.3">
      <c r="A252" s="11" t="s">
        <v>20</v>
      </c>
      <c r="B252">
        <v>183</v>
      </c>
      <c r="D252" s="12" t="s">
        <v>14</v>
      </c>
      <c r="E252">
        <v>558</v>
      </c>
    </row>
    <row r="253" spans="1:5" x14ac:dyDescent="0.3">
      <c r="A253" s="12" t="s">
        <v>20</v>
      </c>
      <c r="B253">
        <v>184</v>
      </c>
      <c r="D253" s="11" t="s">
        <v>14</v>
      </c>
      <c r="E253">
        <v>575</v>
      </c>
    </row>
    <row r="254" spans="1:5" x14ac:dyDescent="0.3">
      <c r="A254" s="12" t="s">
        <v>20</v>
      </c>
      <c r="B254">
        <v>185</v>
      </c>
      <c r="D254" s="11" t="s">
        <v>14</v>
      </c>
      <c r="E254">
        <v>579</v>
      </c>
    </row>
    <row r="255" spans="1:5" x14ac:dyDescent="0.3">
      <c r="A255" s="12" t="s">
        <v>20</v>
      </c>
      <c r="B255">
        <v>186</v>
      </c>
      <c r="D255" s="12" t="s">
        <v>14</v>
      </c>
      <c r="E255">
        <v>594</v>
      </c>
    </row>
    <row r="256" spans="1:5" x14ac:dyDescent="0.3">
      <c r="A256" s="11" t="s">
        <v>20</v>
      </c>
      <c r="B256">
        <v>186</v>
      </c>
      <c r="D256" s="12" t="s">
        <v>14</v>
      </c>
      <c r="E256">
        <v>602</v>
      </c>
    </row>
    <row r="257" spans="1:5" x14ac:dyDescent="0.3">
      <c r="A257" s="12" t="s">
        <v>20</v>
      </c>
      <c r="B257">
        <v>186</v>
      </c>
      <c r="D257" s="12" t="s">
        <v>14</v>
      </c>
      <c r="E257">
        <v>605</v>
      </c>
    </row>
    <row r="258" spans="1:5" x14ac:dyDescent="0.3">
      <c r="A258" s="11" t="s">
        <v>20</v>
      </c>
      <c r="B258">
        <v>186</v>
      </c>
      <c r="D258" s="11" t="s">
        <v>14</v>
      </c>
      <c r="E258">
        <v>648</v>
      </c>
    </row>
    <row r="259" spans="1:5" x14ac:dyDescent="0.3">
      <c r="A259" s="11" t="s">
        <v>20</v>
      </c>
      <c r="B259">
        <v>186</v>
      </c>
      <c r="D259" s="11" t="s">
        <v>14</v>
      </c>
      <c r="E259">
        <v>648</v>
      </c>
    </row>
    <row r="260" spans="1:5" x14ac:dyDescent="0.3">
      <c r="A260" s="11" t="s">
        <v>20</v>
      </c>
      <c r="B260">
        <v>187</v>
      </c>
      <c r="D260" s="11" t="s">
        <v>14</v>
      </c>
      <c r="E260">
        <v>656</v>
      </c>
    </row>
    <row r="261" spans="1:5" x14ac:dyDescent="0.3">
      <c r="A261" s="11" t="s">
        <v>20</v>
      </c>
      <c r="B261">
        <v>189</v>
      </c>
      <c r="D261" s="11" t="s">
        <v>14</v>
      </c>
      <c r="E261">
        <v>662</v>
      </c>
    </row>
    <row r="262" spans="1:5" x14ac:dyDescent="0.3">
      <c r="A262" s="11" t="s">
        <v>20</v>
      </c>
      <c r="B262">
        <v>189</v>
      </c>
      <c r="D262" s="11" t="s">
        <v>14</v>
      </c>
      <c r="E262">
        <v>672</v>
      </c>
    </row>
    <row r="263" spans="1:5" x14ac:dyDescent="0.3">
      <c r="A263" s="11" t="s">
        <v>20</v>
      </c>
      <c r="B263">
        <v>190</v>
      </c>
      <c r="D263" s="12" t="s">
        <v>14</v>
      </c>
      <c r="E263">
        <v>674</v>
      </c>
    </row>
    <row r="264" spans="1:5" x14ac:dyDescent="0.3">
      <c r="A264" s="12" t="s">
        <v>20</v>
      </c>
      <c r="B264">
        <v>190</v>
      </c>
      <c r="D264" s="12" t="s">
        <v>14</v>
      </c>
      <c r="E264">
        <v>676</v>
      </c>
    </row>
    <row r="265" spans="1:5" x14ac:dyDescent="0.3">
      <c r="A265" s="12" t="s">
        <v>20</v>
      </c>
      <c r="B265">
        <v>191</v>
      </c>
      <c r="D265" s="12" t="s">
        <v>14</v>
      </c>
      <c r="E265">
        <v>679</v>
      </c>
    </row>
    <row r="266" spans="1:5" x14ac:dyDescent="0.3">
      <c r="A266" s="12" t="s">
        <v>20</v>
      </c>
      <c r="B266">
        <v>191</v>
      </c>
      <c r="D266" s="11" t="s">
        <v>14</v>
      </c>
      <c r="E266">
        <v>679</v>
      </c>
    </row>
    <row r="267" spans="1:5" x14ac:dyDescent="0.3">
      <c r="A267" s="11" t="s">
        <v>20</v>
      </c>
      <c r="B267">
        <v>191</v>
      </c>
      <c r="D267" s="11" t="s">
        <v>14</v>
      </c>
      <c r="E267">
        <v>714</v>
      </c>
    </row>
    <row r="268" spans="1:5" x14ac:dyDescent="0.3">
      <c r="A268" s="12" t="s">
        <v>20</v>
      </c>
      <c r="B268">
        <v>192</v>
      </c>
      <c r="D268" s="12" t="s">
        <v>14</v>
      </c>
      <c r="E268">
        <v>742</v>
      </c>
    </row>
    <row r="269" spans="1:5" x14ac:dyDescent="0.3">
      <c r="A269" s="11" t="s">
        <v>20</v>
      </c>
      <c r="B269">
        <v>192</v>
      </c>
      <c r="D269" s="12" t="s">
        <v>14</v>
      </c>
      <c r="E269">
        <v>747</v>
      </c>
    </row>
    <row r="270" spans="1:5" x14ac:dyDescent="0.3">
      <c r="A270" s="11" t="s">
        <v>20</v>
      </c>
      <c r="B270">
        <v>193</v>
      </c>
      <c r="D270" s="12" t="s">
        <v>14</v>
      </c>
      <c r="E270">
        <v>750</v>
      </c>
    </row>
    <row r="271" spans="1:5" x14ac:dyDescent="0.3">
      <c r="A271" s="11" t="s">
        <v>20</v>
      </c>
      <c r="B271">
        <v>194</v>
      </c>
      <c r="D271" s="11" t="s">
        <v>14</v>
      </c>
      <c r="E271">
        <v>750</v>
      </c>
    </row>
    <row r="272" spans="1:5" x14ac:dyDescent="0.3">
      <c r="A272" s="11" t="s">
        <v>20</v>
      </c>
      <c r="B272">
        <v>194</v>
      </c>
      <c r="D272" s="11" t="s">
        <v>14</v>
      </c>
      <c r="E272">
        <v>752</v>
      </c>
    </row>
    <row r="273" spans="1:5" x14ac:dyDescent="0.3">
      <c r="A273" s="12" t="s">
        <v>20</v>
      </c>
      <c r="B273">
        <v>194</v>
      </c>
      <c r="D273" s="12" t="s">
        <v>14</v>
      </c>
      <c r="E273">
        <v>774</v>
      </c>
    </row>
    <row r="274" spans="1:5" x14ac:dyDescent="0.3">
      <c r="A274" s="11" t="s">
        <v>20</v>
      </c>
      <c r="B274">
        <v>194</v>
      </c>
      <c r="D274" s="12" t="s">
        <v>14</v>
      </c>
      <c r="E274">
        <v>782</v>
      </c>
    </row>
    <row r="275" spans="1:5" x14ac:dyDescent="0.3">
      <c r="A275" s="12" t="s">
        <v>20</v>
      </c>
      <c r="B275">
        <v>195</v>
      </c>
      <c r="D275" s="11" t="s">
        <v>14</v>
      </c>
      <c r="E275">
        <v>792</v>
      </c>
    </row>
    <row r="276" spans="1:5" x14ac:dyDescent="0.3">
      <c r="A276" s="12" t="s">
        <v>20</v>
      </c>
      <c r="B276">
        <v>195</v>
      </c>
      <c r="D276" s="12" t="s">
        <v>14</v>
      </c>
      <c r="E276">
        <v>803</v>
      </c>
    </row>
    <row r="277" spans="1:5" x14ac:dyDescent="0.3">
      <c r="A277" s="12" t="s">
        <v>20</v>
      </c>
      <c r="B277">
        <v>196</v>
      </c>
      <c r="D277" s="11" t="s">
        <v>14</v>
      </c>
      <c r="E277">
        <v>830</v>
      </c>
    </row>
    <row r="278" spans="1:5" x14ac:dyDescent="0.3">
      <c r="A278" s="12" t="s">
        <v>20</v>
      </c>
      <c r="B278">
        <v>198</v>
      </c>
      <c r="D278" s="12" t="s">
        <v>14</v>
      </c>
      <c r="E278">
        <v>830</v>
      </c>
    </row>
    <row r="279" spans="1:5" x14ac:dyDescent="0.3">
      <c r="A279" s="11" t="s">
        <v>20</v>
      </c>
      <c r="B279">
        <v>198</v>
      </c>
      <c r="D279" s="11" t="s">
        <v>14</v>
      </c>
      <c r="E279">
        <v>831</v>
      </c>
    </row>
    <row r="280" spans="1:5" x14ac:dyDescent="0.3">
      <c r="A280" s="11" t="s">
        <v>20</v>
      </c>
      <c r="B280">
        <v>198</v>
      </c>
      <c r="D280" s="12" t="s">
        <v>14</v>
      </c>
      <c r="E280">
        <v>838</v>
      </c>
    </row>
    <row r="281" spans="1:5" x14ac:dyDescent="0.3">
      <c r="A281" s="12" t="s">
        <v>20</v>
      </c>
      <c r="B281">
        <v>199</v>
      </c>
      <c r="D281" s="12" t="s">
        <v>14</v>
      </c>
      <c r="E281">
        <v>842</v>
      </c>
    </row>
    <row r="282" spans="1:5" x14ac:dyDescent="0.3">
      <c r="A282" s="11" t="s">
        <v>20</v>
      </c>
      <c r="B282">
        <v>199</v>
      </c>
      <c r="D282" s="11" t="s">
        <v>14</v>
      </c>
      <c r="E282">
        <v>846</v>
      </c>
    </row>
    <row r="283" spans="1:5" x14ac:dyDescent="0.3">
      <c r="A283" s="12" t="s">
        <v>20</v>
      </c>
      <c r="B283">
        <v>199</v>
      </c>
      <c r="D283" s="12" t="s">
        <v>14</v>
      </c>
      <c r="E283">
        <v>859</v>
      </c>
    </row>
    <row r="284" spans="1:5" x14ac:dyDescent="0.3">
      <c r="A284" s="12" t="s">
        <v>20</v>
      </c>
      <c r="B284">
        <v>201</v>
      </c>
      <c r="D284" s="11" t="s">
        <v>14</v>
      </c>
      <c r="E284">
        <v>886</v>
      </c>
    </row>
    <row r="285" spans="1:5" x14ac:dyDescent="0.3">
      <c r="A285" s="11" t="s">
        <v>20</v>
      </c>
      <c r="B285">
        <v>202</v>
      </c>
      <c r="D285" s="11" t="s">
        <v>14</v>
      </c>
      <c r="E285">
        <v>889</v>
      </c>
    </row>
    <row r="286" spans="1:5" x14ac:dyDescent="0.3">
      <c r="A286" s="11" t="s">
        <v>20</v>
      </c>
      <c r="B286">
        <v>202</v>
      </c>
      <c r="D286" s="12" t="s">
        <v>14</v>
      </c>
      <c r="E286">
        <v>908</v>
      </c>
    </row>
    <row r="287" spans="1:5" x14ac:dyDescent="0.3">
      <c r="A287" s="12" t="s">
        <v>20</v>
      </c>
      <c r="B287">
        <v>203</v>
      </c>
      <c r="D287" s="11" t="s">
        <v>14</v>
      </c>
      <c r="E287">
        <v>923</v>
      </c>
    </row>
    <row r="288" spans="1:5" x14ac:dyDescent="0.3">
      <c r="A288" s="12" t="s">
        <v>20</v>
      </c>
      <c r="B288">
        <v>203</v>
      </c>
      <c r="D288" s="11" t="s">
        <v>14</v>
      </c>
      <c r="E288">
        <v>926</v>
      </c>
    </row>
    <row r="289" spans="1:5" x14ac:dyDescent="0.3">
      <c r="A289" s="11" t="s">
        <v>20</v>
      </c>
      <c r="B289">
        <v>205</v>
      </c>
      <c r="D289" s="12" t="s">
        <v>14</v>
      </c>
      <c r="E289">
        <v>931</v>
      </c>
    </row>
    <row r="290" spans="1:5" x14ac:dyDescent="0.3">
      <c r="A290" s="11" t="s">
        <v>20</v>
      </c>
      <c r="B290">
        <v>206</v>
      </c>
      <c r="D290" s="11" t="s">
        <v>14</v>
      </c>
      <c r="E290">
        <v>934</v>
      </c>
    </row>
    <row r="291" spans="1:5" x14ac:dyDescent="0.3">
      <c r="A291" s="11" t="s">
        <v>20</v>
      </c>
      <c r="B291">
        <v>207</v>
      </c>
      <c r="D291" s="12" t="s">
        <v>14</v>
      </c>
      <c r="E291">
        <v>940</v>
      </c>
    </row>
    <row r="292" spans="1:5" x14ac:dyDescent="0.3">
      <c r="A292" s="11" t="s">
        <v>20</v>
      </c>
      <c r="B292">
        <v>207</v>
      </c>
      <c r="D292" s="12" t="s">
        <v>14</v>
      </c>
      <c r="E292">
        <v>941</v>
      </c>
    </row>
    <row r="293" spans="1:5" x14ac:dyDescent="0.3">
      <c r="A293" s="11" t="s">
        <v>20</v>
      </c>
      <c r="B293">
        <v>209</v>
      </c>
      <c r="D293" s="11" t="s">
        <v>14</v>
      </c>
      <c r="E293">
        <v>955</v>
      </c>
    </row>
    <row r="294" spans="1:5" x14ac:dyDescent="0.3">
      <c r="A294" s="12" t="s">
        <v>20</v>
      </c>
      <c r="B294">
        <v>210</v>
      </c>
      <c r="D294" s="11" t="s">
        <v>14</v>
      </c>
      <c r="E294">
        <v>1000</v>
      </c>
    </row>
    <row r="295" spans="1:5" x14ac:dyDescent="0.3">
      <c r="A295" s="11" t="s">
        <v>20</v>
      </c>
      <c r="B295">
        <v>211</v>
      </c>
      <c r="D295" s="11" t="s">
        <v>14</v>
      </c>
      <c r="E295">
        <v>1028</v>
      </c>
    </row>
    <row r="296" spans="1:5" x14ac:dyDescent="0.3">
      <c r="A296" s="12" t="s">
        <v>20</v>
      </c>
      <c r="B296">
        <v>211</v>
      </c>
      <c r="D296" s="11" t="s">
        <v>14</v>
      </c>
      <c r="E296">
        <v>1059</v>
      </c>
    </row>
    <row r="297" spans="1:5" x14ac:dyDescent="0.3">
      <c r="A297" s="12" t="s">
        <v>20</v>
      </c>
      <c r="B297">
        <v>214</v>
      </c>
      <c r="D297" s="12" t="s">
        <v>14</v>
      </c>
      <c r="E297">
        <v>1063</v>
      </c>
    </row>
    <row r="298" spans="1:5" x14ac:dyDescent="0.3">
      <c r="A298" s="11" t="s">
        <v>20</v>
      </c>
      <c r="B298">
        <v>216</v>
      </c>
      <c r="D298" s="12" t="s">
        <v>14</v>
      </c>
      <c r="E298">
        <v>1068</v>
      </c>
    </row>
    <row r="299" spans="1:5" x14ac:dyDescent="0.3">
      <c r="A299" s="11" t="s">
        <v>20</v>
      </c>
      <c r="B299">
        <v>217</v>
      </c>
      <c r="D299" s="12" t="s">
        <v>14</v>
      </c>
      <c r="E299">
        <v>1072</v>
      </c>
    </row>
    <row r="300" spans="1:5" x14ac:dyDescent="0.3">
      <c r="A300" s="11" t="s">
        <v>20</v>
      </c>
      <c r="B300">
        <v>218</v>
      </c>
      <c r="D300" s="12" t="s">
        <v>14</v>
      </c>
      <c r="E300">
        <v>1120</v>
      </c>
    </row>
    <row r="301" spans="1:5" x14ac:dyDescent="0.3">
      <c r="A301" s="11" t="s">
        <v>20</v>
      </c>
      <c r="B301">
        <v>218</v>
      </c>
      <c r="D301" s="12" t="s">
        <v>14</v>
      </c>
      <c r="E301">
        <v>1121</v>
      </c>
    </row>
    <row r="302" spans="1:5" x14ac:dyDescent="0.3">
      <c r="A302" s="11" t="s">
        <v>20</v>
      </c>
      <c r="B302">
        <v>219</v>
      </c>
      <c r="D302" s="11" t="s">
        <v>14</v>
      </c>
      <c r="E302">
        <v>1130</v>
      </c>
    </row>
    <row r="303" spans="1:5" x14ac:dyDescent="0.3">
      <c r="A303" s="11" t="s">
        <v>20</v>
      </c>
      <c r="B303">
        <v>220</v>
      </c>
      <c r="D303" s="11" t="s">
        <v>14</v>
      </c>
      <c r="E303">
        <v>1181</v>
      </c>
    </row>
    <row r="304" spans="1:5" x14ac:dyDescent="0.3">
      <c r="A304" s="12" t="s">
        <v>20</v>
      </c>
      <c r="B304">
        <v>220</v>
      </c>
      <c r="D304" s="12" t="s">
        <v>14</v>
      </c>
      <c r="E304">
        <v>1194</v>
      </c>
    </row>
    <row r="305" spans="1:5" x14ac:dyDescent="0.3">
      <c r="A305" s="11" t="s">
        <v>20</v>
      </c>
      <c r="B305">
        <v>221</v>
      </c>
      <c r="D305" s="12" t="s">
        <v>14</v>
      </c>
      <c r="E305">
        <v>1198</v>
      </c>
    </row>
    <row r="306" spans="1:5" x14ac:dyDescent="0.3">
      <c r="A306" s="12" t="s">
        <v>20</v>
      </c>
      <c r="B306">
        <v>221</v>
      </c>
      <c r="D306" s="11" t="s">
        <v>14</v>
      </c>
      <c r="E306">
        <v>1220</v>
      </c>
    </row>
    <row r="307" spans="1:5" x14ac:dyDescent="0.3">
      <c r="A307" s="12" t="s">
        <v>20</v>
      </c>
      <c r="B307">
        <v>222</v>
      </c>
      <c r="D307" s="12" t="s">
        <v>14</v>
      </c>
      <c r="E307">
        <v>1221</v>
      </c>
    </row>
    <row r="308" spans="1:5" x14ac:dyDescent="0.3">
      <c r="A308" s="11" t="s">
        <v>20</v>
      </c>
      <c r="B308">
        <v>222</v>
      </c>
      <c r="D308" s="12" t="s">
        <v>14</v>
      </c>
      <c r="E308">
        <v>1225</v>
      </c>
    </row>
    <row r="309" spans="1:5" x14ac:dyDescent="0.3">
      <c r="A309" s="11" t="s">
        <v>20</v>
      </c>
      <c r="B309">
        <v>223</v>
      </c>
      <c r="D309" s="12" t="s">
        <v>14</v>
      </c>
      <c r="E309">
        <v>1229</v>
      </c>
    </row>
    <row r="310" spans="1:5" x14ac:dyDescent="0.3">
      <c r="A310" s="11" t="s">
        <v>20</v>
      </c>
      <c r="B310">
        <v>225</v>
      </c>
      <c r="D310" s="12" t="s">
        <v>14</v>
      </c>
      <c r="E310">
        <v>1257</v>
      </c>
    </row>
    <row r="311" spans="1:5" x14ac:dyDescent="0.3">
      <c r="A311" s="11" t="s">
        <v>20</v>
      </c>
      <c r="B311">
        <v>226</v>
      </c>
      <c r="D311" s="12" t="s">
        <v>14</v>
      </c>
      <c r="E311">
        <v>1258</v>
      </c>
    </row>
    <row r="312" spans="1:5" x14ac:dyDescent="0.3">
      <c r="A312" s="12" t="s">
        <v>20</v>
      </c>
      <c r="B312">
        <v>226</v>
      </c>
      <c r="D312" s="11" t="s">
        <v>14</v>
      </c>
      <c r="E312">
        <v>1274</v>
      </c>
    </row>
    <row r="313" spans="1:5" x14ac:dyDescent="0.3">
      <c r="A313" s="12" t="s">
        <v>20</v>
      </c>
      <c r="B313">
        <v>227</v>
      </c>
      <c r="D313" s="11" t="s">
        <v>14</v>
      </c>
      <c r="E313">
        <v>1296</v>
      </c>
    </row>
    <row r="314" spans="1:5" x14ac:dyDescent="0.3">
      <c r="A314" s="12" t="s">
        <v>20</v>
      </c>
      <c r="B314">
        <v>233</v>
      </c>
      <c r="D314" s="12" t="s">
        <v>14</v>
      </c>
      <c r="E314">
        <v>1335</v>
      </c>
    </row>
    <row r="315" spans="1:5" x14ac:dyDescent="0.3">
      <c r="A315" s="12" t="s">
        <v>20</v>
      </c>
      <c r="B315">
        <v>234</v>
      </c>
      <c r="D315" s="12" t="s">
        <v>14</v>
      </c>
      <c r="E315">
        <v>1368</v>
      </c>
    </row>
    <row r="316" spans="1:5" x14ac:dyDescent="0.3">
      <c r="A316" s="11" t="s">
        <v>20</v>
      </c>
      <c r="B316">
        <v>235</v>
      </c>
      <c r="D316" s="12" t="s">
        <v>14</v>
      </c>
      <c r="E316">
        <v>1439</v>
      </c>
    </row>
    <row r="317" spans="1:5" x14ac:dyDescent="0.3">
      <c r="A317" s="11" t="s">
        <v>20</v>
      </c>
      <c r="B317">
        <v>236</v>
      </c>
      <c r="D317" s="11" t="s">
        <v>14</v>
      </c>
      <c r="E317">
        <v>1467</v>
      </c>
    </row>
    <row r="318" spans="1:5" x14ac:dyDescent="0.3">
      <c r="A318" s="12" t="s">
        <v>20</v>
      </c>
      <c r="B318">
        <v>236</v>
      </c>
      <c r="D318" s="11" t="s">
        <v>14</v>
      </c>
      <c r="E318">
        <v>1467</v>
      </c>
    </row>
    <row r="319" spans="1:5" x14ac:dyDescent="0.3">
      <c r="A319" s="11" t="s">
        <v>20</v>
      </c>
      <c r="B319">
        <v>237</v>
      </c>
      <c r="D319" s="12" t="s">
        <v>14</v>
      </c>
      <c r="E319">
        <v>1482</v>
      </c>
    </row>
    <row r="320" spans="1:5" x14ac:dyDescent="0.3">
      <c r="A320" s="12" t="s">
        <v>20</v>
      </c>
      <c r="B320">
        <v>238</v>
      </c>
      <c r="D320" s="12" t="s">
        <v>14</v>
      </c>
      <c r="E320">
        <v>1538</v>
      </c>
    </row>
    <row r="321" spans="1:5" x14ac:dyDescent="0.3">
      <c r="A321" s="11" t="s">
        <v>20</v>
      </c>
      <c r="B321">
        <v>238</v>
      </c>
      <c r="D321" s="12" t="s">
        <v>14</v>
      </c>
      <c r="E321">
        <v>1596</v>
      </c>
    </row>
    <row r="322" spans="1:5" x14ac:dyDescent="0.3">
      <c r="A322" s="12" t="s">
        <v>20</v>
      </c>
      <c r="B322">
        <v>239</v>
      </c>
      <c r="D322" s="11" t="s">
        <v>14</v>
      </c>
      <c r="E322">
        <v>1608</v>
      </c>
    </row>
    <row r="323" spans="1:5" x14ac:dyDescent="0.3">
      <c r="A323" s="11" t="s">
        <v>20</v>
      </c>
      <c r="B323">
        <v>241</v>
      </c>
      <c r="D323" s="11" t="s">
        <v>14</v>
      </c>
      <c r="E323">
        <v>1625</v>
      </c>
    </row>
    <row r="324" spans="1:5" x14ac:dyDescent="0.3">
      <c r="A324" s="11" t="s">
        <v>20</v>
      </c>
      <c r="B324">
        <v>244</v>
      </c>
      <c r="D324" s="12" t="s">
        <v>14</v>
      </c>
      <c r="E324">
        <v>1657</v>
      </c>
    </row>
    <row r="325" spans="1:5" x14ac:dyDescent="0.3">
      <c r="A325" s="12" t="s">
        <v>20</v>
      </c>
      <c r="B325">
        <v>244</v>
      </c>
      <c r="D325" s="12" t="s">
        <v>14</v>
      </c>
      <c r="E325">
        <v>1684</v>
      </c>
    </row>
    <row r="326" spans="1:5" x14ac:dyDescent="0.3">
      <c r="A326" s="12" t="s">
        <v>20</v>
      </c>
      <c r="B326">
        <v>245</v>
      </c>
      <c r="D326" s="11" t="s">
        <v>14</v>
      </c>
      <c r="E326">
        <v>1691</v>
      </c>
    </row>
    <row r="327" spans="1:5" x14ac:dyDescent="0.3">
      <c r="A327" s="11" t="s">
        <v>20</v>
      </c>
      <c r="B327">
        <v>246</v>
      </c>
      <c r="D327" s="11" t="s">
        <v>14</v>
      </c>
      <c r="E327">
        <v>1748</v>
      </c>
    </row>
    <row r="328" spans="1:5" x14ac:dyDescent="0.3">
      <c r="A328" s="12" t="s">
        <v>20</v>
      </c>
      <c r="B328">
        <v>246</v>
      </c>
      <c r="D328" s="11" t="s">
        <v>14</v>
      </c>
      <c r="E328">
        <v>1758</v>
      </c>
    </row>
    <row r="329" spans="1:5" x14ac:dyDescent="0.3">
      <c r="A329" s="11" t="s">
        <v>20</v>
      </c>
      <c r="B329">
        <v>247</v>
      </c>
      <c r="D329" s="11" t="s">
        <v>14</v>
      </c>
      <c r="E329">
        <v>1784</v>
      </c>
    </row>
    <row r="330" spans="1:5" x14ac:dyDescent="0.3">
      <c r="A330" s="12" t="s">
        <v>20</v>
      </c>
      <c r="B330">
        <v>247</v>
      </c>
      <c r="D330" s="11" t="s">
        <v>14</v>
      </c>
      <c r="E330">
        <v>1790</v>
      </c>
    </row>
    <row r="331" spans="1:5" x14ac:dyDescent="0.3">
      <c r="A331" s="12" t="s">
        <v>20</v>
      </c>
      <c r="B331">
        <v>249</v>
      </c>
      <c r="D331" s="12" t="s">
        <v>14</v>
      </c>
      <c r="E331">
        <v>1796</v>
      </c>
    </row>
    <row r="332" spans="1:5" x14ac:dyDescent="0.3">
      <c r="A332" s="11" t="s">
        <v>20</v>
      </c>
      <c r="B332">
        <v>249</v>
      </c>
      <c r="D332" s="12" t="s">
        <v>14</v>
      </c>
      <c r="E332">
        <v>1825</v>
      </c>
    </row>
    <row r="333" spans="1:5" x14ac:dyDescent="0.3">
      <c r="A333" s="11" t="s">
        <v>20</v>
      </c>
      <c r="B333">
        <v>250</v>
      </c>
      <c r="D333" s="11" t="s">
        <v>14</v>
      </c>
      <c r="E333">
        <v>1886</v>
      </c>
    </row>
    <row r="334" spans="1:5" x14ac:dyDescent="0.3">
      <c r="A334" s="12" t="s">
        <v>20</v>
      </c>
      <c r="B334">
        <v>252</v>
      </c>
      <c r="D334" s="12" t="s">
        <v>14</v>
      </c>
      <c r="E334">
        <v>1910</v>
      </c>
    </row>
    <row r="335" spans="1:5" x14ac:dyDescent="0.3">
      <c r="A335" s="11" t="s">
        <v>20</v>
      </c>
      <c r="B335">
        <v>253</v>
      </c>
      <c r="D335" s="12" t="s">
        <v>14</v>
      </c>
      <c r="E335">
        <v>1979</v>
      </c>
    </row>
    <row r="336" spans="1:5" x14ac:dyDescent="0.3">
      <c r="A336" s="11" t="s">
        <v>20</v>
      </c>
      <c r="B336">
        <v>254</v>
      </c>
      <c r="D336" s="12" t="s">
        <v>14</v>
      </c>
      <c r="E336">
        <v>1999</v>
      </c>
    </row>
    <row r="337" spans="1:5" x14ac:dyDescent="0.3">
      <c r="A337" s="12" t="s">
        <v>20</v>
      </c>
      <c r="B337">
        <v>255</v>
      </c>
      <c r="D337" s="11" t="s">
        <v>14</v>
      </c>
      <c r="E337">
        <v>2025</v>
      </c>
    </row>
    <row r="338" spans="1:5" x14ac:dyDescent="0.3">
      <c r="A338" s="11" t="s">
        <v>20</v>
      </c>
      <c r="B338">
        <v>261</v>
      </c>
      <c r="D338" s="12" t="s">
        <v>14</v>
      </c>
      <c r="E338">
        <v>2062</v>
      </c>
    </row>
    <row r="339" spans="1:5" x14ac:dyDescent="0.3">
      <c r="A339" s="12" t="s">
        <v>20</v>
      </c>
      <c r="B339">
        <v>261</v>
      </c>
      <c r="D339" s="12" t="s">
        <v>14</v>
      </c>
      <c r="E339">
        <v>2072</v>
      </c>
    </row>
    <row r="340" spans="1:5" x14ac:dyDescent="0.3">
      <c r="A340" s="12" t="s">
        <v>20</v>
      </c>
      <c r="B340">
        <v>264</v>
      </c>
      <c r="D340" s="12" t="s">
        <v>14</v>
      </c>
      <c r="E340">
        <v>2108</v>
      </c>
    </row>
    <row r="341" spans="1:5" x14ac:dyDescent="0.3">
      <c r="A341" s="11" t="s">
        <v>20</v>
      </c>
      <c r="B341">
        <v>266</v>
      </c>
      <c r="D341" s="11" t="s">
        <v>14</v>
      </c>
      <c r="E341">
        <v>2176</v>
      </c>
    </row>
    <row r="342" spans="1:5" x14ac:dyDescent="0.3">
      <c r="A342" s="11" t="s">
        <v>20</v>
      </c>
      <c r="B342">
        <v>268</v>
      </c>
      <c r="D342" s="11" t="s">
        <v>14</v>
      </c>
      <c r="E342">
        <v>2179</v>
      </c>
    </row>
    <row r="343" spans="1:5" x14ac:dyDescent="0.3">
      <c r="A343" s="11" t="s">
        <v>20</v>
      </c>
      <c r="B343">
        <v>269</v>
      </c>
      <c r="D343" s="11" t="s">
        <v>14</v>
      </c>
      <c r="E343">
        <v>2201</v>
      </c>
    </row>
    <row r="344" spans="1:5" x14ac:dyDescent="0.3">
      <c r="A344" s="12" t="s">
        <v>20</v>
      </c>
      <c r="B344">
        <v>270</v>
      </c>
      <c r="D344" s="12" t="s">
        <v>14</v>
      </c>
      <c r="E344">
        <v>2253</v>
      </c>
    </row>
    <row r="345" spans="1:5" x14ac:dyDescent="0.3">
      <c r="A345" s="11" t="s">
        <v>20</v>
      </c>
      <c r="B345">
        <v>272</v>
      </c>
      <c r="D345" s="11" t="s">
        <v>14</v>
      </c>
      <c r="E345">
        <v>2307</v>
      </c>
    </row>
    <row r="346" spans="1:5" x14ac:dyDescent="0.3">
      <c r="A346" s="12" t="s">
        <v>20</v>
      </c>
      <c r="B346">
        <v>275</v>
      </c>
      <c r="D346" s="11" t="s">
        <v>14</v>
      </c>
      <c r="E346">
        <v>2468</v>
      </c>
    </row>
    <row r="347" spans="1:5" x14ac:dyDescent="0.3">
      <c r="A347" s="11" t="s">
        <v>20</v>
      </c>
      <c r="B347">
        <v>279</v>
      </c>
      <c r="D347" s="12" t="s">
        <v>14</v>
      </c>
      <c r="E347">
        <v>2604</v>
      </c>
    </row>
    <row r="348" spans="1:5" x14ac:dyDescent="0.3">
      <c r="A348" s="12" t="s">
        <v>20</v>
      </c>
      <c r="B348">
        <v>280</v>
      </c>
      <c r="D348" s="12" t="s">
        <v>14</v>
      </c>
      <c r="E348">
        <v>2690</v>
      </c>
    </row>
    <row r="349" spans="1:5" x14ac:dyDescent="0.3">
      <c r="A349" s="12" t="s">
        <v>20</v>
      </c>
      <c r="B349">
        <v>282</v>
      </c>
      <c r="D349" s="11" t="s">
        <v>14</v>
      </c>
      <c r="E349">
        <v>2779</v>
      </c>
    </row>
    <row r="350" spans="1:5" x14ac:dyDescent="0.3">
      <c r="A350" s="11" t="s">
        <v>20</v>
      </c>
      <c r="B350">
        <v>288</v>
      </c>
      <c r="D350" s="12" t="s">
        <v>14</v>
      </c>
      <c r="E350">
        <v>2915</v>
      </c>
    </row>
    <row r="351" spans="1:5" x14ac:dyDescent="0.3">
      <c r="A351" s="11" t="s">
        <v>20</v>
      </c>
      <c r="B351">
        <v>290</v>
      </c>
      <c r="D351" s="12" t="s">
        <v>14</v>
      </c>
      <c r="E351">
        <v>2928</v>
      </c>
    </row>
    <row r="352" spans="1:5" x14ac:dyDescent="0.3">
      <c r="A352" s="11" t="s">
        <v>20</v>
      </c>
      <c r="B352">
        <v>295</v>
      </c>
      <c r="D352" s="11" t="s">
        <v>14</v>
      </c>
      <c r="E352">
        <v>2955</v>
      </c>
    </row>
    <row r="353" spans="1:5" x14ac:dyDescent="0.3">
      <c r="A353" s="11" t="s">
        <v>20</v>
      </c>
      <c r="B353">
        <v>296</v>
      </c>
      <c r="D353" s="11" t="s">
        <v>14</v>
      </c>
      <c r="E353">
        <v>3015</v>
      </c>
    </row>
    <row r="354" spans="1:5" x14ac:dyDescent="0.3">
      <c r="A354" s="12" t="s">
        <v>20</v>
      </c>
      <c r="B354">
        <v>297</v>
      </c>
      <c r="D354" s="11" t="s">
        <v>14</v>
      </c>
      <c r="E354">
        <v>3182</v>
      </c>
    </row>
    <row r="355" spans="1:5" x14ac:dyDescent="0.3">
      <c r="A355" s="12" t="s">
        <v>20</v>
      </c>
      <c r="B355">
        <v>299</v>
      </c>
      <c r="D355" s="12" t="s">
        <v>14</v>
      </c>
      <c r="E355">
        <v>3304</v>
      </c>
    </row>
    <row r="356" spans="1:5" x14ac:dyDescent="0.3">
      <c r="A356" s="12" t="s">
        <v>20</v>
      </c>
      <c r="B356">
        <v>300</v>
      </c>
      <c r="D356" s="12" t="s">
        <v>14</v>
      </c>
      <c r="E356">
        <v>3387</v>
      </c>
    </row>
    <row r="357" spans="1:5" x14ac:dyDescent="0.3">
      <c r="A357" s="12" t="s">
        <v>20</v>
      </c>
      <c r="B357">
        <v>300</v>
      </c>
      <c r="D357" s="11" t="s">
        <v>14</v>
      </c>
      <c r="E357">
        <v>3410</v>
      </c>
    </row>
    <row r="358" spans="1:5" x14ac:dyDescent="0.3">
      <c r="A358" s="12" t="s">
        <v>20</v>
      </c>
      <c r="B358">
        <v>303</v>
      </c>
      <c r="D358" s="12" t="s">
        <v>14</v>
      </c>
      <c r="E358">
        <v>3483</v>
      </c>
    </row>
    <row r="359" spans="1:5" x14ac:dyDescent="0.3">
      <c r="A359" s="12" t="s">
        <v>20</v>
      </c>
      <c r="B359">
        <v>307</v>
      </c>
      <c r="D359" s="12" t="s">
        <v>14</v>
      </c>
      <c r="E359">
        <v>3868</v>
      </c>
    </row>
    <row r="360" spans="1:5" x14ac:dyDescent="0.3">
      <c r="A360" s="11" t="s">
        <v>20</v>
      </c>
      <c r="B360">
        <v>307</v>
      </c>
      <c r="D360" s="12" t="s">
        <v>14</v>
      </c>
      <c r="E360">
        <v>4405</v>
      </c>
    </row>
    <row r="361" spans="1:5" x14ac:dyDescent="0.3">
      <c r="A361" s="12" t="s">
        <v>20</v>
      </c>
      <c r="B361">
        <v>316</v>
      </c>
      <c r="D361" s="12" t="s">
        <v>14</v>
      </c>
      <c r="E361">
        <v>4428</v>
      </c>
    </row>
    <row r="362" spans="1:5" x14ac:dyDescent="0.3">
      <c r="A362" s="12" t="s">
        <v>20</v>
      </c>
      <c r="B362">
        <v>323</v>
      </c>
      <c r="D362" s="11" t="s">
        <v>14</v>
      </c>
      <c r="E362">
        <v>4697</v>
      </c>
    </row>
    <row r="363" spans="1:5" x14ac:dyDescent="0.3">
      <c r="A363" s="11" t="s">
        <v>20</v>
      </c>
      <c r="B363">
        <v>329</v>
      </c>
      <c r="D363" s="12" t="s">
        <v>14</v>
      </c>
      <c r="E363">
        <v>5497</v>
      </c>
    </row>
    <row r="364" spans="1:5" x14ac:dyDescent="0.3">
      <c r="A364" s="12" t="s">
        <v>20</v>
      </c>
      <c r="B364">
        <v>330</v>
      </c>
      <c r="D364" s="12" t="s">
        <v>14</v>
      </c>
      <c r="E364">
        <v>5681</v>
      </c>
    </row>
    <row r="365" spans="1:5" x14ac:dyDescent="0.3">
      <c r="A365" s="12" t="s">
        <v>20</v>
      </c>
      <c r="B365">
        <v>331</v>
      </c>
      <c r="D365" s="12" t="s">
        <v>14</v>
      </c>
      <c r="E365">
        <v>6080</v>
      </c>
    </row>
    <row r="366" spans="1:5" x14ac:dyDescent="0.3">
      <c r="A366" s="12" t="s">
        <v>20</v>
      </c>
      <c r="B366">
        <v>336</v>
      </c>
    </row>
    <row r="367" spans="1:5" x14ac:dyDescent="0.3">
      <c r="A367" s="11" t="s">
        <v>20</v>
      </c>
      <c r="B367">
        <v>337</v>
      </c>
    </row>
    <row r="368" spans="1:5" x14ac:dyDescent="0.3">
      <c r="A368" s="12" t="s">
        <v>20</v>
      </c>
      <c r="B368">
        <v>340</v>
      </c>
    </row>
    <row r="369" spans="1:2" x14ac:dyDescent="0.3">
      <c r="A369" s="11" t="s">
        <v>20</v>
      </c>
      <c r="B369">
        <v>361</v>
      </c>
    </row>
    <row r="370" spans="1:2" x14ac:dyDescent="0.3">
      <c r="A370" s="12" t="s">
        <v>20</v>
      </c>
      <c r="B370">
        <v>363</v>
      </c>
    </row>
    <row r="371" spans="1:2" x14ac:dyDescent="0.3">
      <c r="A371" s="11" t="s">
        <v>20</v>
      </c>
      <c r="B371">
        <v>366</v>
      </c>
    </row>
    <row r="372" spans="1:2" x14ac:dyDescent="0.3">
      <c r="A372" s="12" t="s">
        <v>20</v>
      </c>
      <c r="B372">
        <v>369</v>
      </c>
    </row>
    <row r="373" spans="1:2" x14ac:dyDescent="0.3">
      <c r="A373" s="12" t="s">
        <v>20</v>
      </c>
      <c r="B373">
        <v>374</v>
      </c>
    </row>
    <row r="374" spans="1:2" x14ac:dyDescent="0.3">
      <c r="A374" s="12" t="s">
        <v>20</v>
      </c>
      <c r="B374">
        <v>375</v>
      </c>
    </row>
    <row r="375" spans="1:2" x14ac:dyDescent="0.3">
      <c r="A375" s="12" t="s">
        <v>20</v>
      </c>
      <c r="B375">
        <v>381</v>
      </c>
    </row>
    <row r="376" spans="1:2" x14ac:dyDescent="0.3">
      <c r="A376" s="12" t="s">
        <v>20</v>
      </c>
      <c r="B376">
        <v>381</v>
      </c>
    </row>
    <row r="377" spans="1:2" x14ac:dyDescent="0.3">
      <c r="A377" s="11" t="s">
        <v>20</v>
      </c>
      <c r="B377">
        <v>393</v>
      </c>
    </row>
    <row r="378" spans="1:2" x14ac:dyDescent="0.3">
      <c r="A378" s="12" t="s">
        <v>20</v>
      </c>
      <c r="B378">
        <v>397</v>
      </c>
    </row>
    <row r="379" spans="1:2" x14ac:dyDescent="0.3">
      <c r="A379" s="11" t="s">
        <v>20</v>
      </c>
      <c r="B379">
        <v>409</v>
      </c>
    </row>
    <row r="380" spans="1:2" x14ac:dyDescent="0.3">
      <c r="A380" s="12" t="s">
        <v>20</v>
      </c>
      <c r="B380">
        <v>411</v>
      </c>
    </row>
    <row r="381" spans="1:2" x14ac:dyDescent="0.3">
      <c r="A381" s="12" t="s">
        <v>20</v>
      </c>
      <c r="B381">
        <v>419</v>
      </c>
    </row>
    <row r="382" spans="1:2" x14ac:dyDescent="0.3">
      <c r="A382" s="12" t="s">
        <v>20</v>
      </c>
      <c r="B382">
        <v>432</v>
      </c>
    </row>
    <row r="383" spans="1:2" x14ac:dyDescent="0.3">
      <c r="A383" s="11" t="s">
        <v>20</v>
      </c>
      <c r="B383">
        <v>452</v>
      </c>
    </row>
    <row r="384" spans="1:2" x14ac:dyDescent="0.3">
      <c r="A384" s="12" t="s">
        <v>20</v>
      </c>
      <c r="B384">
        <v>454</v>
      </c>
    </row>
    <row r="385" spans="1:2" x14ac:dyDescent="0.3">
      <c r="A385" s="12" t="s">
        <v>20</v>
      </c>
      <c r="B385">
        <v>460</v>
      </c>
    </row>
    <row r="386" spans="1:2" x14ac:dyDescent="0.3">
      <c r="A386" s="12" t="s">
        <v>20</v>
      </c>
      <c r="B386">
        <v>462</v>
      </c>
    </row>
    <row r="387" spans="1:2" x14ac:dyDescent="0.3">
      <c r="A387" s="12" t="s">
        <v>20</v>
      </c>
      <c r="B387">
        <v>470</v>
      </c>
    </row>
    <row r="388" spans="1:2" x14ac:dyDescent="0.3">
      <c r="A388" s="11" t="s">
        <v>20</v>
      </c>
      <c r="B388">
        <v>480</v>
      </c>
    </row>
    <row r="389" spans="1:2" x14ac:dyDescent="0.3">
      <c r="A389" s="11" t="s">
        <v>20</v>
      </c>
      <c r="B389">
        <v>484</v>
      </c>
    </row>
    <row r="390" spans="1:2" x14ac:dyDescent="0.3">
      <c r="A390" s="11" t="s">
        <v>20</v>
      </c>
      <c r="B390">
        <v>498</v>
      </c>
    </row>
    <row r="391" spans="1:2" x14ac:dyDescent="0.3">
      <c r="A391" s="11" t="s">
        <v>20</v>
      </c>
      <c r="B391">
        <v>524</v>
      </c>
    </row>
    <row r="392" spans="1:2" x14ac:dyDescent="0.3">
      <c r="A392" s="11" t="s">
        <v>20</v>
      </c>
      <c r="B392">
        <v>533</v>
      </c>
    </row>
    <row r="393" spans="1:2" x14ac:dyDescent="0.3">
      <c r="A393" s="11" t="s">
        <v>20</v>
      </c>
      <c r="B393">
        <v>536</v>
      </c>
    </row>
    <row r="394" spans="1:2" x14ac:dyDescent="0.3">
      <c r="A394" s="12" t="s">
        <v>20</v>
      </c>
      <c r="B394">
        <v>546</v>
      </c>
    </row>
    <row r="395" spans="1:2" x14ac:dyDescent="0.3">
      <c r="A395" s="12" t="s">
        <v>20</v>
      </c>
      <c r="B395">
        <v>554</v>
      </c>
    </row>
    <row r="396" spans="1:2" x14ac:dyDescent="0.3">
      <c r="A396" s="11" t="s">
        <v>20</v>
      </c>
      <c r="B396">
        <v>555</v>
      </c>
    </row>
    <row r="397" spans="1:2" x14ac:dyDescent="0.3">
      <c r="A397" s="12" t="s">
        <v>20</v>
      </c>
      <c r="B397">
        <v>589</v>
      </c>
    </row>
    <row r="398" spans="1:2" x14ac:dyDescent="0.3">
      <c r="A398" s="12" t="s">
        <v>20</v>
      </c>
      <c r="B398">
        <v>645</v>
      </c>
    </row>
    <row r="399" spans="1:2" x14ac:dyDescent="0.3">
      <c r="A399" s="12" t="s">
        <v>20</v>
      </c>
      <c r="B399">
        <v>659</v>
      </c>
    </row>
    <row r="400" spans="1:2" x14ac:dyDescent="0.3">
      <c r="A400" s="12" t="s">
        <v>20</v>
      </c>
      <c r="B400">
        <v>676</v>
      </c>
    </row>
    <row r="401" spans="1:2" x14ac:dyDescent="0.3">
      <c r="A401" s="11" t="s">
        <v>20</v>
      </c>
      <c r="B401">
        <v>723</v>
      </c>
    </row>
    <row r="402" spans="1:2" x14ac:dyDescent="0.3">
      <c r="A402" s="11" t="s">
        <v>20</v>
      </c>
      <c r="B402">
        <v>762</v>
      </c>
    </row>
    <row r="403" spans="1:2" x14ac:dyDescent="0.3">
      <c r="A403" s="11" t="s">
        <v>20</v>
      </c>
      <c r="B403">
        <v>768</v>
      </c>
    </row>
    <row r="404" spans="1:2" x14ac:dyDescent="0.3">
      <c r="A404" s="11" t="s">
        <v>20</v>
      </c>
      <c r="B404">
        <v>820</v>
      </c>
    </row>
    <row r="405" spans="1:2" x14ac:dyDescent="0.3">
      <c r="A405" s="12" t="s">
        <v>20</v>
      </c>
      <c r="B405">
        <v>890</v>
      </c>
    </row>
    <row r="406" spans="1:2" x14ac:dyDescent="0.3">
      <c r="A406" s="12" t="s">
        <v>20</v>
      </c>
      <c r="B406">
        <v>903</v>
      </c>
    </row>
    <row r="407" spans="1:2" x14ac:dyDescent="0.3">
      <c r="A407" s="12" t="s">
        <v>20</v>
      </c>
      <c r="B407">
        <v>909</v>
      </c>
    </row>
    <row r="408" spans="1:2" x14ac:dyDescent="0.3">
      <c r="A408" s="12" t="s">
        <v>20</v>
      </c>
      <c r="B408">
        <v>943</v>
      </c>
    </row>
    <row r="409" spans="1:2" x14ac:dyDescent="0.3">
      <c r="A409" s="12" t="s">
        <v>20</v>
      </c>
      <c r="B409">
        <v>980</v>
      </c>
    </row>
    <row r="410" spans="1:2" x14ac:dyDescent="0.3">
      <c r="A410" s="11" t="s">
        <v>20</v>
      </c>
      <c r="B410">
        <v>1015</v>
      </c>
    </row>
    <row r="411" spans="1:2" x14ac:dyDescent="0.3">
      <c r="A411" s="11" t="s">
        <v>20</v>
      </c>
      <c r="B411">
        <v>1022</v>
      </c>
    </row>
    <row r="412" spans="1:2" x14ac:dyDescent="0.3">
      <c r="A412" s="11" t="s">
        <v>20</v>
      </c>
      <c r="B412">
        <v>1052</v>
      </c>
    </row>
    <row r="413" spans="1:2" x14ac:dyDescent="0.3">
      <c r="A413" s="11" t="s">
        <v>20</v>
      </c>
      <c r="B413">
        <v>1071</v>
      </c>
    </row>
    <row r="414" spans="1:2" x14ac:dyDescent="0.3">
      <c r="A414" s="11" t="s">
        <v>20</v>
      </c>
      <c r="B414">
        <v>1071</v>
      </c>
    </row>
    <row r="415" spans="1:2" x14ac:dyDescent="0.3">
      <c r="A415" s="11" t="s">
        <v>20</v>
      </c>
      <c r="B415">
        <v>1073</v>
      </c>
    </row>
    <row r="416" spans="1:2" x14ac:dyDescent="0.3">
      <c r="A416" s="12" t="s">
        <v>20</v>
      </c>
      <c r="B416">
        <v>1095</v>
      </c>
    </row>
    <row r="417" spans="1:2" x14ac:dyDescent="0.3">
      <c r="A417" s="12" t="s">
        <v>20</v>
      </c>
      <c r="B417">
        <v>1101</v>
      </c>
    </row>
    <row r="418" spans="1:2" x14ac:dyDescent="0.3">
      <c r="A418" s="12" t="s">
        <v>20</v>
      </c>
      <c r="B418">
        <v>1113</v>
      </c>
    </row>
    <row r="419" spans="1:2" x14ac:dyDescent="0.3">
      <c r="A419" s="11" t="s">
        <v>20</v>
      </c>
      <c r="B419">
        <v>1137</v>
      </c>
    </row>
    <row r="420" spans="1:2" x14ac:dyDescent="0.3">
      <c r="A420" s="12" t="s">
        <v>20</v>
      </c>
      <c r="B420">
        <v>1140</v>
      </c>
    </row>
    <row r="421" spans="1:2" x14ac:dyDescent="0.3">
      <c r="A421" s="12" t="s">
        <v>20</v>
      </c>
      <c r="B421">
        <v>1152</v>
      </c>
    </row>
    <row r="422" spans="1:2" x14ac:dyDescent="0.3">
      <c r="A422" s="11" t="s">
        <v>20</v>
      </c>
      <c r="B422">
        <v>1170</v>
      </c>
    </row>
    <row r="423" spans="1:2" x14ac:dyDescent="0.3">
      <c r="A423" s="12" t="s">
        <v>20</v>
      </c>
      <c r="B423">
        <v>1249</v>
      </c>
    </row>
    <row r="424" spans="1:2" x14ac:dyDescent="0.3">
      <c r="A424" s="11" t="s">
        <v>20</v>
      </c>
      <c r="B424">
        <v>1267</v>
      </c>
    </row>
    <row r="425" spans="1:2" x14ac:dyDescent="0.3">
      <c r="A425" s="11" t="s">
        <v>20</v>
      </c>
      <c r="B425">
        <v>1280</v>
      </c>
    </row>
    <row r="426" spans="1:2" x14ac:dyDescent="0.3">
      <c r="A426" s="12" t="s">
        <v>20</v>
      </c>
      <c r="B426">
        <v>1297</v>
      </c>
    </row>
    <row r="427" spans="1:2" x14ac:dyDescent="0.3">
      <c r="A427" s="12" t="s">
        <v>20</v>
      </c>
      <c r="B427">
        <v>1345</v>
      </c>
    </row>
    <row r="428" spans="1:2" x14ac:dyDescent="0.3">
      <c r="A428" s="11" t="s">
        <v>20</v>
      </c>
      <c r="B428">
        <v>1354</v>
      </c>
    </row>
    <row r="429" spans="1:2" x14ac:dyDescent="0.3">
      <c r="A429" s="12" t="s">
        <v>20</v>
      </c>
      <c r="B429">
        <v>1385</v>
      </c>
    </row>
    <row r="430" spans="1:2" x14ac:dyDescent="0.3">
      <c r="A430" s="11" t="s">
        <v>20</v>
      </c>
      <c r="B430">
        <v>1396</v>
      </c>
    </row>
    <row r="431" spans="1:2" x14ac:dyDescent="0.3">
      <c r="A431" s="11" t="s">
        <v>20</v>
      </c>
      <c r="B431">
        <v>1396</v>
      </c>
    </row>
    <row r="432" spans="1:2" x14ac:dyDescent="0.3">
      <c r="A432" s="12" t="s">
        <v>20</v>
      </c>
      <c r="B432">
        <v>1425</v>
      </c>
    </row>
    <row r="433" spans="1:2" x14ac:dyDescent="0.3">
      <c r="A433" s="11" t="s">
        <v>20</v>
      </c>
      <c r="B433">
        <v>1442</v>
      </c>
    </row>
    <row r="434" spans="1:2" x14ac:dyDescent="0.3">
      <c r="A434" s="12" t="s">
        <v>20</v>
      </c>
      <c r="B434">
        <v>1460</v>
      </c>
    </row>
    <row r="435" spans="1:2" x14ac:dyDescent="0.3">
      <c r="A435" s="11" t="s">
        <v>20</v>
      </c>
      <c r="B435">
        <v>1467</v>
      </c>
    </row>
    <row r="436" spans="1:2" x14ac:dyDescent="0.3">
      <c r="A436" s="11" t="s">
        <v>20</v>
      </c>
      <c r="B436">
        <v>1470</v>
      </c>
    </row>
    <row r="437" spans="1:2" x14ac:dyDescent="0.3">
      <c r="A437" s="12" t="s">
        <v>20</v>
      </c>
      <c r="B437">
        <v>1518</v>
      </c>
    </row>
    <row r="438" spans="1:2" x14ac:dyDescent="0.3">
      <c r="A438" s="11" t="s">
        <v>20</v>
      </c>
      <c r="B438">
        <v>1539</v>
      </c>
    </row>
    <row r="439" spans="1:2" x14ac:dyDescent="0.3">
      <c r="A439" s="12" t="s">
        <v>20</v>
      </c>
      <c r="B439">
        <v>1548</v>
      </c>
    </row>
    <row r="440" spans="1:2" x14ac:dyDescent="0.3">
      <c r="A440" s="11" t="s">
        <v>20</v>
      </c>
      <c r="B440">
        <v>1559</v>
      </c>
    </row>
    <row r="441" spans="1:2" x14ac:dyDescent="0.3">
      <c r="A441" s="12" t="s">
        <v>20</v>
      </c>
      <c r="B441">
        <v>1561</v>
      </c>
    </row>
    <row r="442" spans="1:2" x14ac:dyDescent="0.3">
      <c r="A442" s="12" t="s">
        <v>20</v>
      </c>
      <c r="B442">
        <v>1572</v>
      </c>
    </row>
    <row r="443" spans="1:2" x14ac:dyDescent="0.3">
      <c r="A443" s="11" t="s">
        <v>20</v>
      </c>
      <c r="B443">
        <v>1573</v>
      </c>
    </row>
    <row r="444" spans="1:2" x14ac:dyDescent="0.3">
      <c r="A444" s="11" t="s">
        <v>20</v>
      </c>
      <c r="B444">
        <v>1600</v>
      </c>
    </row>
    <row r="445" spans="1:2" x14ac:dyDescent="0.3">
      <c r="A445" s="11" t="s">
        <v>20</v>
      </c>
      <c r="B445">
        <v>1604</v>
      </c>
    </row>
    <row r="446" spans="1:2" x14ac:dyDescent="0.3">
      <c r="A446" s="12" t="s">
        <v>20</v>
      </c>
      <c r="B446">
        <v>1605</v>
      </c>
    </row>
    <row r="447" spans="1:2" x14ac:dyDescent="0.3">
      <c r="A447" s="11" t="s">
        <v>20</v>
      </c>
      <c r="B447">
        <v>1606</v>
      </c>
    </row>
    <row r="448" spans="1:2" x14ac:dyDescent="0.3">
      <c r="A448" s="11" t="s">
        <v>20</v>
      </c>
      <c r="B448">
        <v>1613</v>
      </c>
    </row>
    <row r="449" spans="1:2" x14ac:dyDescent="0.3">
      <c r="A449" s="11" t="s">
        <v>20</v>
      </c>
      <c r="B449">
        <v>1621</v>
      </c>
    </row>
    <row r="450" spans="1:2" x14ac:dyDescent="0.3">
      <c r="A450" s="12" t="s">
        <v>20</v>
      </c>
      <c r="B450">
        <v>1629</v>
      </c>
    </row>
    <row r="451" spans="1:2" x14ac:dyDescent="0.3">
      <c r="A451" s="12" t="s">
        <v>20</v>
      </c>
      <c r="B451">
        <v>1681</v>
      </c>
    </row>
    <row r="452" spans="1:2" x14ac:dyDescent="0.3">
      <c r="A452" s="12" t="s">
        <v>20</v>
      </c>
      <c r="B452">
        <v>1684</v>
      </c>
    </row>
    <row r="453" spans="1:2" x14ac:dyDescent="0.3">
      <c r="A453" s="11" t="s">
        <v>20</v>
      </c>
      <c r="B453">
        <v>1690</v>
      </c>
    </row>
    <row r="454" spans="1:2" x14ac:dyDescent="0.3">
      <c r="A454" s="11" t="s">
        <v>20</v>
      </c>
      <c r="B454">
        <v>1697</v>
      </c>
    </row>
    <row r="455" spans="1:2" x14ac:dyDescent="0.3">
      <c r="A455" s="12" t="s">
        <v>20</v>
      </c>
      <c r="B455">
        <v>1703</v>
      </c>
    </row>
    <row r="456" spans="1:2" x14ac:dyDescent="0.3">
      <c r="A456" s="12" t="s">
        <v>20</v>
      </c>
      <c r="B456">
        <v>1713</v>
      </c>
    </row>
    <row r="457" spans="1:2" x14ac:dyDescent="0.3">
      <c r="A457" s="12" t="s">
        <v>20</v>
      </c>
      <c r="B457">
        <v>1773</v>
      </c>
    </row>
    <row r="458" spans="1:2" x14ac:dyDescent="0.3">
      <c r="A458" s="11" t="s">
        <v>20</v>
      </c>
      <c r="B458">
        <v>1782</v>
      </c>
    </row>
    <row r="459" spans="1:2" x14ac:dyDescent="0.3">
      <c r="A459" s="11" t="s">
        <v>20</v>
      </c>
      <c r="B459">
        <v>1784</v>
      </c>
    </row>
    <row r="460" spans="1:2" x14ac:dyDescent="0.3">
      <c r="A460" s="11" t="s">
        <v>20</v>
      </c>
      <c r="B460">
        <v>1785</v>
      </c>
    </row>
    <row r="461" spans="1:2" x14ac:dyDescent="0.3">
      <c r="A461" s="11" t="s">
        <v>20</v>
      </c>
      <c r="B461">
        <v>1797</v>
      </c>
    </row>
    <row r="462" spans="1:2" x14ac:dyDescent="0.3">
      <c r="A462" s="11" t="s">
        <v>20</v>
      </c>
      <c r="B462">
        <v>1815</v>
      </c>
    </row>
    <row r="463" spans="1:2" x14ac:dyDescent="0.3">
      <c r="A463" s="11" t="s">
        <v>20</v>
      </c>
      <c r="B463">
        <v>1821</v>
      </c>
    </row>
    <row r="464" spans="1:2" x14ac:dyDescent="0.3">
      <c r="A464" s="12" t="s">
        <v>20</v>
      </c>
      <c r="B464">
        <v>1866</v>
      </c>
    </row>
    <row r="465" spans="1:2" x14ac:dyDescent="0.3">
      <c r="A465" s="12" t="s">
        <v>20</v>
      </c>
      <c r="B465">
        <v>1884</v>
      </c>
    </row>
    <row r="466" spans="1:2" x14ac:dyDescent="0.3">
      <c r="A466" s="12" t="s">
        <v>20</v>
      </c>
      <c r="B466">
        <v>1887</v>
      </c>
    </row>
    <row r="467" spans="1:2" x14ac:dyDescent="0.3">
      <c r="A467" s="11" t="s">
        <v>20</v>
      </c>
      <c r="B467">
        <v>1894</v>
      </c>
    </row>
    <row r="468" spans="1:2" x14ac:dyDescent="0.3">
      <c r="A468" s="11" t="s">
        <v>20</v>
      </c>
      <c r="B468">
        <v>1902</v>
      </c>
    </row>
    <row r="469" spans="1:2" x14ac:dyDescent="0.3">
      <c r="A469" s="11" t="s">
        <v>20</v>
      </c>
      <c r="B469">
        <v>1917</v>
      </c>
    </row>
    <row r="470" spans="1:2" x14ac:dyDescent="0.3">
      <c r="A470" s="12" t="s">
        <v>20</v>
      </c>
      <c r="B470">
        <v>1965</v>
      </c>
    </row>
    <row r="471" spans="1:2" x14ac:dyDescent="0.3">
      <c r="A471" s="12" t="s">
        <v>20</v>
      </c>
      <c r="B471">
        <v>1989</v>
      </c>
    </row>
    <row r="472" spans="1:2" x14ac:dyDescent="0.3">
      <c r="A472" s="12" t="s">
        <v>20</v>
      </c>
      <c r="B472">
        <v>1991</v>
      </c>
    </row>
    <row r="473" spans="1:2" x14ac:dyDescent="0.3">
      <c r="A473" s="11" t="s">
        <v>20</v>
      </c>
      <c r="B473">
        <v>2013</v>
      </c>
    </row>
    <row r="474" spans="1:2" x14ac:dyDescent="0.3">
      <c r="A474" s="12" t="s">
        <v>20</v>
      </c>
      <c r="B474">
        <v>2038</v>
      </c>
    </row>
    <row r="475" spans="1:2" x14ac:dyDescent="0.3">
      <c r="A475" s="11" t="s">
        <v>20</v>
      </c>
      <c r="B475">
        <v>2043</v>
      </c>
    </row>
    <row r="476" spans="1:2" x14ac:dyDescent="0.3">
      <c r="A476" s="11" t="s">
        <v>20</v>
      </c>
      <c r="B476">
        <v>2053</v>
      </c>
    </row>
    <row r="477" spans="1:2" x14ac:dyDescent="0.3">
      <c r="A477" s="11" t="s">
        <v>20</v>
      </c>
      <c r="B477">
        <v>2080</v>
      </c>
    </row>
    <row r="478" spans="1:2" x14ac:dyDescent="0.3">
      <c r="A478" s="11" t="s">
        <v>20</v>
      </c>
      <c r="B478">
        <v>2100</v>
      </c>
    </row>
    <row r="479" spans="1:2" x14ac:dyDescent="0.3">
      <c r="A479" s="12" t="s">
        <v>20</v>
      </c>
      <c r="B479">
        <v>2105</v>
      </c>
    </row>
    <row r="480" spans="1:2" x14ac:dyDescent="0.3">
      <c r="A480" s="11" t="s">
        <v>20</v>
      </c>
      <c r="B480">
        <v>2106</v>
      </c>
    </row>
    <row r="481" spans="1:2" x14ac:dyDescent="0.3">
      <c r="A481" s="12" t="s">
        <v>20</v>
      </c>
      <c r="B481">
        <v>2107</v>
      </c>
    </row>
    <row r="482" spans="1:2" x14ac:dyDescent="0.3">
      <c r="A482" s="11" t="s">
        <v>20</v>
      </c>
      <c r="B482">
        <v>2120</v>
      </c>
    </row>
    <row r="483" spans="1:2" x14ac:dyDescent="0.3">
      <c r="A483" s="12" t="s">
        <v>20</v>
      </c>
      <c r="B483">
        <v>2144</v>
      </c>
    </row>
    <row r="484" spans="1:2" x14ac:dyDescent="0.3">
      <c r="A484" s="11" t="s">
        <v>20</v>
      </c>
      <c r="B484">
        <v>2188</v>
      </c>
    </row>
    <row r="485" spans="1:2" x14ac:dyDescent="0.3">
      <c r="A485" s="12" t="s">
        <v>20</v>
      </c>
      <c r="B485">
        <v>2218</v>
      </c>
    </row>
    <row r="486" spans="1:2" x14ac:dyDescent="0.3">
      <c r="A486" s="12" t="s">
        <v>20</v>
      </c>
      <c r="B486">
        <v>2220</v>
      </c>
    </row>
    <row r="487" spans="1:2" x14ac:dyDescent="0.3">
      <c r="A487" s="11" t="s">
        <v>20</v>
      </c>
      <c r="B487">
        <v>2230</v>
      </c>
    </row>
    <row r="488" spans="1:2" x14ac:dyDescent="0.3">
      <c r="A488" s="11" t="s">
        <v>20</v>
      </c>
      <c r="B488">
        <v>2237</v>
      </c>
    </row>
    <row r="489" spans="1:2" x14ac:dyDescent="0.3">
      <c r="A489" s="11" t="s">
        <v>20</v>
      </c>
      <c r="B489">
        <v>2261</v>
      </c>
    </row>
    <row r="490" spans="1:2" x14ac:dyDescent="0.3">
      <c r="A490" s="11" t="s">
        <v>20</v>
      </c>
      <c r="B490">
        <v>2266</v>
      </c>
    </row>
    <row r="491" spans="1:2" x14ac:dyDescent="0.3">
      <c r="A491" s="11" t="s">
        <v>20</v>
      </c>
      <c r="B491">
        <v>2283</v>
      </c>
    </row>
    <row r="492" spans="1:2" x14ac:dyDescent="0.3">
      <c r="A492" s="11" t="s">
        <v>20</v>
      </c>
      <c r="B492">
        <v>2289</v>
      </c>
    </row>
    <row r="493" spans="1:2" x14ac:dyDescent="0.3">
      <c r="A493" s="12" t="s">
        <v>20</v>
      </c>
      <c r="B493">
        <v>2293</v>
      </c>
    </row>
    <row r="494" spans="1:2" x14ac:dyDescent="0.3">
      <c r="A494" s="12" t="s">
        <v>20</v>
      </c>
      <c r="B494">
        <v>2320</v>
      </c>
    </row>
    <row r="495" spans="1:2" x14ac:dyDescent="0.3">
      <c r="A495" s="11" t="s">
        <v>20</v>
      </c>
      <c r="B495">
        <v>2326</v>
      </c>
    </row>
    <row r="496" spans="1:2" x14ac:dyDescent="0.3">
      <c r="A496" s="12" t="s">
        <v>20</v>
      </c>
      <c r="B496">
        <v>2331</v>
      </c>
    </row>
    <row r="497" spans="1:2" x14ac:dyDescent="0.3">
      <c r="A497" s="11" t="s">
        <v>20</v>
      </c>
      <c r="B497">
        <v>2346</v>
      </c>
    </row>
    <row r="498" spans="1:2" x14ac:dyDescent="0.3">
      <c r="A498" s="11" t="s">
        <v>20</v>
      </c>
      <c r="B498">
        <v>2353</v>
      </c>
    </row>
    <row r="499" spans="1:2" x14ac:dyDescent="0.3">
      <c r="A499" s="12" t="s">
        <v>20</v>
      </c>
      <c r="B499">
        <v>2409</v>
      </c>
    </row>
    <row r="500" spans="1:2" x14ac:dyDescent="0.3">
      <c r="A500" s="11" t="s">
        <v>20</v>
      </c>
      <c r="B500">
        <v>2414</v>
      </c>
    </row>
    <row r="501" spans="1:2" x14ac:dyDescent="0.3">
      <c r="A501" s="11" t="s">
        <v>20</v>
      </c>
      <c r="B501">
        <v>2431</v>
      </c>
    </row>
    <row r="502" spans="1:2" x14ac:dyDescent="0.3">
      <c r="A502" s="11" t="s">
        <v>20</v>
      </c>
      <c r="B502">
        <v>2436</v>
      </c>
    </row>
    <row r="503" spans="1:2" x14ac:dyDescent="0.3">
      <c r="A503" s="11" t="s">
        <v>20</v>
      </c>
      <c r="B503">
        <v>2441</v>
      </c>
    </row>
    <row r="504" spans="1:2" x14ac:dyDescent="0.3">
      <c r="A504" s="12" t="s">
        <v>20</v>
      </c>
      <c r="B504">
        <v>2443</v>
      </c>
    </row>
    <row r="505" spans="1:2" x14ac:dyDescent="0.3">
      <c r="A505" s="11" t="s">
        <v>20</v>
      </c>
      <c r="B505">
        <v>2443</v>
      </c>
    </row>
    <row r="506" spans="1:2" x14ac:dyDescent="0.3">
      <c r="A506" s="11" t="s">
        <v>20</v>
      </c>
      <c r="B506">
        <v>2468</v>
      </c>
    </row>
    <row r="507" spans="1:2" x14ac:dyDescent="0.3">
      <c r="A507" s="12" t="s">
        <v>20</v>
      </c>
      <c r="B507">
        <v>2475</v>
      </c>
    </row>
    <row r="508" spans="1:2" x14ac:dyDescent="0.3">
      <c r="A508" s="11" t="s">
        <v>20</v>
      </c>
      <c r="B508">
        <v>2489</v>
      </c>
    </row>
    <row r="509" spans="1:2" x14ac:dyDescent="0.3">
      <c r="A509" s="12" t="s">
        <v>20</v>
      </c>
      <c r="B509">
        <v>2506</v>
      </c>
    </row>
    <row r="510" spans="1:2" x14ac:dyDescent="0.3">
      <c r="A510" s="12" t="s">
        <v>20</v>
      </c>
      <c r="B510">
        <v>2526</v>
      </c>
    </row>
    <row r="511" spans="1:2" x14ac:dyDescent="0.3">
      <c r="A511" s="11" t="s">
        <v>20</v>
      </c>
      <c r="B511">
        <v>2528</v>
      </c>
    </row>
    <row r="512" spans="1:2" x14ac:dyDescent="0.3">
      <c r="A512" s="12" t="s">
        <v>20</v>
      </c>
      <c r="B512">
        <v>2551</v>
      </c>
    </row>
    <row r="513" spans="1:2" x14ac:dyDescent="0.3">
      <c r="A513" s="12" t="s">
        <v>20</v>
      </c>
      <c r="B513">
        <v>2662</v>
      </c>
    </row>
    <row r="514" spans="1:2" x14ac:dyDescent="0.3">
      <c r="A514" s="12" t="s">
        <v>20</v>
      </c>
      <c r="B514">
        <v>2673</v>
      </c>
    </row>
    <row r="515" spans="1:2" x14ac:dyDescent="0.3">
      <c r="A515" s="11" t="s">
        <v>20</v>
      </c>
      <c r="B515">
        <v>2693</v>
      </c>
    </row>
    <row r="516" spans="1:2" x14ac:dyDescent="0.3">
      <c r="A516" s="11" t="s">
        <v>20</v>
      </c>
      <c r="B516">
        <v>2725</v>
      </c>
    </row>
    <row r="517" spans="1:2" x14ac:dyDescent="0.3">
      <c r="A517" s="12" t="s">
        <v>20</v>
      </c>
      <c r="B517">
        <v>2739</v>
      </c>
    </row>
    <row r="518" spans="1:2" x14ac:dyDescent="0.3">
      <c r="A518" s="11" t="s">
        <v>20</v>
      </c>
      <c r="B518">
        <v>2756</v>
      </c>
    </row>
    <row r="519" spans="1:2" x14ac:dyDescent="0.3">
      <c r="A519" s="12" t="s">
        <v>20</v>
      </c>
      <c r="B519">
        <v>2768</v>
      </c>
    </row>
    <row r="520" spans="1:2" x14ac:dyDescent="0.3">
      <c r="A520" s="11" t="s">
        <v>20</v>
      </c>
      <c r="B520">
        <v>2805</v>
      </c>
    </row>
    <row r="521" spans="1:2" x14ac:dyDescent="0.3">
      <c r="A521" s="12" t="s">
        <v>20</v>
      </c>
      <c r="B521">
        <v>2857</v>
      </c>
    </row>
    <row r="522" spans="1:2" x14ac:dyDescent="0.3">
      <c r="A522" s="12" t="s">
        <v>20</v>
      </c>
      <c r="B522">
        <v>2875</v>
      </c>
    </row>
    <row r="523" spans="1:2" x14ac:dyDescent="0.3">
      <c r="A523" s="12" t="s">
        <v>20</v>
      </c>
      <c r="B523">
        <v>2893</v>
      </c>
    </row>
    <row r="524" spans="1:2" x14ac:dyDescent="0.3">
      <c r="A524" s="12" t="s">
        <v>20</v>
      </c>
      <c r="B524">
        <v>2985</v>
      </c>
    </row>
    <row r="525" spans="1:2" x14ac:dyDescent="0.3">
      <c r="A525" s="11" t="s">
        <v>20</v>
      </c>
      <c r="B525">
        <v>3016</v>
      </c>
    </row>
    <row r="526" spans="1:2" x14ac:dyDescent="0.3">
      <c r="A526" s="12" t="s">
        <v>20</v>
      </c>
      <c r="B526">
        <v>3036</v>
      </c>
    </row>
    <row r="527" spans="1:2" x14ac:dyDescent="0.3">
      <c r="A527" s="12" t="s">
        <v>20</v>
      </c>
      <c r="B527">
        <v>3059</v>
      </c>
    </row>
    <row r="528" spans="1:2" x14ac:dyDescent="0.3">
      <c r="A528" s="12" t="s">
        <v>20</v>
      </c>
      <c r="B528">
        <v>3063</v>
      </c>
    </row>
    <row r="529" spans="1:2" x14ac:dyDescent="0.3">
      <c r="A529" s="11" t="s">
        <v>20</v>
      </c>
      <c r="B529">
        <v>3116</v>
      </c>
    </row>
    <row r="530" spans="1:2" x14ac:dyDescent="0.3">
      <c r="A530" s="11" t="s">
        <v>20</v>
      </c>
      <c r="B530">
        <v>3131</v>
      </c>
    </row>
    <row r="531" spans="1:2" x14ac:dyDescent="0.3">
      <c r="A531" s="12" t="s">
        <v>20</v>
      </c>
      <c r="B531">
        <v>3177</v>
      </c>
    </row>
    <row r="532" spans="1:2" x14ac:dyDescent="0.3">
      <c r="A532" s="12" t="s">
        <v>20</v>
      </c>
      <c r="B532">
        <v>3205</v>
      </c>
    </row>
    <row r="533" spans="1:2" x14ac:dyDescent="0.3">
      <c r="A533" s="11" t="s">
        <v>20</v>
      </c>
      <c r="B533">
        <v>3272</v>
      </c>
    </row>
    <row r="534" spans="1:2" x14ac:dyDescent="0.3">
      <c r="A534" s="11" t="s">
        <v>20</v>
      </c>
      <c r="B534">
        <v>3308</v>
      </c>
    </row>
    <row r="535" spans="1:2" x14ac:dyDescent="0.3">
      <c r="A535" s="11" t="s">
        <v>20</v>
      </c>
      <c r="B535">
        <v>3318</v>
      </c>
    </row>
    <row r="536" spans="1:2" x14ac:dyDescent="0.3">
      <c r="A536" s="11" t="s">
        <v>20</v>
      </c>
      <c r="B536">
        <v>3376</v>
      </c>
    </row>
    <row r="537" spans="1:2" x14ac:dyDescent="0.3">
      <c r="A537" s="11" t="s">
        <v>20</v>
      </c>
      <c r="B537">
        <v>3388</v>
      </c>
    </row>
    <row r="538" spans="1:2" x14ac:dyDescent="0.3">
      <c r="A538" s="12" t="s">
        <v>20</v>
      </c>
      <c r="B538">
        <v>3533</v>
      </c>
    </row>
    <row r="539" spans="1:2" x14ac:dyDescent="0.3">
      <c r="A539" s="11" t="s">
        <v>20</v>
      </c>
      <c r="B539">
        <v>3537</v>
      </c>
    </row>
    <row r="540" spans="1:2" x14ac:dyDescent="0.3">
      <c r="A540" s="11" t="s">
        <v>20</v>
      </c>
      <c r="B540">
        <v>3594</v>
      </c>
    </row>
    <row r="541" spans="1:2" x14ac:dyDescent="0.3">
      <c r="A541" s="11" t="s">
        <v>20</v>
      </c>
      <c r="B541">
        <v>3596</v>
      </c>
    </row>
    <row r="542" spans="1:2" x14ac:dyDescent="0.3">
      <c r="A542" s="12" t="s">
        <v>20</v>
      </c>
      <c r="B542">
        <v>3657</v>
      </c>
    </row>
    <row r="543" spans="1:2" x14ac:dyDescent="0.3">
      <c r="A543" s="11" t="s">
        <v>20</v>
      </c>
      <c r="B543">
        <v>3727</v>
      </c>
    </row>
    <row r="544" spans="1:2" x14ac:dyDescent="0.3">
      <c r="A544" s="12" t="s">
        <v>20</v>
      </c>
      <c r="B544">
        <v>3742</v>
      </c>
    </row>
    <row r="545" spans="1:2" x14ac:dyDescent="0.3">
      <c r="A545" s="11" t="s">
        <v>20</v>
      </c>
      <c r="B545">
        <v>3777</v>
      </c>
    </row>
    <row r="546" spans="1:2" x14ac:dyDescent="0.3">
      <c r="A546" s="12" t="s">
        <v>20</v>
      </c>
      <c r="B546">
        <v>3934</v>
      </c>
    </row>
    <row r="547" spans="1:2" x14ac:dyDescent="0.3">
      <c r="A547" s="11" t="s">
        <v>20</v>
      </c>
      <c r="B547">
        <v>4006</v>
      </c>
    </row>
    <row r="548" spans="1:2" x14ac:dyDescent="0.3">
      <c r="A548" s="12" t="s">
        <v>20</v>
      </c>
      <c r="B548">
        <v>4065</v>
      </c>
    </row>
    <row r="549" spans="1:2" x14ac:dyDescent="0.3">
      <c r="A549" s="11" t="s">
        <v>20</v>
      </c>
      <c r="B549">
        <v>4233</v>
      </c>
    </row>
    <row r="550" spans="1:2" x14ac:dyDescent="0.3">
      <c r="A550" s="11" t="s">
        <v>20</v>
      </c>
      <c r="B550">
        <v>4289</v>
      </c>
    </row>
    <row r="551" spans="1:2" x14ac:dyDescent="0.3">
      <c r="A551" s="11" t="s">
        <v>20</v>
      </c>
      <c r="B551">
        <v>4358</v>
      </c>
    </row>
    <row r="552" spans="1:2" x14ac:dyDescent="0.3">
      <c r="A552" s="12" t="s">
        <v>20</v>
      </c>
      <c r="B552">
        <v>4498</v>
      </c>
    </row>
    <row r="553" spans="1:2" x14ac:dyDescent="0.3">
      <c r="A553" s="12" t="s">
        <v>20</v>
      </c>
      <c r="B553">
        <v>4799</v>
      </c>
    </row>
    <row r="554" spans="1:2" x14ac:dyDescent="0.3">
      <c r="A554" s="12" t="s">
        <v>20</v>
      </c>
      <c r="B554">
        <v>5139</v>
      </c>
    </row>
    <row r="555" spans="1:2" x14ac:dyDescent="0.3">
      <c r="A555" s="11" t="s">
        <v>20</v>
      </c>
      <c r="B555">
        <v>5168</v>
      </c>
    </row>
    <row r="556" spans="1:2" x14ac:dyDescent="0.3">
      <c r="A556" s="11" t="s">
        <v>20</v>
      </c>
      <c r="B556">
        <v>5180</v>
      </c>
    </row>
    <row r="557" spans="1:2" x14ac:dyDescent="0.3">
      <c r="A557" s="11" t="s">
        <v>20</v>
      </c>
      <c r="B557">
        <v>5203</v>
      </c>
    </row>
    <row r="558" spans="1:2" x14ac:dyDescent="0.3">
      <c r="A558" s="12" t="s">
        <v>20</v>
      </c>
      <c r="B558">
        <v>5419</v>
      </c>
    </row>
    <row r="559" spans="1:2" x14ac:dyDescent="0.3">
      <c r="A559" s="12" t="s">
        <v>20</v>
      </c>
      <c r="B559">
        <v>5512</v>
      </c>
    </row>
    <row r="560" spans="1:2" x14ac:dyDescent="0.3">
      <c r="A560" s="12" t="s">
        <v>20</v>
      </c>
      <c r="B560">
        <v>5880</v>
      </c>
    </row>
    <row r="561" spans="1:2" x14ac:dyDescent="0.3">
      <c r="A561" s="11" t="s">
        <v>20</v>
      </c>
      <c r="B561">
        <v>5966</v>
      </c>
    </row>
    <row r="562" spans="1:2" x14ac:dyDescent="0.3">
      <c r="A562" s="11" t="s">
        <v>20</v>
      </c>
      <c r="B562">
        <v>6212</v>
      </c>
    </row>
    <row r="563" spans="1:2" x14ac:dyDescent="0.3">
      <c r="A563" s="12" t="s">
        <v>20</v>
      </c>
      <c r="B563">
        <v>6286</v>
      </c>
    </row>
    <row r="564" spans="1:2" x14ac:dyDescent="0.3">
      <c r="A564" s="12" t="s">
        <v>20</v>
      </c>
      <c r="B564">
        <v>6406</v>
      </c>
    </row>
    <row r="565" spans="1:2" x14ac:dyDescent="0.3">
      <c r="A565" s="12" t="s">
        <v>20</v>
      </c>
      <c r="B565">
        <v>6465</v>
      </c>
    </row>
    <row r="566" spans="1:2" x14ac:dyDescent="0.3">
      <c r="A566" s="11" t="s">
        <v>20</v>
      </c>
      <c r="B566">
        <v>7295</v>
      </c>
    </row>
  </sheetData>
  <conditionalFormatting sqref="A2:A566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D2:D365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962-D101-409B-AD63-A4BE575529DB}">
  <dimension ref="A1:J1001"/>
  <sheetViews>
    <sheetView tabSelected="1" workbookViewId="0">
      <selection activeCell="H24" sqref="H24"/>
    </sheetView>
  </sheetViews>
  <sheetFormatPr defaultRowHeight="15.6" x14ac:dyDescent="0.3"/>
  <cols>
    <col min="1" max="1" width="14.8984375" customWidth="1"/>
    <col min="2" max="2" width="11.19921875"/>
    <col min="3" max="3" width="12.296875" bestFit="1" customWidth="1"/>
    <col min="4" max="4" width="14" bestFit="1" customWidth="1"/>
    <col min="6" max="6" width="13.59765625" bestFit="1" customWidth="1"/>
    <col min="7" max="7" width="16.19921875" bestFit="1" customWidth="1"/>
    <col min="8" max="8" width="11" customWidth="1"/>
    <col min="9" max="9" width="12.09765625" customWidth="1"/>
    <col min="10" max="10" width="8.796875" customWidth="1"/>
    <col min="13" max="13" width="14" bestFit="1" customWidth="1"/>
  </cols>
  <sheetData>
    <row r="1" spans="1:10" x14ac:dyDescent="0.3">
      <c r="A1" s="4" t="s">
        <v>2030</v>
      </c>
      <c r="B1" s="1" t="s">
        <v>3</v>
      </c>
      <c r="C1" s="6" t="s">
        <v>2066</v>
      </c>
      <c r="D1" t="s">
        <v>2116</v>
      </c>
      <c r="E1" s="1" t="s">
        <v>4</v>
      </c>
      <c r="F1" s="6" t="s">
        <v>2066</v>
      </c>
      <c r="G1" t="s">
        <v>2069</v>
      </c>
      <c r="H1" s="4" t="s">
        <v>2117</v>
      </c>
      <c r="I1" s="4" t="s">
        <v>2118</v>
      </c>
      <c r="J1" s="4"/>
    </row>
    <row r="2" spans="1:10" x14ac:dyDescent="0.3">
      <c r="A2" t="s">
        <v>2033</v>
      </c>
      <c r="B2">
        <v>0</v>
      </c>
      <c r="C2" s="7" t="s">
        <v>2041</v>
      </c>
      <c r="D2" s="15">
        <v>7510076</v>
      </c>
      <c r="E2" t="s">
        <v>14</v>
      </c>
      <c r="F2" s="7" t="s">
        <v>2041</v>
      </c>
      <c r="G2" s="15">
        <v>178</v>
      </c>
    </row>
    <row r="3" spans="1:10" x14ac:dyDescent="0.3">
      <c r="A3" t="s">
        <v>2035</v>
      </c>
      <c r="B3">
        <v>14560</v>
      </c>
      <c r="C3" s="7" t="s">
        <v>2033</v>
      </c>
      <c r="D3" s="15">
        <v>1735179</v>
      </c>
      <c r="E3" t="s">
        <v>20</v>
      </c>
      <c r="F3" s="17" t="s">
        <v>74</v>
      </c>
      <c r="G3" s="15">
        <v>11</v>
      </c>
    </row>
    <row r="4" spans="1:10" x14ac:dyDescent="0.3">
      <c r="A4" t="s">
        <v>2037</v>
      </c>
      <c r="B4">
        <v>142523</v>
      </c>
      <c r="C4" s="7" t="s">
        <v>2050</v>
      </c>
      <c r="D4" s="15">
        <v>2015817</v>
      </c>
      <c r="E4" t="s">
        <v>20</v>
      </c>
      <c r="F4" s="17" t="s">
        <v>14</v>
      </c>
      <c r="G4" s="15">
        <v>60</v>
      </c>
      <c r="H4" s="18">
        <f>GETPIVOTDATA("outcome",$F$1,"Parent Category","film &amp; video","outcome","failed")/GETPIVOTDATA("outcome",$F$1,"Parent Category","film &amp; video")*100</f>
        <v>33.707865168539328</v>
      </c>
    </row>
    <row r="5" spans="1:10" x14ac:dyDescent="0.3">
      <c r="A5" t="s">
        <v>2035</v>
      </c>
      <c r="B5">
        <v>2477</v>
      </c>
      <c r="C5" s="7" t="s">
        <v>2064</v>
      </c>
      <c r="D5" s="15">
        <v>36176</v>
      </c>
      <c r="E5" t="s">
        <v>14</v>
      </c>
      <c r="F5" s="17" t="s">
        <v>47</v>
      </c>
      <c r="G5" s="15">
        <v>5</v>
      </c>
      <c r="H5" s="18"/>
    </row>
    <row r="6" spans="1:10" x14ac:dyDescent="0.3">
      <c r="A6" t="s">
        <v>2039</v>
      </c>
      <c r="B6">
        <v>5265</v>
      </c>
      <c r="C6" s="7" t="s">
        <v>2035</v>
      </c>
      <c r="D6" s="15">
        <v>7480097</v>
      </c>
      <c r="E6" t="s">
        <v>14</v>
      </c>
      <c r="F6" s="17" t="s">
        <v>20</v>
      </c>
      <c r="G6" s="15">
        <v>102</v>
      </c>
      <c r="I6" s="18">
        <f>GETPIVOTDATA("outcome",$F$1,"Parent Category","film &amp; video","outcome","successful")/GETPIVOTDATA("outcome",$F$1,"Parent Category","film &amp; video")*100</f>
        <v>57.303370786516851</v>
      </c>
    </row>
    <row r="7" spans="1:10" x14ac:dyDescent="0.3">
      <c r="A7" t="s">
        <v>2039</v>
      </c>
      <c r="B7">
        <v>13195</v>
      </c>
      <c r="C7" s="7" t="s">
        <v>2054</v>
      </c>
      <c r="D7" s="15">
        <v>1223931</v>
      </c>
      <c r="E7" t="s">
        <v>20</v>
      </c>
      <c r="F7" s="7" t="s">
        <v>2033</v>
      </c>
      <c r="G7" s="15">
        <v>46</v>
      </c>
      <c r="H7" s="18"/>
    </row>
    <row r="8" spans="1:10" x14ac:dyDescent="0.3">
      <c r="A8" t="s">
        <v>2041</v>
      </c>
      <c r="B8">
        <v>1090</v>
      </c>
      <c r="C8" s="7" t="s">
        <v>2047</v>
      </c>
      <c r="D8" s="15">
        <v>3149827</v>
      </c>
      <c r="E8" t="s">
        <v>14</v>
      </c>
      <c r="F8" s="17" t="s">
        <v>74</v>
      </c>
      <c r="G8" s="15">
        <v>4</v>
      </c>
      <c r="H8" s="18"/>
    </row>
    <row r="9" spans="1:10" x14ac:dyDescent="0.3">
      <c r="A9" t="s">
        <v>2039</v>
      </c>
      <c r="B9">
        <v>14741</v>
      </c>
      <c r="C9" s="7" t="s">
        <v>2037</v>
      </c>
      <c r="D9" s="15">
        <v>3833725</v>
      </c>
      <c r="E9" t="s">
        <v>20</v>
      </c>
      <c r="F9" s="17" t="s">
        <v>14</v>
      </c>
      <c r="G9" s="15">
        <v>20</v>
      </c>
      <c r="H9" s="18">
        <f>GETPIVOTDATA("outcome",$F$1,"Parent Category","food","outcome","failed")/GETPIVOTDATA("outcome",$F$1,"Parent Category","food")*100</f>
        <v>43.478260869565219</v>
      </c>
    </row>
    <row r="10" spans="1:10" x14ac:dyDescent="0.3">
      <c r="A10" t="s">
        <v>2039</v>
      </c>
      <c r="B10">
        <v>21946</v>
      </c>
      <c r="C10" s="7" t="s">
        <v>2039</v>
      </c>
      <c r="D10" s="15">
        <v>15763227</v>
      </c>
      <c r="E10" t="s">
        <v>47</v>
      </c>
      <c r="F10" s="17" t="s">
        <v>20</v>
      </c>
      <c r="G10" s="15">
        <v>22</v>
      </c>
      <c r="I10" s="18">
        <f>GETPIVOTDATA("outcome",$F$1,"Parent Category","food","outcome","successful")/GETPIVOTDATA("outcome",$F$1,"Parent Category","food")*100</f>
        <v>47.826086956521742</v>
      </c>
    </row>
    <row r="11" spans="1:10" x14ac:dyDescent="0.3">
      <c r="A11" t="s">
        <v>2035</v>
      </c>
      <c r="B11">
        <v>3208</v>
      </c>
      <c r="C11" s="7" t="s">
        <v>2067</v>
      </c>
      <c r="D11" s="15">
        <v>42748055</v>
      </c>
      <c r="E11" t="s">
        <v>14</v>
      </c>
      <c r="F11" s="7" t="s">
        <v>2050</v>
      </c>
      <c r="G11" s="15">
        <v>48</v>
      </c>
    </row>
    <row r="12" spans="1:10" x14ac:dyDescent="0.3">
      <c r="A12" t="s">
        <v>2041</v>
      </c>
      <c r="B12">
        <v>13838</v>
      </c>
      <c r="E12" t="s">
        <v>20</v>
      </c>
      <c r="F12" s="17" t="s">
        <v>74</v>
      </c>
      <c r="G12" s="15">
        <v>1</v>
      </c>
    </row>
    <row r="13" spans="1:10" x14ac:dyDescent="0.3">
      <c r="A13" t="s">
        <v>2039</v>
      </c>
      <c r="B13">
        <v>3030</v>
      </c>
      <c r="E13" t="s">
        <v>14</v>
      </c>
      <c r="F13" s="17" t="s">
        <v>14</v>
      </c>
      <c r="G13" s="15">
        <v>23</v>
      </c>
      <c r="H13" s="18">
        <f>GETPIVOTDATA("outcome",$F$1,"Parent Category","games","outcome","failed")/GETPIVOTDATA("outcome",$F$1,"Parent Category","games")*100</f>
        <v>47.916666666666671</v>
      </c>
    </row>
    <row r="14" spans="1:10" x14ac:dyDescent="0.3">
      <c r="A14" t="s">
        <v>2041</v>
      </c>
      <c r="B14">
        <v>5629</v>
      </c>
      <c r="E14" t="s">
        <v>14</v>
      </c>
      <c r="F14" s="17" t="s">
        <v>47</v>
      </c>
      <c r="G14" s="15">
        <v>3</v>
      </c>
    </row>
    <row r="15" spans="1:10" x14ac:dyDescent="0.3">
      <c r="A15" t="s">
        <v>2035</v>
      </c>
      <c r="B15">
        <v>10295</v>
      </c>
      <c r="E15" t="s">
        <v>20</v>
      </c>
      <c r="F15" s="17" t="s">
        <v>20</v>
      </c>
      <c r="G15" s="15">
        <v>21</v>
      </c>
      <c r="I15">
        <f>GETPIVOTDATA("outcome",$F$1,"Parent Category","games","outcome","successful")/GETPIVOTDATA("outcome",$F$1,"Parent Category","games")*100</f>
        <v>43.75</v>
      </c>
    </row>
    <row r="16" spans="1:10" x14ac:dyDescent="0.3">
      <c r="A16" t="s">
        <v>2035</v>
      </c>
      <c r="B16">
        <v>18829</v>
      </c>
      <c r="E16" t="s">
        <v>14</v>
      </c>
      <c r="F16" s="7" t="s">
        <v>2064</v>
      </c>
      <c r="G16" s="15">
        <v>4</v>
      </c>
    </row>
    <row r="17" spans="1:9" x14ac:dyDescent="0.3">
      <c r="A17" t="s">
        <v>2037</v>
      </c>
      <c r="B17">
        <v>38414</v>
      </c>
      <c r="E17" t="s">
        <v>14</v>
      </c>
      <c r="F17" s="17" t="s">
        <v>20</v>
      </c>
      <c r="G17" s="15">
        <v>4</v>
      </c>
      <c r="I17">
        <f>GETPIVOTDATA("outcome",$F$1,"Parent Category","journalism","outcome","successful")/GETPIVOTDATA("outcome",$F$1,"Parent Category","journalism")*100</f>
        <v>100</v>
      </c>
    </row>
    <row r="18" spans="1:9" x14ac:dyDescent="0.3">
      <c r="A18" t="s">
        <v>2047</v>
      </c>
      <c r="B18">
        <v>11041</v>
      </c>
      <c r="E18" t="s">
        <v>20</v>
      </c>
      <c r="F18" s="7" t="s">
        <v>2035</v>
      </c>
      <c r="G18" s="15">
        <v>175</v>
      </c>
    </row>
    <row r="19" spans="1:9" x14ac:dyDescent="0.3">
      <c r="A19" t="s">
        <v>2041</v>
      </c>
      <c r="B19">
        <v>134845</v>
      </c>
      <c r="E19" t="s">
        <v>20</v>
      </c>
      <c r="F19" s="17" t="s">
        <v>74</v>
      </c>
      <c r="G19" s="15">
        <v>10</v>
      </c>
      <c r="H19" s="18"/>
    </row>
    <row r="20" spans="1:9" x14ac:dyDescent="0.3">
      <c r="A20" t="s">
        <v>2039</v>
      </c>
      <c r="B20">
        <v>6089</v>
      </c>
      <c r="E20" t="s">
        <v>74</v>
      </c>
      <c r="F20" s="17" t="s">
        <v>14</v>
      </c>
      <c r="G20" s="15">
        <v>66</v>
      </c>
      <c r="H20" s="18">
        <f>GETPIVOTDATA("outcome",$F$1,"Parent Category","music","outcome","failed")/GETPIVOTDATA("outcome",$F$1,"Parent Category","music")*100</f>
        <v>37.714285714285715</v>
      </c>
    </row>
    <row r="21" spans="1:9" x14ac:dyDescent="0.3">
      <c r="A21" t="s">
        <v>2039</v>
      </c>
      <c r="B21">
        <v>30331</v>
      </c>
      <c r="E21" t="s">
        <v>14</v>
      </c>
      <c r="F21" s="17" t="s">
        <v>20</v>
      </c>
      <c r="G21" s="15">
        <v>99</v>
      </c>
      <c r="I21" s="18">
        <f>GETPIVOTDATA("outcome",$F$1,"Parent Category","music","outcome","successful")/GETPIVOTDATA("outcome",$F$1,"Parent Category","music")*100</f>
        <v>56.571428571428569</v>
      </c>
    </row>
    <row r="22" spans="1:9" x14ac:dyDescent="0.3">
      <c r="A22" t="s">
        <v>2041</v>
      </c>
      <c r="B22">
        <v>147936</v>
      </c>
      <c r="E22" t="s">
        <v>20</v>
      </c>
      <c r="F22" s="7" t="s">
        <v>2054</v>
      </c>
      <c r="G22" s="15">
        <v>42</v>
      </c>
    </row>
    <row r="23" spans="1:9" x14ac:dyDescent="0.3">
      <c r="A23" t="s">
        <v>2039</v>
      </c>
      <c r="B23">
        <v>38533</v>
      </c>
      <c r="E23" t="s">
        <v>14</v>
      </c>
      <c r="F23" s="17" t="s">
        <v>74</v>
      </c>
      <c r="G23" s="15">
        <v>4</v>
      </c>
      <c r="H23" s="18"/>
      <c r="I23" s="18"/>
    </row>
    <row r="24" spans="1:9" x14ac:dyDescent="0.3">
      <c r="A24" t="s">
        <v>2039</v>
      </c>
      <c r="B24">
        <v>75690</v>
      </c>
      <c r="E24" t="s">
        <v>20</v>
      </c>
      <c r="F24" s="17" t="s">
        <v>14</v>
      </c>
      <c r="G24" s="15">
        <v>11</v>
      </c>
      <c r="H24" s="18">
        <f>GETPIVOTDATA("outcome",$F$1,"Parent Category","photography","outcome","failed")/GETPIVOTDATA("outcome",$F$1,"Parent Category","photography")*100</f>
        <v>26.190476190476193</v>
      </c>
      <c r="I24" s="18"/>
    </row>
    <row r="25" spans="1:9" x14ac:dyDescent="0.3">
      <c r="A25" t="s">
        <v>2041</v>
      </c>
      <c r="B25">
        <v>14942</v>
      </c>
      <c r="E25" t="s">
        <v>20</v>
      </c>
      <c r="F25" s="17" t="s">
        <v>47</v>
      </c>
      <c r="G25" s="15">
        <v>1</v>
      </c>
      <c r="H25" s="18"/>
      <c r="I25" s="18"/>
    </row>
    <row r="26" spans="1:9" x14ac:dyDescent="0.3">
      <c r="A26" t="s">
        <v>2037</v>
      </c>
      <c r="B26">
        <v>104257</v>
      </c>
      <c r="E26" t="s">
        <v>20</v>
      </c>
      <c r="F26" s="17" t="s">
        <v>20</v>
      </c>
      <c r="G26" s="15">
        <v>26</v>
      </c>
      <c r="H26" s="18"/>
      <c r="I26" s="18">
        <f>GETPIVOTDATA("outcome",$F$1,"Parent Category","photography","outcome","successful")/GETPIVOTDATA("outcome",$F$1,"Parent Category","photography")*100</f>
        <v>61.904761904761905</v>
      </c>
    </row>
    <row r="27" spans="1:9" x14ac:dyDescent="0.3">
      <c r="A27" t="s">
        <v>2050</v>
      </c>
      <c r="B27">
        <v>11904</v>
      </c>
      <c r="E27" t="s">
        <v>20</v>
      </c>
      <c r="F27" s="7" t="s">
        <v>2047</v>
      </c>
      <c r="G27" s="15">
        <v>67</v>
      </c>
    </row>
    <row r="28" spans="1:9" x14ac:dyDescent="0.3">
      <c r="A28" t="s">
        <v>2039</v>
      </c>
      <c r="B28">
        <v>51814</v>
      </c>
      <c r="E28" t="s">
        <v>74</v>
      </c>
      <c r="F28" s="17" t="s">
        <v>74</v>
      </c>
      <c r="G28" s="15">
        <v>2</v>
      </c>
      <c r="H28" s="18"/>
    </row>
    <row r="29" spans="1:9" x14ac:dyDescent="0.3">
      <c r="A29" t="s">
        <v>2035</v>
      </c>
      <c r="B29">
        <v>1599</v>
      </c>
      <c r="E29" t="s">
        <v>14</v>
      </c>
      <c r="F29" s="17" t="s">
        <v>14</v>
      </c>
      <c r="G29" s="15">
        <v>24</v>
      </c>
      <c r="H29" s="18">
        <f>GETPIVOTDATA("outcome",$F$1,"Parent Category","publishing","outcome","failed")/GETPIVOTDATA("outcome",$F$1,"Parent Category","publishing")*100</f>
        <v>35.820895522388057</v>
      </c>
    </row>
    <row r="30" spans="1:9" x14ac:dyDescent="0.3">
      <c r="A30" t="s">
        <v>2039</v>
      </c>
      <c r="B30">
        <v>137635</v>
      </c>
      <c r="E30" t="s">
        <v>20</v>
      </c>
      <c r="F30" s="17" t="s">
        <v>47</v>
      </c>
      <c r="G30" s="15">
        <v>1</v>
      </c>
      <c r="H30" s="18"/>
    </row>
    <row r="31" spans="1:9" x14ac:dyDescent="0.3">
      <c r="A31" t="s">
        <v>2041</v>
      </c>
      <c r="B31">
        <v>150965</v>
      </c>
      <c r="E31" t="s">
        <v>20</v>
      </c>
      <c r="F31" s="17" t="s">
        <v>20</v>
      </c>
      <c r="G31" s="15">
        <v>40</v>
      </c>
      <c r="I31" s="18">
        <f>GETPIVOTDATA("outcome",$F$1,"Parent Category","publishing","outcome","successful")/GETPIVOTDATA("outcome",$F$1,"Parent Category","publishing")*100</f>
        <v>59.701492537313428</v>
      </c>
    </row>
    <row r="32" spans="1:9" x14ac:dyDescent="0.3">
      <c r="A32" t="s">
        <v>2041</v>
      </c>
      <c r="B32">
        <v>14455</v>
      </c>
      <c r="E32" t="s">
        <v>20</v>
      </c>
      <c r="F32" s="7" t="s">
        <v>2037</v>
      </c>
      <c r="G32" s="15">
        <v>96</v>
      </c>
    </row>
    <row r="33" spans="1:9" x14ac:dyDescent="0.3">
      <c r="A33" t="s">
        <v>2050</v>
      </c>
      <c r="B33">
        <v>10850</v>
      </c>
      <c r="E33" t="s">
        <v>20</v>
      </c>
      <c r="F33" s="17" t="s">
        <v>74</v>
      </c>
      <c r="G33" s="15">
        <v>2</v>
      </c>
      <c r="H33" s="18"/>
      <c r="I33" s="18"/>
    </row>
    <row r="34" spans="1:9" x14ac:dyDescent="0.3">
      <c r="A34" t="s">
        <v>2041</v>
      </c>
      <c r="B34">
        <v>87676</v>
      </c>
      <c r="E34" t="s">
        <v>14</v>
      </c>
      <c r="F34" s="17" t="s">
        <v>14</v>
      </c>
      <c r="G34" s="15">
        <v>28</v>
      </c>
      <c r="H34" s="18">
        <f>GETPIVOTDATA("outcome",$F$1,"Parent Category","technology","outcome","failed")/GETPIVOTDATA("outcome",$F$1,"Parent Category","technology")*100</f>
        <v>29.166666666666668</v>
      </c>
      <c r="I34" s="18"/>
    </row>
    <row r="35" spans="1:9" x14ac:dyDescent="0.3">
      <c r="A35" t="s">
        <v>2039</v>
      </c>
      <c r="B35">
        <v>189666</v>
      </c>
      <c r="E35" t="s">
        <v>20</v>
      </c>
      <c r="F35" s="17" t="s">
        <v>47</v>
      </c>
      <c r="G35" s="15">
        <v>2</v>
      </c>
      <c r="H35" s="18"/>
      <c r="I35" s="18"/>
    </row>
    <row r="36" spans="1:9" x14ac:dyDescent="0.3">
      <c r="A36" t="s">
        <v>2041</v>
      </c>
      <c r="B36">
        <v>14025</v>
      </c>
      <c r="E36" t="s">
        <v>20</v>
      </c>
      <c r="F36" s="17" t="s">
        <v>20</v>
      </c>
      <c r="G36" s="15">
        <v>64</v>
      </c>
      <c r="H36" s="18"/>
      <c r="I36" s="18">
        <f>GETPIVOTDATA("outcome",$F$1,"Parent Category","technology","outcome","successful")/GETPIVOTDATA("outcome",$F$1,"Parent Category","technology")*100</f>
        <v>66.666666666666657</v>
      </c>
    </row>
    <row r="37" spans="1:9" x14ac:dyDescent="0.3">
      <c r="A37" t="s">
        <v>2041</v>
      </c>
      <c r="B37">
        <v>188628</v>
      </c>
      <c r="E37" t="s">
        <v>20</v>
      </c>
      <c r="F37" s="7" t="s">
        <v>2039</v>
      </c>
      <c r="G37" s="15">
        <v>344</v>
      </c>
      <c r="H37" s="18"/>
      <c r="I37" s="18"/>
    </row>
    <row r="38" spans="1:9" x14ac:dyDescent="0.3">
      <c r="A38" t="s">
        <v>2039</v>
      </c>
      <c r="B38">
        <v>1101</v>
      </c>
      <c r="E38" t="s">
        <v>20</v>
      </c>
      <c r="F38" s="17" t="s">
        <v>74</v>
      </c>
      <c r="G38" s="15">
        <v>23</v>
      </c>
      <c r="H38" s="18"/>
      <c r="I38" s="18"/>
    </row>
    <row r="39" spans="1:9" x14ac:dyDescent="0.3">
      <c r="A39" t="s">
        <v>2047</v>
      </c>
      <c r="B39">
        <v>11339</v>
      </c>
      <c r="E39" t="s">
        <v>20</v>
      </c>
      <c r="F39" s="17" t="s">
        <v>14</v>
      </c>
      <c r="G39" s="15">
        <v>132</v>
      </c>
      <c r="H39" s="18">
        <f>GETPIVOTDATA("outcome",$F$1,"Parent Category","theater","outcome","failed")/GETPIVOTDATA("outcome",$F$1,"Parent Category","theater")*100</f>
        <v>38.372093023255815</v>
      </c>
      <c r="I39" s="18"/>
    </row>
    <row r="40" spans="1:9" x14ac:dyDescent="0.3">
      <c r="A40" t="s">
        <v>2054</v>
      </c>
      <c r="B40">
        <v>10085</v>
      </c>
      <c r="E40" t="s">
        <v>20</v>
      </c>
      <c r="F40" s="17" t="s">
        <v>47</v>
      </c>
      <c r="G40" s="15">
        <v>2</v>
      </c>
      <c r="H40" s="18"/>
      <c r="I40" s="18"/>
    </row>
    <row r="41" spans="1:9" x14ac:dyDescent="0.3">
      <c r="A41" t="s">
        <v>2039</v>
      </c>
      <c r="B41">
        <v>5027</v>
      </c>
      <c r="E41" t="s">
        <v>14</v>
      </c>
      <c r="F41" s="17" t="s">
        <v>20</v>
      </c>
      <c r="G41" s="15">
        <v>187</v>
      </c>
      <c r="H41" s="18"/>
      <c r="I41" s="18">
        <f>GETPIVOTDATA("outcome",$F$1,"Parent Category","theater","outcome","successful")/GETPIVOTDATA("outcome",$F$1,"Parent Category","theater")*100</f>
        <v>54.360465116279066</v>
      </c>
    </row>
    <row r="42" spans="1:9" x14ac:dyDescent="0.3">
      <c r="A42" t="s">
        <v>2037</v>
      </c>
      <c r="B42">
        <v>14878</v>
      </c>
      <c r="E42" t="s">
        <v>20</v>
      </c>
      <c r="F42" s="7" t="s">
        <v>2067</v>
      </c>
      <c r="G42" s="15">
        <v>1000</v>
      </c>
    </row>
    <row r="43" spans="1:9" x14ac:dyDescent="0.3">
      <c r="A43" t="s">
        <v>2035</v>
      </c>
      <c r="B43">
        <v>11924</v>
      </c>
      <c r="E43" t="s">
        <v>20</v>
      </c>
    </row>
    <row r="44" spans="1:9" x14ac:dyDescent="0.3">
      <c r="A44" t="s">
        <v>2033</v>
      </c>
      <c r="B44">
        <v>7991</v>
      </c>
      <c r="E44" t="s">
        <v>20</v>
      </c>
    </row>
    <row r="45" spans="1:9" x14ac:dyDescent="0.3">
      <c r="A45" t="s">
        <v>2047</v>
      </c>
      <c r="B45">
        <v>167717</v>
      </c>
      <c r="E45" t="s">
        <v>20</v>
      </c>
    </row>
    <row r="46" spans="1:9" x14ac:dyDescent="0.3">
      <c r="A46" t="s">
        <v>2047</v>
      </c>
      <c r="B46">
        <v>10541</v>
      </c>
      <c r="E46" t="s">
        <v>20</v>
      </c>
    </row>
    <row r="47" spans="1:9" x14ac:dyDescent="0.3">
      <c r="A47" t="s">
        <v>2039</v>
      </c>
      <c r="B47">
        <v>4530</v>
      </c>
      <c r="E47" t="s">
        <v>14</v>
      </c>
    </row>
    <row r="48" spans="1:9" x14ac:dyDescent="0.3">
      <c r="A48" t="s">
        <v>2035</v>
      </c>
      <c r="B48">
        <v>4247</v>
      </c>
      <c r="E48" t="s">
        <v>20</v>
      </c>
    </row>
    <row r="49" spans="1:5" x14ac:dyDescent="0.3">
      <c r="A49" t="s">
        <v>2039</v>
      </c>
      <c r="B49">
        <v>7129</v>
      </c>
      <c r="E49" t="s">
        <v>20</v>
      </c>
    </row>
    <row r="50" spans="1:5" x14ac:dyDescent="0.3">
      <c r="A50" t="s">
        <v>2039</v>
      </c>
      <c r="B50">
        <v>128862</v>
      </c>
      <c r="E50" t="s">
        <v>20</v>
      </c>
    </row>
    <row r="51" spans="1:5" x14ac:dyDescent="0.3">
      <c r="A51" t="s">
        <v>2035</v>
      </c>
      <c r="B51">
        <v>13653</v>
      </c>
      <c r="E51" t="s">
        <v>20</v>
      </c>
    </row>
    <row r="52" spans="1:5" x14ac:dyDescent="0.3">
      <c r="A52" t="s">
        <v>2035</v>
      </c>
      <c r="B52">
        <v>2</v>
      </c>
      <c r="E52" t="s">
        <v>14</v>
      </c>
    </row>
    <row r="53" spans="1:5" x14ac:dyDescent="0.3">
      <c r="A53" t="s">
        <v>2037</v>
      </c>
      <c r="B53">
        <v>145243</v>
      </c>
      <c r="E53" t="s">
        <v>14</v>
      </c>
    </row>
    <row r="54" spans="1:5" x14ac:dyDescent="0.3">
      <c r="A54" t="s">
        <v>2039</v>
      </c>
      <c r="B54">
        <v>2459</v>
      </c>
      <c r="E54" t="s">
        <v>14</v>
      </c>
    </row>
    <row r="55" spans="1:5" x14ac:dyDescent="0.3">
      <c r="A55" t="s">
        <v>2041</v>
      </c>
      <c r="B55">
        <v>12356</v>
      </c>
      <c r="E55" t="s">
        <v>20</v>
      </c>
    </row>
    <row r="56" spans="1:5" x14ac:dyDescent="0.3">
      <c r="A56" t="s">
        <v>2037</v>
      </c>
      <c r="B56">
        <v>5392</v>
      </c>
      <c r="E56" t="s">
        <v>14</v>
      </c>
    </row>
    <row r="57" spans="1:5" x14ac:dyDescent="0.3">
      <c r="A57" t="s">
        <v>2035</v>
      </c>
      <c r="B57">
        <v>11746</v>
      </c>
      <c r="E57" t="s">
        <v>20</v>
      </c>
    </row>
    <row r="58" spans="1:5" x14ac:dyDescent="0.3">
      <c r="A58" t="s">
        <v>2037</v>
      </c>
      <c r="B58">
        <v>11493</v>
      </c>
      <c r="E58" t="s">
        <v>20</v>
      </c>
    </row>
    <row r="59" spans="1:5" x14ac:dyDescent="0.3">
      <c r="A59" t="s">
        <v>2050</v>
      </c>
      <c r="B59">
        <v>6243</v>
      </c>
      <c r="E59" t="s">
        <v>20</v>
      </c>
    </row>
    <row r="60" spans="1:5" x14ac:dyDescent="0.3">
      <c r="A60" t="s">
        <v>2039</v>
      </c>
      <c r="B60">
        <v>6132</v>
      </c>
      <c r="E60" t="s">
        <v>20</v>
      </c>
    </row>
    <row r="61" spans="1:5" x14ac:dyDescent="0.3">
      <c r="A61" t="s">
        <v>2039</v>
      </c>
      <c r="B61">
        <v>3851</v>
      </c>
      <c r="E61" t="s">
        <v>20</v>
      </c>
    </row>
    <row r="62" spans="1:5" x14ac:dyDescent="0.3">
      <c r="A62" t="s">
        <v>2039</v>
      </c>
      <c r="B62">
        <v>135997</v>
      </c>
      <c r="E62" t="s">
        <v>20</v>
      </c>
    </row>
    <row r="63" spans="1:5" x14ac:dyDescent="0.3">
      <c r="A63" t="s">
        <v>2039</v>
      </c>
      <c r="B63">
        <v>184750</v>
      </c>
      <c r="E63" t="s">
        <v>14</v>
      </c>
    </row>
    <row r="64" spans="1:5" x14ac:dyDescent="0.3">
      <c r="A64" t="s">
        <v>2037</v>
      </c>
      <c r="B64">
        <v>14452</v>
      </c>
      <c r="E64" t="s">
        <v>20</v>
      </c>
    </row>
    <row r="65" spans="1:5" x14ac:dyDescent="0.3">
      <c r="A65" t="s">
        <v>2039</v>
      </c>
      <c r="B65">
        <v>557</v>
      </c>
      <c r="E65" t="s">
        <v>14</v>
      </c>
    </row>
    <row r="66" spans="1:5" x14ac:dyDescent="0.3">
      <c r="A66" t="s">
        <v>2037</v>
      </c>
      <c r="B66">
        <v>2734</v>
      </c>
      <c r="E66" t="s">
        <v>14</v>
      </c>
    </row>
    <row r="67" spans="1:5" x14ac:dyDescent="0.3">
      <c r="A67" t="s">
        <v>2039</v>
      </c>
      <c r="B67">
        <v>14405</v>
      </c>
      <c r="E67" t="s">
        <v>20</v>
      </c>
    </row>
    <row r="68" spans="1:5" x14ac:dyDescent="0.3">
      <c r="A68" t="s">
        <v>2039</v>
      </c>
      <c r="B68">
        <v>1307</v>
      </c>
      <c r="E68" t="s">
        <v>14</v>
      </c>
    </row>
    <row r="69" spans="1:5" x14ac:dyDescent="0.3">
      <c r="A69" t="s">
        <v>2037</v>
      </c>
      <c r="B69">
        <v>117892</v>
      </c>
      <c r="E69" t="s">
        <v>20</v>
      </c>
    </row>
    <row r="70" spans="1:5" x14ac:dyDescent="0.3">
      <c r="A70" t="s">
        <v>2039</v>
      </c>
      <c r="B70">
        <v>14508</v>
      </c>
      <c r="E70" t="s">
        <v>20</v>
      </c>
    </row>
    <row r="71" spans="1:5" x14ac:dyDescent="0.3">
      <c r="A71" t="s">
        <v>2039</v>
      </c>
      <c r="B71">
        <v>1901</v>
      </c>
      <c r="E71" t="s">
        <v>74</v>
      </c>
    </row>
    <row r="72" spans="1:5" x14ac:dyDescent="0.3">
      <c r="A72" t="s">
        <v>2039</v>
      </c>
      <c r="B72">
        <v>158389</v>
      </c>
      <c r="E72" t="s">
        <v>20</v>
      </c>
    </row>
    <row r="73" spans="1:5" x14ac:dyDescent="0.3">
      <c r="A73" t="s">
        <v>2039</v>
      </c>
      <c r="B73">
        <v>6484</v>
      </c>
      <c r="E73" t="s">
        <v>20</v>
      </c>
    </row>
    <row r="74" spans="1:5" x14ac:dyDescent="0.3">
      <c r="A74" t="s">
        <v>2041</v>
      </c>
      <c r="B74">
        <v>4022</v>
      </c>
      <c r="E74" t="s">
        <v>20</v>
      </c>
    </row>
    <row r="75" spans="1:5" x14ac:dyDescent="0.3">
      <c r="A75" t="s">
        <v>2035</v>
      </c>
      <c r="B75">
        <v>9253</v>
      </c>
      <c r="E75" t="s">
        <v>20</v>
      </c>
    </row>
    <row r="76" spans="1:5" x14ac:dyDescent="0.3">
      <c r="A76" t="s">
        <v>2035</v>
      </c>
      <c r="B76">
        <v>4776</v>
      </c>
      <c r="E76" t="s">
        <v>20</v>
      </c>
    </row>
    <row r="77" spans="1:5" x14ac:dyDescent="0.3">
      <c r="A77" t="s">
        <v>2054</v>
      </c>
      <c r="B77">
        <v>14606</v>
      </c>
      <c r="E77" t="s">
        <v>20</v>
      </c>
    </row>
    <row r="78" spans="1:5" x14ac:dyDescent="0.3">
      <c r="A78" t="s">
        <v>2039</v>
      </c>
      <c r="B78">
        <v>95993</v>
      </c>
      <c r="E78" t="s">
        <v>14</v>
      </c>
    </row>
    <row r="79" spans="1:5" x14ac:dyDescent="0.3">
      <c r="A79" t="s">
        <v>2041</v>
      </c>
      <c r="B79">
        <v>4460</v>
      </c>
      <c r="E79" t="s">
        <v>14</v>
      </c>
    </row>
    <row r="80" spans="1:5" x14ac:dyDescent="0.3">
      <c r="A80" t="s">
        <v>2047</v>
      </c>
      <c r="B80">
        <v>13536</v>
      </c>
      <c r="E80" t="s">
        <v>20</v>
      </c>
    </row>
    <row r="81" spans="1:5" x14ac:dyDescent="0.3">
      <c r="A81" t="s">
        <v>2039</v>
      </c>
      <c r="B81">
        <v>40228</v>
      </c>
      <c r="E81" t="s">
        <v>14</v>
      </c>
    </row>
    <row r="82" spans="1:5" x14ac:dyDescent="0.3">
      <c r="A82" t="s">
        <v>2050</v>
      </c>
      <c r="B82">
        <v>7012</v>
      </c>
      <c r="E82" t="s">
        <v>20</v>
      </c>
    </row>
    <row r="83" spans="1:5" x14ac:dyDescent="0.3">
      <c r="A83" t="s">
        <v>2035</v>
      </c>
      <c r="B83">
        <v>37857</v>
      </c>
      <c r="E83" t="s">
        <v>20</v>
      </c>
    </row>
    <row r="84" spans="1:5" x14ac:dyDescent="0.3">
      <c r="A84" t="s">
        <v>2050</v>
      </c>
      <c r="B84">
        <v>14973</v>
      </c>
      <c r="E84" t="s">
        <v>20</v>
      </c>
    </row>
    <row r="85" spans="1:5" x14ac:dyDescent="0.3">
      <c r="A85" t="s">
        <v>2035</v>
      </c>
      <c r="B85">
        <v>39996</v>
      </c>
      <c r="E85" t="s">
        <v>14</v>
      </c>
    </row>
    <row r="86" spans="1:5" x14ac:dyDescent="0.3">
      <c r="A86" t="s">
        <v>2037</v>
      </c>
      <c r="B86">
        <v>41564</v>
      </c>
      <c r="E86" t="s">
        <v>20</v>
      </c>
    </row>
    <row r="87" spans="1:5" x14ac:dyDescent="0.3">
      <c r="A87" t="s">
        <v>2035</v>
      </c>
      <c r="B87">
        <v>6430</v>
      </c>
      <c r="E87" t="s">
        <v>20</v>
      </c>
    </row>
    <row r="88" spans="1:5" x14ac:dyDescent="0.3">
      <c r="A88" t="s">
        <v>2039</v>
      </c>
      <c r="B88">
        <v>12405</v>
      </c>
      <c r="E88" t="s">
        <v>20</v>
      </c>
    </row>
    <row r="89" spans="1:5" x14ac:dyDescent="0.3">
      <c r="A89" t="s">
        <v>2035</v>
      </c>
      <c r="B89">
        <v>123040</v>
      </c>
      <c r="E89" t="s">
        <v>14</v>
      </c>
    </row>
    <row r="90" spans="1:5" x14ac:dyDescent="0.3">
      <c r="A90" t="s">
        <v>2047</v>
      </c>
      <c r="B90">
        <v>12516</v>
      </c>
      <c r="E90" t="s">
        <v>20</v>
      </c>
    </row>
    <row r="91" spans="1:5" x14ac:dyDescent="0.3">
      <c r="A91" t="s">
        <v>2039</v>
      </c>
      <c r="B91">
        <v>8588</v>
      </c>
      <c r="E91" t="s">
        <v>20</v>
      </c>
    </row>
    <row r="92" spans="1:5" x14ac:dyDescent="0.3">
      <c r="A92" t="s">
        <v>2039</v>
      </c>
      <c r="B92">
        <v>6132</v>
      </c>
      <c r="E92" t="s">
        <v>14</v>
      </c>
    </row>
    <row r="93" spans="1:5" x14ac:dyDescent="0.3">
      <c r="A93" t="s">
        <v>2047</v>
      </c>
      <c r="B93">
        <v>74688</v>
      </c>
      <c r="E93" t="s">
        <v>14</v>
      </c>
    </row>
    <row r="94" spans="1:5" x14ac:dyDescent="0.3">
      <c r="A94" t="s">
        <v>2050</v>
      </c>
      <c r="B94">
        <v>51775</v>
      </c>
      <c r="E94" t="s">
        <v>20</v>
      </c>
    </row>
    <row r="95" spans="1:5" x14ac:dyDescent="0.3">
      <c r="A95" t="s">
        <v>2039</v>
      </c>
      <c r="B95">
        <v>65877</v>
      </c>
      <c r="E95" t="s">
        <v>74</v>
      </c>
    </row>
    <row r="96" spans="1:5" x14ac:dyDescent="0.3">
      <c r="A96" t="s">
        <v>2037</v>
      </c>
      <c r="B96">
        <v>8807</v>
      </c>
      <c r="E96" t="s">
        <v>20</v>
      </c>
    </row>
    <row r="97" spans="1:5" x14ac:dyDescent="0.3">
      <c r="A97" t="s">
        <v>2041</v>
      </c>
      <c r="B97">
        <v>1017</v>
      </c>
      <c r="E97" t="s">
        <v>20</v>
      </c>
    </row>
    <row r="98" spans="1:5" x14ac:dyDescent="0.3">
      <c r="A98" t="s">
        <v>2039</v>
      </c>
      <c r="B98">
        <v>151513</v>
      </c>
      <c r="E98" t="s">
        <v>20</v>
      </c>
    </row>
    <row r="99" spans="1:5" x14ac:dyDescent="0.3">
      <c r="A99" t="s">
        <v>2033</v>
      </c>
      <c r="B99">
        <v>12047</v>
      </c>
      <c r="E99" t="s">
        <v>20</v>
      </c>
    </row>
    <row r="100" spans="1:5" x14ac:dyDescent="0.3">
      <c r="A100" t="s">
        <v>2050</v>
      </c>
      <c r="B100">
        <v>32951</v>
      </c>
      <c r="E100" t="s">
        <v>14</v>
      </c>
    </row>
    <row r="101" spans="1:5" x14ac:dyDescent="0.3">
      <c r="A101" t="s">
        <v>2039</v>
      </c>
      <c r="B101">
        <v>14951</v>
      </c>
      <c r="E101" t="s">
        <v>20</v>
      </c>
    </row>
    <row r="102" spans="1:5" x14ac:dyDescent="0.3">
      <c r="A102" t="s">
        <v>2039</v>
      </c>
      <c r="B102">
        <v>1</v>
      </c>
      <c r="E102" t="s">
        <v>14</v>
      </c>
    </row>
    <row r="103" spans="1:5" x14ac:dyDescent="0.3">
      <c r="A103" t="s">
        <v>2035</v>
      </c>
      <c r="B103">
        <v>9193</v>
      </c>
      <c r="E103" t="s">
        <v>20</v>
      </c>
    </row>
    <row r="104" spans="1:5" x14ac:dyDescent="0.3">
      <c r="A104" t="s">
        <v>2037</v>
      </c>
      <c r="B104">
        <v>10422</v>
      </c>
      <c r="E104" t="s">
        <v>20</v>
      </c>
    </row>
    <row r="105" spans="1:5" x14ac:dyDescent="0.3">
      <c r="A105" t="s">
        <v>2035</v>
      </c>
      <c r="B105">
        <v>2461</v>
      </c>
      <c r="E105" t="s">
        <v>14</v>
      </c>
    </row>
    <row r="106" spans="1:5" x14ac:dyDescent="0.3">
      <c r="A106" t="s">
        <v>2035</v>
      </c>
      <c r="B106">
        <v>170623</v>
      </c>
      <c r="E106" t="s">
        <v>20</v>
      </c>
    </row>
    <row r="107" spans="1:5" x14ac:dyDescent="0.3">
      <c r="A107" t="s">
        <v>2037</v>
      </c>
      <c r="B107">
        <v>9829</v>
      </c>
      <c r="E107" t="s">
        <v>20</v>
      </c>
    </row>
    <row r="108" spans="1:5" x14ac:dyDescent="0.3">
      <c r="A108" t="s">
        <v>2039</v>
      </c>
      <c r="B108">
        <v>14006</v>
      </c>
      <c r="E108" t="s">
        <v>20</v>
      </c>
    </row>
    <row r="109" spans="1:5" x14ac:dyDescent="0.3">
      <c r="A109" t="s">
        <v>2039</v>
      </c>
      <c r="B109">
        <v>6527</v>
      </c>
      <c r="E109" t="s">
        <v>20</v>
      </c>
    </row>
    <row r="110" spans="1:5" x14ac:dyDescent="0.3">
      <c r="A110" t="s">
        <v>2041</v>
      </c>
      <c r="B110">
        <v>8929</v>
      </c>
      <c r="E110" t="s">
        <v>20</v>
      </c>
    </row>
    <row r="111" spans="1:5" x14ac:dyDescent="0.3">
      <c r="A111" t="s">
        <v>2041</v>
      </c>
      <c r="B111">
        <v>3079</v>
      </c>
      <c r="E111" t="s">
        <v>14</v>
      </c>
    </row>
    <row r="112" spans="1:5" x14ac:dyDescent="0.3">
      <c r="A112" t="s">
        <v>2033</v>
      </c>
      <c r="B112">
        <v>21307</v>
      </c>
      <c r="E112" t="s">
        <v>14</v>
      </c>
    </row>
    <row r="113" spans="1:5" x14ac:dyDescent="0.3">
      <c r="A113" t="s">
        <v>2047</v>
      </c>
      <c r="B113">
        <v>73653</v>
      </c>
      <c r="E113" t="s">
        <v>20</v>
      </c>
    </row>
    <row r="114" spans="1:5" x14ac:dyDescent="0.3">
      <c r="A114" t="s">
        <v>2037</v>
      </c>
      <c r="B114">
        <v>12635</v>
      </c>
      <c r="E114" t="s">
        <v>20</v>
      </c>
    </row>
    <row r="115" spans="1:5" x14ac:dyDescent="0.3">
      <c r="A115" t="s">
        <v>2033</v>
      </c>
      <c r="B115">
        <v>12437</v>
      </c>
      <c r="E115" t="s">
        <v>20</v>
      </c>
    </row>
    <row r="116" spans="1:5" x14ac:dyDescent="0.3">
      <c r="A116" t="s">
        <v>2037</v>
      </c>
      <c r="B116">
        <v>13816</v>
      </c>
      <c r="E116" t="s">
        <v>20</v>
      </c>
    </row>
    <row r="117" spans="1:5" x14ac:dyDescent="0.3">
      <c r="A117" t="s">
        <v>2047</v>
      </c>
      <c r="B117">
        <v>145382</v>
      </c>
      <c r="E117" t="s">
        <v>14</v>
      </c>
    </row>
    <row r="118" spans="1:5" x14ac:dyDescent="0.3">
      <c r="A118" t="s">
        <v>2039</v>
      </c>
      <c r="B118">
        <v>6336</v>
      </c>
      <c r="E118" t="s">
        <v>14</v>
      </c>
    </row>
    <row r="119" spans="1:5" x14ac:dyDescent="0.3">
      <c r="A119" t="s">
        <v>2041</v>
      </c>
      <c r="B119">
        <v>8523</v>
      </c>
      <c r="E119" t="s">
        <v>20</v>
      </c>
    </row>
    <row r="120" spans="1:5" x14ac:dyDescent="0.3">
      <c r="A120" t="s">
        <v>2054</v>
      </c>
      <c r="B120">
        <v>6351</v>
      </c>
      <c r="E120" t="s">
        <v>20</v>
      </c>
    </row>
    <row r="121" spans="1:5" x14ac:dyDescent="0.3">
      <c r="A121" t="s">
        <v>2041</v>
      </c>
      <c r="B121">
        <v>10748</v>
      </c>
      <c r="E121" t="s">
        <v>20</v>
      </c>
    </row>
    <row r="122" spans="1:5" x14ac:dyDescent="0.3">
      <c r="A122" t="s">
        <v>2050</v>
      </c>
      <c r="B122">
        <v>112272</v>
      </c>
      <c r="E122" t="s">
        <v>20</v>
      </c>
    </row>
    <row r="123" spans="1:5" x14ac:dyDescent="0.3">
      <c r="A123" t="s">
        <v>2050</v>
      </c>
      <c r="B123">
        <v>99361</v>
      </c>
      <c r="E123" t="s">
        <v>20</v>
      </c>
    </row>
    <row r="124" spans="1:5" x14ac:dyDescent="0.3">
      <c r="A124" t="s">
        <v>2047</v>
      </c>
      <c r="B124">
        <v>88055</v>
      </c>
      <c r="E124" t="s">
        <v>14</v>
      </c>
    </row>
    <row r="125" spans="1:5" x14ac:dyDescent="0.3">
      <c r="A125" t="s">
        <v>2039</v>
      </c>
      <c r="B125">
        <v>33092</v>
      </c>
      <c r="E125" t="s">
        <v>14</v>
      </c>
    </row>
    <row r="126" spans="1:5" x14ac:dyDescent="0.3">
      <c r="A126" t="s">
        <v>2054</v>
      </c>
      <c r="B126">
        <v>9562</v>
      </c>
      <c r="E126" t="s">
        <v>20</v>
      </c>
    </row>
    <row r="127" spans="1:5" x14ac:dyDescent="0.3">
      <c r="A127" t="s">
        <v>2039</v>
      </c>
      <c r="B127">
        <v>8475</v>
      </c>
      <c r="E127" t="s">
        <v>20</v>
      </c>
    </row>
    <row r="128" spans="1:5" x14ac:dyDescent="0.3">
      <c r="A128" t="s">
        <v>2039</v>
      </c>
      <c r="B128">
        <v>69617</v>
      </c>
      <c r="E128" t="s">
        <v>14</v>
      </c>
    </row>
    <row r="129" spans="1:5" x14ac:dyDescent="0.3">
      <c r="A129" t="s">
        <v>2039</v>
      </c>
      <c r="B129">
        <v>53067</v>
      </c>
      <c r="E129" t="s">
        <v>14</v>
      </c>
    </row>
    <row r="130" spans="1:5" x14ac:dyDescent="0.3">
      <c r="A130" t="s">
        <v>2035</v>
      </c>
      <c r="B130">
        <v>42596</v>
      </c>
      <c r="E130" t="s">
        <v>74</v>
      </c>
    </row>
    <row r="131" spans="1:5" x14ac:dyDescent="0.3">
      <c r="A131" t="s">
        <v>2033</v>
      </c>
      <c r="B131">
        <v>4756</v>
      </c>
      <c r="E131" t="s">
        <v>74</v>
      </c>
    </row>
    <row r="132" spans="1:5" x14ac:dyDescent="0.3">
      <c r="A132" t="s">
        <v>2041</v>
      </c>
      <c r="B132">
        <v>14925</v>
      </c>
      <c r="E132" t="s">
        <v>20</v>
      </c>
    </row>
    <row r="133" spans="1:5" x14ac:dyDescent="0.3">
      <c r="A133" t="s">
        <v>2037</v>
      </c>
      <c r="B133">
        <v>166116</v>
      </c>
      <c r="E133" t="s">
        <v>20</v>
      </c>
    </row>
    <row r="134" spans="1:5" x14ac:dyDescent="0.3">
      <c r="A134" t="s">
        <v>2039</v>
      </c>
      <c r="B134">
        <v>3834</v>
      </c>
      <c r="E134" t="s">
        <v>20</v>
      </c>
    </row>
    <row r="135" spans="1:5" x14ac:dyDescent="0.3">
      <c r="A135" t="s">
        <v>2035</v>
      </c>
      <c r="B135">
        <v>13985</v>
      </c>
      <c r="E135" t="s">
        <v>20</v>
      </c>
    </row>
    <row r="136" spans="1:5" x14ac:dyDescent="0.3">
      <c r="A136" t="s">
        <v>2041</v>
      </c>
      <c r="B136">
        <v>89288</v>
      </c>
      <c r="E136" t="s">
        <v>14</v>
      </c>
    </row>
    <row r="137" spans="1:5" x14ac:dyDescent="0.3">
      <c r="A137" t="s">
        <v>2039</v>
      </c>
      <c r="B137">
        <v>5488</v>
      </c>
      <c r="E137" t="s">
        <v>14</v>
      </c>
    </row>
    <row r="138" spans="1:5" x14ac:dyDescent="0.3">
      <c r="A138" t="s">
        <v>2041</v>
      </c>
      <c r="B138">
        <v>2721</v>
      </c>
      <c r="E138" t="s">
        <v>74</v>
      </c>
    </row>
    <row r="139" spans="1:5" x14ac:dyDescent="0.3">
      <c r="A139" t="s">
        <v>2047</v>
      </c>
      <c r="B139">
        <v>4712</v>
      </c>
      <c r="E139" t="s">
        <v>20</v>
      </c>
    </row>
    <row r="140" spans="1:5" x14ac:dyDescent="0.3">
      <c r="A140" t="s">
        <v>2050</v>
      </c>
      <c r="B140">
        <v>9216</v>
      </c>
      <c r="E140" t="s">
        <v>14</v>
      </c>
    </row>
    <row r="141" spans="1:5" x14ac:dyDescent="0.3">
      <c r="A141" t="s">
        <v>2037</v>
      </c>
      <c r="B141">
        <v>19246</v>
      </c>
      <c r="E141" t="s">
        <v>14</v>
      </c>
    </row>
    <row r="142" spans="1:5" x14ac:dyDescent="0.3">
      <c r="A142" t="s">
        <v>2041</v>
      </c>
      <c r="B142">
        <v>12274</v>
      </c>
      <c r="E142" t="s">
        <v>20</v>
      </c>
    </row>
    <row r="143" spans="1:5" x14ac:dyDescent="0.3">
      <c r="A143" t="s">
        <v>2037</v>
      </c>
      <c r="B143">
        <v>65323</v>
      </c>
      <c r="E143" t="s">
        <v>20</v>
      </c>
    </row>
    <row r="144" spans="1:5" x14ac:dyDescent="0.3">
      <c r="A144" t="s">
        <v>2037</v>
      </c>
      <c r="B144">
        <v>11502</v>
      </c>
      <c r="E144" t="s">
        <v>20</v>
      </c>
    </row>
    <row r="145" spans="1:5" x14ac:dyDescent="0.3">
      <c r="A145" t="s">
        <v>2035</v>
      </c>
      <c r="B145">
        <v>7322</v>
      </c>
      <c r="E145" t="s">
        <v>20</v>
      </c>
    </row>
    <row r="146" spans="1:5" x14ac:dyDescent="0.3">
      <c r="A146" t="s">
        <v>2039</v>
      </c>
      <c r="B146">
        <v>11619</v>
      </c>
      <c r="E146" t="s">
        <v>20</v>
      </c>
    </row>
    <row r="147" spans="1:5" x14ac:dyDescent="0.3">
      <c r="A147" t="s">
        <v>2037</v>
      </c>
      <c r="B147">
        <v>59128</v>
      </c>
      <c r="E147" t="s">
        <v>20</v>
      </c>
    </row>
    <row r="148" spans="1:5" x14ac:dyDescent="0.3">
      <c r="A148" t="s">
        <v>2039</v>
      </c>
      <c r="B148">
        <v>1518</v>
      </c>
      <c r="E148" t="s">
        <v>74</v>
      </c>
    </row>
    <row r="149" spans="1:5" x14ac:dyDescent="0.3">
      <c r="A149" t="s">
        <v>2039</v>
      </c>
      <c r="B149">
        <v>9337</v>
      </c>
      <c r="E149" t="s">
        <v>20</v>
      </c>
    </row>
    <row r="150" spans="1:5" x14ac:dyDescent="0.3">
      <c r="A150" t="s">
        <v>2037</v>
      </c>
      <c r="B150">
        <v>11255</v>
      </c>
      <c r="E150" t="s">
        <v>20</v>
      </c>
    </row>
    <row r="151" spans="1:5" x14ac:dyDescent="0.3">
      <c r="A151" t="s">
        <v>2035</v>
      </c>
      <c r="B151">
        <v>13632</v>
      </c>
      <c r="E151" t="s">
        <v>20</v>
      </c>
    </row>
    <row r="152" spans="1:5" x14ac:dyDescent="0.3">
      <c r="A152" t="s">
        <v>2035</v>
      </c>
      <c r="B152">
        <v>1</v>
      </c>
      <c r="E152" t="s">
        <v>14</v>
      </c>
    </row>
    <row r="153" spans="1:5" x14ac:dyDescent="0.3">
      <c r="A153" t="s">
        <v>2035</v>
      </c>
      <c r="B153">
        <v>88037</v>
      </c>
      <c r="E153" t="s">
        <v>14</v>
      </c>
    </row>
    <row r="154" spans="1:5" x14ac:dyDescent="0.3">
      <c r="A154" t="s">
        <v>2035</v>
      </c>
      <c r="B154">
        <v>175573</v>
      </c>
      <c r="E154" t="s">
        <v>20</v>
      </c>
    </row>
    <row r="155" spans="1:5" x14ac:dyDescent="0.3">
      <c r="A155" t="s">
        <v>2039</v>
      </c>
      <c r="B155">
        <v>176112</v>
      </c>
      <c r="E155" t="s">
        <v>14</v>
      </c>
    </row>
    <row r="156" spans="1:5" x14ac:dyDescent="0.3">
      <c r="A156" t="s">
        <v>2035</v>
      </c>
      <c r="B156">
        <v>100650</v>
      </c>
      <c r="E156" t="s">
        <v>14</v>
      </c>
    </row>
    <row r="157" spans="1:5" x14ac:dyDescent="0.3">
      <c r="A157" t="s">
        <v>2039</v>
      </c>
      <c r="B157">
        <v>90706</v>
      </c>
      <c r="E157" t="s">
        <v>14</v>
      </c>
    </row>
    <row r="158" spans="1:5" x14ac:dyDescent="0.3">
      <c r="A158" t="s">
        <v>2035</v>
      </c>
      <c r="B158">
        <v>26914</v>
      </c>
      <c r="E158" t="s">
        <v>74</v>
      </c>
    </row>
    <row r="159" spans="1:5" x14ac:dyDescent="0.3">
      <c r="A159" t="s">
        <v>2054</v>
      </c>
      <c r="B159">
        <v>2212</v>
      </c>
      <c r="E159" t="s">
        <v>14</v>
      </c>
    </row>
    <row r="160" spans="1:5" x14ac:dyDescent="0.3">
      <c r="A160" t="s">
        <v>2035</v>
      </c>
      <c r="B160">
        <v>4640</v>
      </c>
      <c r="E160" t="s">
        <v>20</v>
      </c>
    </row>
    <row r="161" spans="1:5" x14ac:dyDescent="0.3">
      <c r="A161" t="s">
        <v>2039</v>
      </c>
      <c r="B161">
        <v>191222</v>
      </c>
      <c r="E161" t="s">
        <v>20</v>
      </c>
    </row>
    <row r="162" spans="1:5" x14ac:dyDescent="0.3">
      <c r="A162" t="s">
        <v>2037</v>
      </c>
      <c r="B162">
        <v>12985</v>
      </c>
      <c r="E162" t="s">
        <v>20</v>
      </c>
    </row>
    <row r="163" spans="1:5" x14ac:dyDescent="0.3">
      <c r="A163" t="s">
        <v>2037</v>
      </c>
      <c r="B163">
        <v>4300</v>
      </c>
      <c r="E163" t="s">
        <v>14</v>
      </c>
    </row>
    <row r="164" spans="1:5" x14ac:dyDescent="0.3">
      <c r="A164" t="s">
        <v>2035</v>
      </c>
      <c r="B164">
        <v>9134</v>
      </c>
      <c r="E164" t="s">
        <v>20</v>
      </c>
    </row>
    <row r="165" spans="1:5" x14ac:dyDescent="0.3">
      <c r="A165" t="s">
        <v>2054</v>
      </c>
      <c r="B165">
        <v>8864</v>
      </c>
      <c r="E165" t="s">
        <v>20</v>
      </c>
    </row>
    <row r="166" spans="1:5" x14ac:dyDescent="0.3">
      <c r="A166" t="s">
        <v>2039</v>
      </c>
      <c r="B166">
        <v>150755</v>
      </c>
      <c r="E166" t="s">
        <v>20</v>
      </c>
    </row>
    <row r="167" spans="1:5" x14ac:dyDescent="0.3">
      <c r="A167" t="s">
        <v>2037</v>
      </c>
      <c r="B167">
        <v>110279</v>
      </c>
      <c r="E167" t="s">
        <v>20</v>
      </c>
    </row>
    <row r="168" spans="1:5" x14ac:dyDescent="0.3">
      <c r="A168" t="s">
        <v>2054</v>
      </c>
      <c r="B168">
        <v>13439</v>
      </c>
      <c r="E168" t="s">
        <v>20</v>
      </c>
    </row>
    <row r="169" spans="1:5" x14ac:dyDescent="0.3">
      <c r="A169" t="s">
        <v>2039</v>
      </c>
      <c r="B169">
        <v>10804</v>
      </c>
      <c r="E169" t="s">
        <v>20</v>
      </c>
    </row>
    <row r="170" spans="1:5" x14ac:dyDescent="0.3">
      <c r="A170" t="s">
        <v>2035</v>
      </c>
      <c r="B170">
        <v>40107</v>
      </c>
      <c r="E170" t="s">
        <v>14</v>
      </c>
    </row>
    <row r="171" spans="1:5" x14ac:dyDescent="0.3">
      <c r="A171" t="s">
        <v>2041</v>
      </c>
      <c r="B171">
        <v>98811</v>
      </c>
      <c r="E171" t="s">
        <v>20</v>
      </c>
    </row>
    <row r="172" spans="1:5" x14ac:dyDescent="0.3">
      <c r="A172" t="s">
        <v>2035</v>
      </c>
      <c r="B172">
        <v>5528</v>
      </c>
      <c r="E172" t="s">
        <v>14</v>
      </c>
    </row>
    <row r="173" spans="1:5" x14ac:dyDescent="0.3">
      <c r="A173" t="s">
        <v>2047</v>
      </c>
      <c r="B173">
        <v>521</v>
      </c>
      <c r="E173" t="s">
        <v>14</v>
      </c>
    </row>
    <row r="174" spans="1:5" x14ac:dyDescent="0.3">
      <c r="A174" t="s">
        <v>2041</v>
      </c>
      <c r="B174">
        <v>663</v>
      </c>
      <c r="E174" t="s">
        <v>14</v>
      </c>
    </row>
    <row r="175" spans="1:5" x14ac:dyDescent="0.3">
      <c r="A175" t="s">
        <v>2039</v>
      </c>
      <c r="B175">
        <v>157635</v>
      </c>
      <c r="E175" t="s">
        <v>20</v>
      </c>
    </row>
    <row r="176" spans="1:5" x14ac:dyDescent="0.3">
      <c r="A176" t="s">
        <v>2037</v>
      </c>
      <c r="B176">
        <v>5368</v>
      </c>
      <c r="E176" t="s">
        <v>20</v>
      </c>
    </row>
    <row r="177" spans="1:5" x14ac:dyDescent="0.3">
      <c r="A177" t="s">
        <v>2039</v>
      </c>
      <c r="B177">
        <v>47459</v>
      </c>
      <c r="E177" t="s">
        <v>14</v>
      </c>
    </row>
    <row r="178" spans="1:5" x14ac:dyDescent="0.3">
      <c r="A178" t="s">
        <v>2039</v>
      </c>
      <c r="B178">
        <v>86060</v>
      </c>
      <c r="E178" t="s">
        <v>14</v>
      </c>
    </row>
    <row r="179" spans="1:5" x14ac:dyDescent="0.3">
      <c r="A179" t="s">
        <v>2039</v>
      </c>
      <c r="B179">
        <v>161593</v>
      </c>
      <c r="E179" t="s">
        <v>20</v>
      </c>
    </row>
    <row r="180" spans="1:5" x14ac:dyDescent="0.3">
      <c r="A180" t="s">
        <v>2033</v>
      </c>
      <c r="B180">
        <v>6927</v>
      </c>
      <c r="E180" t="s">
        <v>14</v>
      </c>
    </row>
    <row r="181" spans="1:5" x14ac:dyDescent="0.3">
      <c r="A181" t="s">
        <v>2039</v>
      </c>
      <c r="B181">
        <v>159185</v>
      </c>
      <c r="E181" t="s">
        <v>20</v>
      </c>
    </row>
    <row r="182" spans="1:5" x14ac:dyDescent="0.3">
      <c r="A182" t="s">
        <v>2037</v>
      </c>
      <c r="B182">
        <v>172736</v>
      </c>
      <c r="E182" t="s">
        <v>20</v>
      </c>
    </row>
    <row r="183" spans="1:5" x14ac:dyDescent="0.3">
      <c r="A183" t="s">
        <v>2037</v>
      </c>
      <c r="B183">
        <v>5315</v>
      </c>
      <c r="E183" t="s">
        <v>14</v>
      </c>
    </row>
    <row r="184" spans="1:5" x14ac:dyDescent="0.3">
      <c r="A184" t="s">
        <v>2039</v>
      </c>
      <c r="B184">
        <v>195750</v>
      </c>
      <c r="E184" t="s">
        <v>20</v>
      </c>
    </row>
    <row r="185" spans="1:5" x14ac:dyDescent="0.3">
      <c r="A185" t="s">
        <v>2035</v>
      </c>
      <c r="B185">
        <v>3525</v>
      </c>
      <c r="E185" t="s">
        <v>14</v>
      </c>
    </row>
    <row r="186" spans="1:5" x14ac:dyDescent="0.3">
      <c r="A186" t="s">
        <v>2039</v>
      </c>
      <c r="B186">
        <v>10550</v>
      </c>
      <c r="E186" t="s">
        <v>20</v>
      </c>
    </row>
    <row r="187" spans="1:5" x14ac:dyDescent="0.3">
      <c r="A187" t="s">
        <v>2041</v>
      </c>
      <c r="B187">
        <v>718</v>
      </c>
      <c r="E187" t="s">
        <v>14</v>
      </c>
    </row>
    <row r="188" spans="1:5" x14ac:dyDescent="0.3">
      <c r="A188" t="s">
        <v>2039</v>
      </c>
      <c r="B188">
        <v>28358</v>
      </c>
      <c r="E188" t="s">
        <v>14</v>
      </c>
    </row>
    <row r="189" spans="1:5" x14ac:dyDescent="0.3">
      <c r="A189" t="s">
        <v>2041</v>
      </c>
      <c r="B189">
        <v>138384</v>
      </c>
      <c r="E189" t="s">
        <v>20</v>
      </c>
    </row>
    <row r="190" spans="1:5" x14ac:dyDescent="0.3">
      <c r="A190" t="s">
        <v>2039</v>
      </c>
      <c r="B190">
        <v>2625</v>
      </c>
      <c r="E190" t="s">
        <v>14</v>
      </c>
    </row>
    <row r="191" spans="1:5" x14ac:dyDescent="0.3">
      <c r="A191" t="s">
        <v>2039</v>
      </c>
      <c r="B191">
        <v>45004</v>
      </c>
      <c r="E191" t="s">
        <v>74</v>
      </c>
    </row>
    <row r="192" spans="1:5" x14ac:dyDescent="0.3">
      <c r="A192" t="s">
        <v>2039</v>
      </c>
      <c r="B192">
        <v>2538</v>
      </c>
      <c r="E192" t="s">
        <v>14</v>
      </c>
    </row>
    <row r="193" spans="1:5" x14ac:dyDescent="0.3">
      <c r="A193" t="s">
        <v>2039</v>
      </c>
      <c r="B193">
        <v>3188</v>
      </c>
      <c r="E193" t="s">
        <v>14</v>
      </c>
    </row>
    <row r="194" spans="1:5" x14ac:dyDescent="0.3">
      <c r="A194" t="s">
        <v>2035</v>
      </c>
      <c r="B194">
        <v>8517</v>
      </c>
      <c r="E194" t="s">
        <v>14</v>
      </c>
    </row>
    <row r="195" spans="1:5" x14ac:dyDescent="0.3">
      <c r="A195" t="s">
        <v>2035</v>
      </c>
      <c r="B195">
        <v>3012</v>
      </c>
      <c r="E195" t="s">
        <v>14</v>
      </c>
    </row>
    <row r="196" spans="1:5" x14ac:dyDescent="0.3">
      <c r="A196" t="s">
        <v>2035</v>
      </c>
      <c r="B196">
        <v>8716</v>
      </c>
      <c r="E196" t="s">
        <v>20</v>
      </c>
    </row>
    <row r="197" spans="1:5" x14ac:dyDescent="0.3">
      <c r="A197" t="s">
        <v>2035</v>
      </c>
      <c r="B197">
        <v>57157</v>
      </c>
      <c r="E197" t="s">
        <v>20</v>
      </c>
    </row>
    <row r="198" spans="1:5" x14ac:dyDescent="0.3">
      <c r="A198" t="s">
        <v>2037</v>
      </c>
      <c r="B198">
        <v>5178</v>
      </c>
      <c r="E198" t="s">
        <v>14</v>
      </c>
    </row>
    <row r="199" spans="1:5" x14ac:dyDescent="0.3">
      <c r="A199" t="s">
        <v>2041</v>
      </c>
      <c r="B199">
        <v>163118</v>
      </c>
      <c r="E199" t="s">
        <v>20</v>
      </c>
    </row>
    <row r="200" spans="1:5" x14ac:dyDescent="0.3">
      <c r="A200" t="s">
        <v>2035</v>
      </c>
      <c r="B200">
        <v>6041</v>
      </c>
      <c r="E200" t="s">
        <v>14</v>
      </c>
    </row>
    <row r="201" spans="1:5" x14ac:dyDescent="0.3">
      <c r="A201" t="s">
        <v>2035</v>
      </c>
      <c r="B201">
        <v>968</v>
      </c>
      <c r="E201" t="s">
        <v>14</v>
      </c>
    </row>
    <row r="202" spans="1:5" x14ac:dyDescent="0.3">
      <c r="A202" t="s">
        <v>2039</v>
      </c>
      <c r="B202">
        <v>2</v>
      </c>
      <c r="E202" t="s">
        <v>14</v>
      </c>
    </row>
    <row r="203" spans="1:5" x14ac:dyDescent="0.3">
      <c r="A203" t="s">
        <v>2037</v>
      </c>
      <c r="B203">
        <v>14305</v>
      </c>
      <c r="E203" t="s">
        <v>20</v>
      </c>
    </row>
    <row r="204" spans="1:5" x14ac:dyDescent="0.3">
      <c r="A204" t="s">
        <v>2033</v>
      </c>
      <c r="B204">
        <v>6543</v>
      </c>
      <c r="E204" t="s">
        <v>74</v>
      </c>
    </row>
    <row r="205" spans="1:5" x14ac:dyDescent="0.3">
      <c r="A205" t="s">
        <v>2039</v>
      </c>
      <c r="B205">
        <v>193413</v>
      </c>
      <c r="E205" t="s">
        <v>20</v>
      </c>
    </row>
    <row r="206" spans="1:5" x14ac:dyDescent="0.3">
      <c r="A206" t="s">
        <v>2035</v>
      </c>
      <c r="B206">
        <v>2529</v>
      </c>
      <c r="E206" t="s">
        <v>14</v>
      </c>
    </row>
    <row r="207" spans="1:5" x14ac:dyDescent="0.3">
      <c r="A207" t="s">
        <v>2039</v>
      </c>
      <c r="B207">
        <v>5614</v>
      </c>
      <c r="E207" t="s">
        <v>20</v>
      </c>
    </row>
    <row r="208" spans="1:5" x14ac:dyDescent="0.3">
      <c r="A208" t="s">
        <v>2047</v>
      </c>
      <c r="B208">
        <v>3496</v>
      </c>
      <c r="E208" t="s">
        <v>74</v>
      </c>
    </row>
    <row r="209" spans="1:5" x14ac:dyDescent="0.3">
      <c r="A209" t="s">
        <v>2035</v>
      </c>
      <c r="B209">
        <v>4257</v>
      </c>
      <c r="E209" t="s">
        <v>20</v>
      </c>
    </row>
    <row r="210" spans="1:5" x14ac:dyDescent="0.3">
      <c r="A210" t="s">
        <v>2041</v>
      </c>
      <c r="B210">
        <v>199110</v>
      </c>
      <c r="E210" t="s">
        <v>20</v>
      </c>
    </row>
    <row r="211" spans="1:5" x14ac:dyDescent="0.3">
      <c r="A211" t="s">
        <v>2041</v>
      </c>
      <c r="B211">
        <v>41212</v>
      </c>
      <c r="E211" t="s">
        <v>47</v>
      </c>
    </row>
    <row r="212" spans="1:5" x14ac:dyDescent="0.3">
      <c r="A212" t="s">
        <v>2041</v>
      </c>
      <c r="B212">
        <v>6338</v>
      </c>
      <c r="E212" t="s">
        <v>14</v>
      </c>
    </row>
    <row r="213" spans="1:5" x14ac:dyDescent="0.3">
      <c r="A213" t="s">
        <v>2039</v>
      </c>
      <c r="B213">
        <v>99100</v>
      </c>
      <c r="E213" t="s">
        <v>14</v>
      </c>
    </row>
    <row r="214" spans="1:5" x14ac:dyDescent="0.3">
      <c r="A214" t="s">
        <v>2039</v>
      </c>
      <c r="B214">
        <v>12300</v>
      </c>
      <c r="E214" t="s">
        <v>20</v>
      </c>
    </row>
    <row r="215" spans="1:5" x14ac:dyDescent="0.3">
      <c r="A215" t="s">
        <v>2035</v>
      </c>
      <c r="B215">
        <v>171549</v>
      </c>
      <c r="E215" t="s">
        <v>20</v>
      </c>
    </row>
    <row r="216" spans="1:5" x14ac:dyDescent="0.3">
      <c r="A216" t="s">
        <v>2035</v>
      </c>
      <c r="B216">
        <v>14324</v>
      </c>
      <c r="E216" t="s">
        <v>20</v>
      </c>
    </row>
    <row r="217" spans="1:5" x14ac:dyDescent="0.3">
      <c r="A217" t="s">
        <v>2039</v>
      </c>
      <c r="B217">
        <v>6024</v>
      </c>
      <c r="E217" t="s">
        <v>14</v>
      </c>
    </row>
    <row r="218" spans="1:5" x14ac:dyDescent="0.3">
      <c r="A218" t="s">
        <v>2039</v>
      </c>
      <c r="B218">
        <v>188721</v>
      </c>
      <c r="E218" t="s">
        <v>20</v>
      </c>
    </row>
    <row r="219" spans="1:5" x14ac:dyDescent="0.3">
      <c r="A219" t="s">
        <v>2041</v>
      </c>
      <c r="B219">
        <v>57911</v>
      </c>
      <c r="E219" t="s">
        <v>14</v>
      </c>
    </row>
    <row r="220" spans="1:5" x14ac:dyDescent="0.3">
      <c r="A220" t="s">
        <v>2041</v>
      </c>
      <c r="B220">
        <v>12309</v>
      </c>
      <c r="E220" t="s">
        <v>20</v>
      </c>
    </row>
    <row r="221" spans="1:5" x14ac:dyDescent="0.3">
      <c r="A221" t="s">
        <v>2041</v>
      </c>
      <c r="B221">
        <v>138497</v>
      </c>
      <c r="E221" t="s">
        <v>20</v>
      </c>
    </row>
    <row r="222" spans="1:5" x14ac:dyDescent="0.3">
      <c r="A222" t="s">
        <v>2039</v>
      </c>
      <c r="B222">
        <v>667</v>
      </c>
      <c r="E222" t="s">
        <v>14</v>
      </c>
    </row>
    <row r="223" spans="1:5" x14ac:dyDescent="0.3">
      <c r="A223" t="s">
        <v>2033</v>
      </c>
      <c r="B223">
        <v>119830</v>
      </c>
      <c r="E223" t="s">
        <v>14</v>
      </c>
    </row>
    <row r="224" spans="1:5" x14ac:dyDescent="0.3">
      <c r="A224" t="s">
        <v>2054</v>
      </c>
      <c r="B224">
        <v>6623</v>
      </c>
      <c r="E224" t="s">
        <v>20</v>
      </c>
    </row>
    <row r="225" spans="1:5" x14ac:dyDescent="0.3">
      <c r="A225" t="s">
        <v>2039</v>
      </c>
      <c r="B225">
        <v>81897</v>
      </c>
      <c r="E225" t="s">
        <v>14</v>
      </c>
    </row>
    <row r="226" spans="1:5" x14ac:dyDescent="0.3">
      <c r="A226" t="s">
        <v>2041</v>
      </c>
      <c r="B226">
        <v>186885</v>
      </c>
      <c r="E226" t="s">
        <v>20</v>
      </c>
    </row>
    <row r="227" spans="1:5" x14ac:dyDescent="0.3">
      <c r="A227" t="s">
        <v>2035</v>
      </c>
      <c r="B227">
        <v>176398</v>
      </c>
      <c r="E227" t="s">
        <v>20</v>
      </c>
    </row>
    <row r="228" spans="1:5" x14ac:dyDescent="0.3">
      <c r="A228" t="s">
        <v>2054</v>
      </c>
      <c r="B228">
        <v>10999</v>
      </c>
      <c r="E228" t="s">
        <v>20</v>
      </c>
    </row>
    <row r="229" spans="1:5" x14ac:dyDescent="0.3">
      <c r="A229" t="s">
        <v>2050</v>
      </c>
      <c r="B229">
        <v>102751</v>
      </c>
      <c r="E229" t="s">
        <v>20</v>
      </c>
    </row>
    <row r="230" spans="1:5" x14ac:dyDescent="0.3">
      <c r="A230" t="s">
        <v>2041</v>
      </c>
      <c r="B230">
        <v>165352</v>
      </c>
      <c r="E230" t="s">
        <v>20</v>
      </c>
    </row>
    <row r="231" spans="1:5" x14ac:dyDescent="0.3">
      <c r="A231" t="s">
        <v>2050</v>
      </c>
      <c r="B231">
        <v>165798</v>
      </c>
      <c r="E231" t="s">
        <v>20</v>
      </c>
    </row>
    <row r="232" spans="1:5" x14ac:dyDescent="0.3">
      <c r="A232" t="s">
        <v>2050</v>
      </c>
      <c r="B232">
        <v>10084</v>
      </c>
      <c r="E232" t="s">
        <v>20</v>
      </c>
    </row>
    <row r="233" spans="1:5" x14ac:dyDescent="0.3">
      <c r="A233" t="s">
        <v>2039</v>
      </c>
      <c r="B233">
        <v>5523</v>
      </c>
      <c r="E233" t="s">
        <v>74</v>
      </c>
    </row>
    <row r="234" spans="1:5" x14ac:dyDescent="0.3">
      <c r="A234" t="s">
        <v>2039</v>
      </c>
      <c r="B234">
        <v>5823</v>
      </c>
      <c r="E234" t="s">
        <v>20</v>
      </c>
    </row>
    <row r="235" spans="1:5" x14ac:dyDescent="0.3">
      <c r="A235" t="s">
        <v>2041</v>
      </c>
      <c r="B235">
        <v>6000</v>
      </c>
      <c r="E235" t="s">
        <v>20</v>
      </c>
    </row>
    <row r="236" spans="1:5" x14ac:dyDescent="0.3">
      <c r="A236" t="s">
        <v>2050</v>
      </c>
      <c r="B236">
        <v>8181</v>
      </c>
      <c r="E236" t="s">
        <v>20</v>
      </c>
    </row>
    <row r="237" spans="1:5" x14ac:dyDescent="0.3">
      <c r="A237" t="s">
        <v>2041</v>
      </c>
      <c r="B237">
        <v>3589</v>
      </c>
      <c r="E237" t="s">
        <v>14</v>
      </c>
    </row>
    <row r="238" spans="1:5" x14ac:dyDescent="0.3">
      <c r="A238" t="s">
        <v>2035</v>
      </c>
      <c r="B238">
        <v>4323</v>
      </c>
      <c r="E238" t="s">
        <v>14</v>
      </c>
    </row>
    <row r="239" spans="1:5" x14ac:dyDescent="0.3">
      <c r="A239" t="s">
        <v>2041</v>
      </c>
      <c r="B239">
        <v>14822</v>
      </c>
      <c r="E239" t="s">
        <v>20</v>
      </c>
    </row>
    <row r="240" spans="1:5" x14ac:dyDescent="0.3">
      <c r="A240" t="s">
        <v>2039</v>
      </c>
      <c r="B240">
        <v>10138</v>
      </c>
      <c r="E240" t="s">
        <v>20</v>
      </c>
    </row>
    <row r="241" spans="1:5" x14ac:dyDescent="0.3">
      <c r="A241" t="s">
        <v>2037</v>
      </c>
      <c r="B241">
        <v>3127</v>
      </c>
      <c r="E241" t="s">
        <v>14</v>
      </c>
    </row>
    <row r="242" spans="1:5" x14ac:dyDescent="0.3">
      <c r="A242" t="s">
        <v>2039</v>
      </c>
      <c r="B242">
        <v>123124</v>
      </c>
      <c r="E242" t="s">
        <v>20</v>
      </c>
    </row>
    <row r="243" spans="1:5" x14ac:dyDescent="0.3">
      <c r="A243" t="s">
        <v>2047</v>
      </c>
      <c r="B243">
        <v>171729</v>
      </c>
      <c r="E243" t="s">
        <v>20</v>
      </c>
    </row>
    <row r="244" spans="1:5" x14ac:dyDescent="0.3">
      <c r="A244" t="s">
        <v>2035</v>
      </c>
      <c r="B244">
        <v>10729</v>
      </c>
      <c r="E244" t="s">
        <v>20</v>
      </c>
    </row>
    <row r="245" spans="1:5" x14ac:dyDescent="0.3">
      <c r="A245" t="s">
        <v>2039</v>
      </c>
      <c r="B245">
        <v>10240</v>
      </c>
      <c r="E245" t="s">
        <v>20</v>
      </c>
    </row>
    <row r="246" spans="1:5" x14ac:dyDescent="0.3">
      <c r="A246" t="s">
        <v>2039</v>
      </c>
      <c r="B246">
        <v>3988</v>
      </c>
      <c r="E246" t="s">
        <v>20</v>
      </c>
    </row>
    <row r="247" spans="1:5" x14ac:dyDescent="0.3">
      <c r="A247" t="s">
        <v>2039</v>
      </c>
      <c r="B247">
        <v>14771</v>
      </c>
      <c r="E247" t="s">
        <v>20</v>
      </c>
    </row>
    <row r="248" spans="1:5" x14ac:dyDescent="0.3">
      <c r="A248" t="s">
        <v>2037</v>
      </c>
      <c r="B248">
        <v>14649</v>
      </c>
      <c r="E248" t="s">
        <v>20</v>
      </c>
    </row>
    <row r="249" spans="1:5" x14ac:dyDescent="0.3">
      <c r="A249" t="s">
        <v>2047</v>
      </c>
      <c r="B249">
        <v>184658</v>
      </c>
      <c r="E249" t="s">
        <v>20</v>
      </c>
    </row>
    <row r="250" spans="1:5" x14ac:dyDescent="0.3">
      <c r="A250" t="s">
        <v>2050</v>
      </c>
      <c r="B250">
        <v>13103</v>
      </c>
      <c r="E250" t="s">
        <v>20</v>
      </c>
    </row>
    <row r="251" spans="1:5" x14ac:dyDescent="0.3">
      <c r="A251" t="s">
        <v>2047</v>
      </c>
      <c r="B251">
        <v>168095</v>
      </c>
      <c r="E251" t="s">
        <v>20</v>
      </c>
    </row>
    <row r="252" spans="1:5" x14ac:dyDescent="0.3">
      <c r="A252" t="s">
        <v>2035</v>
      </c>
      <c r="B252">
        <v>3</v>
      </c>
      <c r="E252" t="s">
        <v>14</v>
      </c>
    </row>
    <row r="253" spans="1:5" x14ac:dyDescent="0.3">
      <c r="A253" t="s">
        <v>2039</v>
      </c>
      <c r="B253">
        <v>3840</v>
      </c>
      <c r="E253" t="s">
        <v>14</v>
      </c>
    </row>
    <row r="254" spans="1:5" x14ac:dyDescent="0.3">
      <c r="A254" t="s">
        <v>2039</v>
      </c>
      <c r="B254">
        <v>6263</v>
      </c>
      <c r="E254" t="s">
        <v>20</v>
      </c>
    </row>
    <row r="255" spans="1:5" x14ac:dyDescent="0.3">
      <c r="A255" t="s">
        <v>2041</v>
      </c>
      <c r="B255">
        <v>108161</v>
      </c>
      <c r="E255" t="s">
        <v>14</v>
      </c>
    </row>
    <row r="256" spans="1:5" x14ac:dyDescent="0.3">
      <c r="A256" t="s">
        <v>2047</v>
      </c>
      <c r="B256">
        <v>8505</v>
      </c>
      <c r="E256" t="s">
        <v>20</v>
      </c>
    </row>
    <row r="257" spans="1:5" x14ac:dyDescent="0.3">
      <c r="A257" t="s">
        <v>2035</v>
      </c>
      <c r="B257">
        <v>96735</v>
      </c>
      <c r="E257" t="s">
        <v>20</v>
      </c>
    </row>
    <row r="258" spans="1:5" x14ac:dyDescent="0.3">
      <c r="A258" t="s">
        <v>2035</v>
      </c>
      <c r="B258">
        <v>959</v>
      </c>
      <c r="E258" t="s">
        <v>14</v>
      </c>
    </row>
    <row r="259" spans="1:5" x14ac:dyDescent="0.3">
      <c r="A259" t="s">
        <v>2039</v>
      </c>
      <c r="B259">
        <v>8322</v>
      </c>
      <c r="E259" t="s">
        <v>20</v>
      </c>
    </row>
    <row r="260" spans="1:5" x14ac:dyDescent="0.3">
      <c r="A260" t="s">
        <v>2039</v>
      </c>
      <c r="B260">
        <v>13424</v>
      </c>
      <c r="E260" t="s">
        <v>20</v>
      </c>
    </row>
    <row r="261" spans="1:5" x14ac:dyDescent="0.3">
      <c r="A261" t="s">
        <v>2054</v>
      </c>
      <c r="B261">
        <v>10755</v>
      </c>
      <c r="E261" t="s">
        <v>20</v>
      </c>
    </row>
    <row r="262" spans="1:5" x14ac:dyDescent="0.3">
      <c r="A262" t="s">
        <v>2035</v>
      </c>
      <c r="B262">
        <v>9935</v>
      </c>
      <c r="E262" t="s">
        <v>20</v>
      </c>
    </row>
    <row r="263" spans="1:5" x14ac:dyDescent="0.3">
      <c r="A263" t="s">
        <v>2035</v>
      </c>
      <c r="B263">
        <v>26303</v>
      </c>
      <c r="E263" t="s">
        <v>14</v>
      </c>
    </row>
    <row r="264" spans="1:5" x14ac:dyDescent="0.3">
      <c r="A264" t="s">
        <v>2035</v>
      </c>
      <c r="B264">
        <v>5328</v>
      </c>
      <c r="E264" t="s">
        <v>20</v>
      </c>
    </row>
    <row r="265" spans="1:5" x14ac:dyDescent="0.3">
      <c r="A265" t="s">
        <v>2054</v>
      </c>
      <c r="B265">
        <v>10756</v>
      </c>
      <c r="E265" t="s">
        <v>20</v>
      </c>
    </row>
    <row r="266" spans="1:5" x14ac:dyDescent="0.3">
      <c r="A266" t="s">
        <v>2039</v>
      </c>
      <c r="B266">
        <v>165375</v>
      </c>
      <c r="E266" t="s">
        <v>20</v>
      </c>
    </row>
    <row r="267" spans="1:5" x14ac:dyDescent="0.3">
      <c r="A267" t="s">
        <v>2039</v>
      </c>
      <c r="B267">
        <v>6031</v>
      </c>
      <c r="E267" t="s">
        <v>20</v>
      </c>
    </row>
    <row r="268" spans="1:5" x14ac:dyDescent="0.3">
      <c r="A268" t="s">
        <v>2035</v>
      </c>
      <c r="B268">
        <v>85902</v>
      </c>
      <c r="E268" t="s">
        <v>14</v>
      </c>
    </row>
    <row r="269" spans="1:5" x14ac:dyDescent="0.3">
      <c r="A269" t="s">
        <v>2039</v>
      </c>
      <c r="B269">
        <v>143910</v>
      </c>
      <c r="E269" t="s">
        <v>20</v>
      </c>
    </row>
    <row r="270" spans="1:5" x14ac:dyDescent="0.3">
      <c r="A270" t="s">
        <v>2041</v>
      </c>
      <c r="B270">
        <v>2708</v>
      </c>
      <c r="E270" t="s">
        <v>20</v>
      </c>
    </row>
    <row r="271" spans="1:5" x14ac:dyDescent="0.3">
      <c r="A271" t="s">
        <v>2041</v>
      </c>
      <c r="B271">
        <v>8842</v>
      </c>
      <c r="E271" t="s">
        <v>20</v>
      </c>
    </row>
    <row r="272" spans="1:5" x14ac:dyDescent="0.3">
      <c r="A272" t="s">
        <v>2050</v>
      </c>
      <c r="B272">
        <v>47260</v>
      </c>
      <c r="E272" t="s">
        <v>74</v>
      </c>
    </row>
    <row r="273" spans="1:5" x14ac:dyDescent="0.3">
      <c r="A273" t="s">
        <v>2054</v>
      </c>
      <c r="B273">
        <v>1953</v>
      </c>
      <c r="E273" t="s">
        <v>47</v>
      </c>
    </row>
    <row r="274" spans="1:5" x14ac:dyDescent="0.3">
      <c r="A274" t="s">
        <v>2039</v>
      </c>
      <c r="B274">
        <v>155349</v>
      </c>
      <c r="E274" t="s">
        <v>20</v>
      </c>
    </row>
    <row r="275" spans="1:5" x14ac:dyDescent="0.3">
      <c r="A275" t="s">
        <v>2039</v>
      </c>
      <c r="B275">
        <v>10704</v>
      </c>
      <c r="E275" t="s">
        <v>20</v>
      </c>
    </row>
    <row r="276" spans="1:5" x14ac:dyDescent="0.3">
      <c r="A276" t="s">
        <v>2039</v>
      </c>
      <c r="B276">
        <v>773</v>
      </c>
      <c r="E276" t="s">
        <v>14</v>
      </c>
    </row>
    <row r="277" spans="1:5" x14ac:dyDescent="0.3">
      <c r="A277" t="s">
        <v>2047</v>
      </c>
      <c r="B277">
        <v>9419</v>
      </c>
      <c r="E277" t="s">
        <v>20</v>
      </c>
    </row>
    <row r="278" spans="1:5" x14ac:dyDescent="0.3">
      <c r="A278" t="s">
        <v>2050</v>
      </c>
      <c r="B278">
        <v>5324</v>
      </c>
      <c r="E278" t="s">
        <v>14</v>
      </c>
    </row>
    <row r="279" spans="1:5" x14ac:dyDescent="0.3">
      <c r="A279" t="s">
        <v>2039</v>
      </c>
      <c r="B279">
        <v>7465</v>
      </c>
      <c r="E279" t="s">
        <v>20</v>
      </c>
    </row>
    <row r="280" spans="1:5" x14ac:dyDescent="0.3">
      <c r="A280" t="s">
        <v>2037</v>
      </c>
      <c r="B280">
        <v>8799</v>
      </c>
      <c r="E280" t="s">
        <v>20</v>
      </c>
    </row>
    <row r="281" spans="1:5" x14ac:dyDescent="0.3">
      <c r="A281" t="s">
        <v>2039</v>
      </c>
      <c r="B281">
        <v>13656</v>
      </c>
      <c r="E281" t="s">
        <v>20</v>
      </c>
    </row>
    <row r="282" spans="1:5" x14ac:dyDescent="0.3">
      <c r="A282" t="s">
        <v>2041</v>
      </c>
      <c r="B282">
        <v>14536</v>
      </c>
      <c r="E282" t="s">
        <v>20</v>
      </c>
    </row>
    <row r="283" spans="1:5" x14ac:dyDescent="0.3">
      <c r="A283" t="s">
        <v>2039</v>
      </c>
      <c r="B283">
        <v>150552</v>
      </c>
      <c r="E283" t="s">
        <v>14</v>
      </c>
    </row>
    <row r="284" spans="1:5" x14ac:dyDescent="0.3">
      <c r="A284" t="s">
        <v>2041</v>
      </c>
      <c r="B284">
        <v>9076</v>
      </c>
      <c r="E284" t="s">
        <v>20</v>
      </c>
    </row>
    <row r="285" spans="1:5" x14ac:dyDescent="0.3">
      <c r="A285" t="s">
        <v>2035</v>
      </c>
      <c r="B285">
        <v>1517</v>
      </c>
      <c r="E285" t="s">
        <v>14</v>
      </c>
    </row>
    <row r="286" spans="1:5" x14ac:dyDescent="0.3">
      <c r="A286" t="s">
        <v>2037</v>
      </c>
      <c r="B286">
        <v>8153</v>
      </c>
      <c r="E286" t="s">
        <v>14</v>
      </c>
    </row>
    <row r="287" spans="1:5" x14ac:dyDescent="0.3">
      <c r="A287" t="s">
        <v>2039</v>
      </c>
      <c r="B287">
        <v>6357</v>
      </c>
      <c r="E287" t="s">
        <v>20</v>
      </c>
    </row>
    <row r="288" spans="1:5" x14ac:dyDescent="0.3">
      <c r="A288" t="s">
        <v>2039</v>
      </c>
      <c r="B288">
        <v>19557</v>
      </c>
      <c r="E288" t="s">
        <v>74</v>
      </c>
    </row>
    <row r="289" spans="1:5" x14ac:dyDescent="0.3">
      <c r="A289" t="s">
        <v>2035</v>
      </c>
      <c r="B289">
        <v>13213</v>
      </c>
      <c r="E289" t="s">
        <v>20</v>
      </c>
    </row>
    <row r="290" spans="1:5" x14ac:dyDescent="0.3">
      <c r="A290" t="s">
        <v>2035</v>
      </c>
      <c r="B290">
        <v>5476</v>
      </c>
      <c r="E290" t="s">
        <v>14</v>
      </c>
    </row>
    <row r="291" spans="1:5" x14ac:dyDescent="0.3">
      <c r="A291" t="s">
        <v>2039</v>
      </c>
      <c r="B291">
        <v>13474</v>
      </c>
      <c r="E291" t="s">
        <v>20</v>
      </c>
    </row>
    <row r="292" spans="1:5" x14ac:dyDescent="0.3">
      <c r="A292" t="s">
        <v>2041</v>
      </c>
      <c r="B292">
        <v>91722</v>
      </c>
      <c r="E292" t="s">
        <v>14</v>
      </c>
    </row>
    <row r="293" spans="1:5" x14ac:dyDescent="0.3">
      <c r="A293" t="s">
        <v>2037</v>
      </c>
      <c r="B293">
        <v>8219</v>
      </c>
      <c r="E293" t="s">
        <v>20</v>
      </c>
    </row>
    <row r="294" spans="1:5" x14ac:dyDescent="0.3">
      <c r="A294" t="s">
        <v>2033</v>
      </c>
      <c r="B294">
        <v>717</v>
      </c>
      <c r="E294" t="s">
        <v>14</v>
      </c>
    </row>
    <row r="295" spans="1:5" x14ac:dyDescent="0.3">
      <c r="A295" t="s">
        <v>2039</v>
      </c>
      <c r="B295">
        <v>1065</v>
      </c>
      <c r="E295" t="s">
        <v>74</v>
      </c>
    </row>
    <row r="296" spans="1:5" x14ac:dyDescent="0.3">
      <c r="A296" t="s">
        <v>2039</v>
      </c>
      <c r="B296">
        <v>8038</v>
      </c>
      <c r="E296" t="s">
        <v>20</v>
      </c>
    </row>
    <row r="297" spans="1:5" x14ac:dyDescent="0.3">
      <c r="A297" t="s">
        <v>2039</v>
      </c>
      <c r="B297">
        <v>68769</v>
      </c>
      <c r="E297" t="s">
        <v>14</v>
      </c>
    </row>
    <row r="298" spans="1:5" x14ac:dyDescent="0.3">
      <c r="A298" t="s">
        <v>2039</v>
      </c>
      <c r="B298">
        <v>3352</v>
      </c>
      <c r="E298" t="s">
        <v>14</v>
      </c>
    </row>
    <row r="299" spans="1:5" x14ac:dyDescent="0.3">
      <c r="A299" t="s">
        <v>2039</v>
      </c>
      <c r="B299">
        <v>6785</v>
      </c>
      <c r="E299" t="s">
        <v>14</v>
      </c>
    </row>
    <row r="300" spans="1:5" x14ac:dyDescent="0.3">
      <c r="A300" t="s">
        <v>2035</v>
      </c>
      <c r="B300">
        <v>5037</v>
      </c>
      <c r="E300" t="s">
        <v>20</v>
      </c>
    </row>
    <row r="301" spans="1:5" x14ac:dyDescent="0.3">
      <c r="A301" t="s">
        <v>2033</v>
      </c>
      <c r="B301">
        <v>1954</v>
      </c>
      <c r="E301" t="s">
        <v>14</v>
      </c>
    </row>
    <row r="302" spans="1:5" x14ac:dyDescent="0.3">
      <c r="A302" t="s">
        <v>2047</v>
      </c>
      <c r="B302">
        <v>5</v>
      </c>
      <c r="E302" t="s">
        <v>14</v>
      </c>
    </row>
    <row r="303" spans="1:5" x14ac:dyDescent="0.3">
      <c r="A303" t="s">
        <v>2041</v>
      </c>
      <c r="B303">
        <v>12102</v>
      </c>
      <c r="E303" t="s">
        <v>20</v>
      </c>
    </row>
    <row r="304" spans="1:5" x14ac:dyDescent="0.3">
      <c r="A304" t="s">
        <v>2039</v>
      </c>
      <c r="B304">
        <v>24234</v>
      </c>
      <c r="E304" t="s">
        <v>14</v>
      </c>
    </row>
    <row r="305" spans="1:5" x14ac:dyDescent="0.3">
      <c r="A305" t="s">
        <v>2035</v>
      </c>
      <c r="B305">
        <v>2809</v>
      </c>
      <c r="E305" t="s">
        <v>14</v>
      </c>
    </row>
    <row r="306" spans="1:5" x14ac:dyDescent="0.3">
      <c r="A306" t="s">
        <v>2041</v>
      </c>
      <c r="B306">
        <v>11469</v>
      </c>
      <c r="E306" t="s">
        <v>20</v>
      </c>
    </row>
    <row r="307" spans="1:5" x14ac:dyDescent="0.3">
      <c r="A307" t="s">
        <v>2039</v>
      </c>
      <c r="B307">
        <v>8014</v>
      </c>
      <c r="E307" t="s">
        <v>20</v>
      </c>
    </row>
    <row r="308" spans="1:5" x14ac:dyDescent="0.3">
      <c r="A308" t="s">
        <v>2039</v>
      </c>
      <c r="B308">
        <v>514</v>
      </c>
      <c r="E308" t="s">
        <v>14</v>
      </c>
    </row>
    <row r="309" spans="1:5" x14ac:dyDescent="0.3">
      <c r="A309" t="s">
        <v>2047</v>
      </c>
      <c r="B309">
        <v>43473</v>
      </c>
      <c r="E309" t="s">
        <v>20</v>
      </c>
    </row>
    <row r="310" spans="1:5" x14ac:dyDescent="0.3">
      <c r="A310" t="s">
        <v>2039</v>
      </c>
      <c r="B310">
        <v>87560</v>
      </c>
      <c r="E310" t="s">
        <v>14</v>
      </c>
    </row>
    <row r="311" spans="1:5" x14ac:dyDescent="0.3">
      <c r="A311" t="s">
        <v>2035</v>
      </c>
      <c r="B311">
        <v>3087</v>
      </c>
      <c r="E311" t="s">
        <v>74</v>
      </c>
    </row>
    <row r="312" spans="1:5" x14ac:dyDescent="0.3">
      <c r="A312" t="s">
        <v>2050</v>
      </c>
      <c r="B312">
        <v>1586</v>
      </c>
      <c r="E312" t="s">
        <v>14</v>
      </c>
    </row>
    <row r="313" spans="1:5" x14ac:dyDescent="0.3">
      <c r="A313" t="s">
        <v>2039</v>
      </c>
      <c r="B313">
        <v>12812</v>
      </c>
      <c r="E313" t="s">
        <v>20</v>
      </c>
    </row>
    <row r="314" spans="1:5" x14ac:dyDescent="0.3">
      <c r="A314" t="s">
        <v>2039</v>
      </c>
      <c r="B314">
        <v>183345</v>
      </c>
      <c r="E314" t="s">
        <v>20</v>
      </c>
    </row>
    <row r="315" spans="1:5" x14ac:dyDescent="0.3">
      <c r="A315" t="s">
        <v>2035</v>
      </c>
      <c r="B315">
        <v>8697</v>
      </c>
      <c r="E315" t="s">
        <v>20</v>
      </c>
    </row>
    <row r="316" spans="1:5" x14ac:dyDescent="0.3">
      <c r="A316" t="s">
        <v>2041</v>
      </c>
      <c r="B316">
        <v>4126</v>
      </c>
      <c r="E316" t="s">
        <v>20</v>
      </c>
    </row>
    <row r="317" spans="1:5" x14ac:dyDescent="0.3">
      <c r="A317" t="s">
        <v>2039</v>
      </c>
      <c r="B317">
        <v>3220</v>
      </c>
      <c r="E317" t="s">
        <v>14</v>
      </c>
    </row>
    <row r="318" spans="1:5" x14ac:dyDescent="0.3">
      <c r="A318" t="s">
        <v>2033</v>
      </c>
      <c r="B318">
        <v>6401</v>
      </c>
      <c r="E318" t="s">
        <v>14</v>
      </c>
    </row>
    <row r="319" spans="1:5" x14ac:dyDescent="0.3">
      <c r="A319" t="s">
        <v>2039</v>
      </c>
      <c r="B319">
        <v>1269</v>
      </c>
      <c r="E319" t="s">
        <v>14</v>
      </c>
    </row>
    <row r="320" spans="1:5" x14ac:dyDescent="0.3">
      <c r="A320" t="s">
        <v>2035</v>
      </c>
      <c r="B320">
        <v>903</v>
      </c>
      <c r="E320" t="s">
        <v>14</v>
      </c>
    </row>
    <row r="321" spans="1:5" x14ac:dyDescent="0.3">
      <c r="A321" t="s">
        <v>2037</v>
      </c>
      <c r="B321">
        <v>3251</v>
      </c>
      <c r="E321" t="s">
        <v>74</v>
      </c>
    </row>
    <row r="322" spans="1:5" x14ac:dyDescent="0.3">
      <c r="A322" t="s">
        <v>2047</v>
      </c>
      <c r="B322">
        <v>8092</v>
      </c>
      <c r="E322" t="s">
        <v>14</v>
      </c>
    </row>
    <row r="323" spans="1:5" x14ac:dyDescent="0.3">
      <c r="A323" t="s">
        <v>2041</v>
      </c>
      <c r="B323">
        <v>160422</v>
      </c>
      <c r="E323" t="s">
        <v>14</v>
      </c>
    </row>
    <row r="324" spans="1:5" x14ac:dyDescent="0.3">
      <c r="A324" t="s">
        <v>2039</v>
      </c>
      <c r="B324">
        <v>196377</v>
      </c>
      <c r="E324" t="s">
        <v>20</v>
      </c>
    </row>
    <row r="325" spans="1:5" x14ac:dyDescent="0.3">
      <c r="A325" t="s">
        <v>2041</v>
      </c>
      <c r="B325">
        <v>2148</v>
      </c>
      <c r="E325" t="s">
        <v>14</v>
      </c>
    </row>
    <row r="326" spans="1:5" x14ac:dyDescent="0.3">
      <c r="A326" t="s">
        <v>2039</v>
      </c>
      <c r="B326">
        <v>11648</v>
      </c>
      <c r="E326" t="s">
        <v>20</v>
      </c>
    </row>
    <row r="327" spans="1:5" x14ac:dyDescent="0.3">
      <c r="A327" t="s">
        <v>2039</v>
      </c>
      <c r="B327">
        <v>5897</v>
      </c>
      <c r="E327" t="s">
        <v>14</v>
      </c>
    </row>
    <row r="328" spans="1:5" x14ac:dyDescent="0.3">
      <c r="A328" t="s">
        <v>2041</v>
      </c>
      <c r="B328">
        <v>3326</v>
      </c>
      <c r="E328" t="s">
        <v>14</v>
      </c>
    </row>
    <row r="329" spans="1:5" x14ac:dyDescent="0.3">
      <c r="A329" t="s">
        <v>2039</v>
      </c>
      <c r="B329">
        <v>1002</v>
      </c>
      <c r="E329" t="s">
        <v>14</v>
      </c>
    </row>
    <row r="330" spans="1:5" x14ac:dyDescent="0.3">
      <c r="A330" t="s">
        <v>2035</v>
      </c>
      <c r="B330">
        <v>131826</v>
      </c>
      <c r="E330" t="s">
        <v>20</v>
      </c>
    </row>
    <row r="331" spans="1:5" x14ac:dyDescent="0.3">
      <c r="A331" t="s">
        <v>2050</v>
      </c>
      <c r="B331">
        <v>21477</v>
      </c>
      <c r="E331" t="s">
        <v>47</v>
      </c>
    </row>
    <row r="332" spans="1:5" x14ac:dyDescent="0.3">
      <c r="A332" t="s">
        <v>2041</v>
      </c>
      <c r="B332">
        <v>62330</v>
      </c>
      <c r="E332" t="s">
        <v>20</v>
      </c>
    </row>
    <row r="333" spans="1:5" x14ac:dyDescent="0.3">
      <c r="A333" t="s">
        <v>2033</v>
      </c>
      <c r="B333">
        <v>14643</v>
      </c>
      <c r="E333" t="s">
        <v>20</v>
      </c>
    </row>
    <row r="334" spans="1:5" x14ac:dyDescent="0.3">
      <c r="A334" t="s">
        <v>2037</v>
      </c>
      <c r="B334">
        <v>41396</v>
      </c>
      <c r="E334" t="s">
        <v>20</v>
      </c>
    </row>
    <row r="335" spans="1:5" x14ac:dyDescent="0.3">
      <c r="A335" t="s">
        <v>2039</v>
      </c>
      <c r="B335">
        <v>11900</v>
      </c>
      <c r="E335" t="s">
        <v>20</v>
      </c>
    </row>
    <row r="336" spans="1:5" x14ac:dyDescent="0.3">
      <c r="A336" t="s">
        <v>2035</v>
      </c>
      <c r="B336">
        <v>123538</v>
      </c>
      <c r="E336" t="s">
        <v>20</v>
      </c>
    </row>
    <row r="337" spans="1:5" x14ac:dyDescent="0.3">
      <c r="A337" t="s">
        <v>2035</v>
      </c>
      <c r="B337">
        <v>198628</v>
      </c>
      <c r="E337" t="s">
        <v>20</v>
      </c>
    </row>
    <row r="338" spans="1:5" x14ac:dyDescent="0.3">
      <c r="A338" t="s">
        <v>2035</v>
      </c>
      <c r="B338">
        <v>68602</v>
      </c>
      <c r="E338" t="s">
        <v>14</v>
      </c>
    </row>
    <row r="339" spans="1:5" x14ac:dyDescent="0.3">
      <c r="A339" t="s">
        <v>2039</v>
      </c>
      <c r="B339">
        <v>116064</v>
      </c>
      <c r="E339" t="s">
        <v>20</v>
      </c>
    </row>
    <row r="340" spans="1:5" x14ac:dyDescent="0.3">
      <c r="A340" t="s">
        <v>2039</v>
      </c>
      <c r="B340">
        <v>125042</v>
      </c>
      <c r="E340" t="s">
        <v>20</v>
      </c>
    </row>
    <row r="341" spans="1:5" x14ac:dyDescent="0.3">
      <c r="A341" t="s">
        <v>2039</v>
      </c>
      <c r="B341">
        <v>108974</v>
      </c>
      <c r="E341" t="s">
        <v>74</v>
      </c>
    </row>
    <row r="342" spans="1:5" x14ac:dyDescent="0.3">
      <c r="A342" t="s">
        <v>2054</v>
      </c>
      <c r="B342">
        <v>34964</v>
      </c>
      <c r="E342" t="s">
        <v>14</v>
      </c>
    </row>
    <row r="343" spans="1:5" x14ac:dyDescent="0.3">
      <c r="A343" t="s">
        <v>2035</v>
      </c>
      <c r="B343">
        <v>96777</v>
      </c>
      <c r="E343" t="s">
        <v>14</v>
      </c>
    </row>
    <row r="344" spans="1:5" x14ac:dyDescent="0.3">
      <c r="A344" t="s">
        <v>2039</v>
      </c>
      <c r="B344">
        <v>31864</v>
      </c>
      <c r="E344" t="s">
        <v>14</v>
      </c>
    </row>
    <row r="345" spans="1:5" x14ac:dyDescent="0.3">
      <c r="A345" t="s">
        <v>2039</v>
      </c>
      <c r="B345">
        <v>4853</v>
      </c>
      <c r="E345" t="s">
        <v>14</v>
      </c>
    </row>
    <row r="346" spans="1:5" x14ac:dyDescent="0.3">
      <c r="A346" t="s">
        <v>2050</v>
      </c>
      <c r="B346">
        <v>82959</v>
      </c>
      <c r="E346" t="s">
        <v>14</v>
      </c>
    </row>
    <row r="347" spans="1:5" x14ac:dyDescent="0.3">
      <c r="A347" t="s">
        <v>2041</v>
      </c>
      <c r="B347">
        <v>23159</v>
      </c>
      <c r="E347" t="s">
        <v>14</v>
      </c>
    </row>
    <row r="348" spans="1:5" x14ac:dyDescent="0.3">
      <c r="A348" t="s">
        <v>2035</v>
      </c>
      <c r="B348">
        <v>2758</v>
      </c>
      <c r="E348" t="s">
        <v>14</v>
      </c>
    </row>
    <row r="349" spans="1:5" x14ac:dyDescent="0.3">
      <c r="A349" t="s">
        <v>2037</v>
      </c>
      <c r="B349">
        <v>12607</v>
      </c>
      <c r="E349" t="s">
        <v>20</v>
      </c>
    </row>
    <row r="350" spans="1:5" x14ac:dyDescent="0.3">
      <c r="A350" t="s">
        <v>2033</v>
      </c>
      <c r="B350">
        <v>142823</v>
      </c>
      <c r="E350" t="s">
        <v>14</v>
      </c>
    </row>
    <row r="351" spans="1:5" x14ac:dyDescent="0.3">
      <c r="A351" t="s">
        <v>2039</v>
      </c>
      <c r="B351">
        <v>95958</v>
      </c>
      <c r="E351" t="s">
        <v>14</v>
      </c>
    </row>
    <row r="352" spans="1:5" x14ac:dyDescent="0.3">
      <c r="A352" t="s">
        <v>2035</v>
      </c>
      <c r="B352">
        <v>5</v>
      </c>
      <c r="E352" t="s">
        <v>14</v>
      </c>
    </row>
    <row r="353" spans="1:5" x14ac:dyDescent="0.3">
      <c r="A353" t="s">
        <v>2035</v>
      </c>
      <c r="B353">
        <v>94631</v>
      </c>
      <c r="E353" t="s">
        <v>20</v>
      </c>
    </row>
    <row r="354" spans="1:5" x14ac:dyDescent="0.3">
      <c r="A354" t="s">
        <v>2039</v>
      </c>
      <c r="B354">
        <v>977</v>
      </c>
      <c r="E354" t="s">
        <v>14</v>
      </c>
    </row>
    <row r="355" spans="1:5" x14ac:dyDescent="0.3">
      <c r="A355" t="s">
        <v>2039</v>
      </c>
      <c r="B355">
        <v>137961</v>
      </c>
      <c r="E355" t="s">
        <v>20</v>
      </c>
    </row>
    <row r="356" spans="1:5" x14ac:dyDescent="0.3">
      <c r="A356" t="s">
        <v>2041</v>
      </c>
      <c r="B356">
        <v>7548</v>
      </c>
      <c r="E356" t="s">
        <v>20</v>
      </c>
    </row>
    <row r="357" spans="1:5" x14ac:dyDescent="0.3">
      <c r="A357" t="s">
        <v>2037</v>
      </c>
      <c r="B357">
        <v>2241</v>
      </c>
      <c r="E357" t="s">
        <v>47</v>
      </c>
    </row>
    <row r="358" spans="1:5" x14ac:dyDescent="0.3">
      <c r="A358" t="s">
        <v>2039</v>
      </c>
      <c r="B358">
        <v>3431</v>
      </c>
      <c r="E358" t="s">
        <v>14</v>
      </c>
    </row>
    <row r="359" spans="1:5" x14ac:dyDescent="0.3">
      <c r="A359" t="s">
        <v>2050</v>
      </c>
      <c r="B359">
        <v>4253</v>
      </c>
      <c r="E359" t="s">
        <v>20</v>
      </c>
    </row>
    <row r="360" spans="1:5" x14ac:dyDescent="0.3">
      <c r="A360" t="s">
        <v>2054</v>
      </c>
      <c r="B360">
        <v>1146</v>
      </c>
      <c r="E360" t="s">
        <v>14</v>
      </c>
    </row>
    <row r="361" spans="1:5" x14ac:dyDescent="0.3">
      <c r="A361" t="s">
        <v>2041</v>
      </c>
      <c r="B361">
        <v>11948</v>
      </c>
      <c r="E361" t="s">
        <v>20</v>
      </c>
    </row>
    <row r="362" spans="1:5" x14ac:dyDescent="0.3">
      <c r="A362" t="s">
        <v>2039</v>
      </c>
      <c r="B362">
        <v>135132</v>
      </c>
      <c r="E362" t="s">
        <v>20</v>
      </c>
    </row>
    <row r="363" spans="1:5" x14ac:dyDescent="0.3">
      <c r="A363" t="s">
        <v>2039</v>
      </c>
      <c r="B363">
        <v>9546</v>
      </c>
      <c r="E363" t="s">
        <v>20</v>
      </c>
    </row>
    <row r="364" spans="1:5" x14ac:dyDescent="0.3">
      <c r="A364" t="s">
        <v>2035</v>
      </c>
      <c r="B364">
        <v>13755</v>
      </c>
      <c r="E364" t="s">
        <v>20</v>
      </c>
    </row>
    <row r="365" spans="1:5" x14ac:dyDescent="0.3">
      <c r="A365" t="s">
        <v>2035</v>
      </c>
      <c r="B365">
        <v>8330</v>
      </c>
      <c r="E365" t="s">
        <v>20</v>
      </c>
    </row>
    <row r="366" spans="1:5" x14ac:dyDescent="0.3">
      <c r="A366" t="s">
        <v>2035</v>
      </c>
      <c r="B366">
        <v>14547</v>
      </c>
      <c r="E366" t="s">
        <v>20</v>
      </c>
    </row>
    <row r="367" spans="1:5" x14ac:dyDescent="0.3">
      <c r="A367" t="s">
        <v>2039</v>
      </c>
      <c r="B367">
        <v>11735</v>
      </c>
      <c r="E367" t="s">
        <v>20</v>
      </c>
    </row>
    <row r="368" spans="1:5" x14ac:dyDescent="0.3">
      <c r="A368" t="s">
        <v>2039</v>
      </c>
      <c r="B368">
        <v>10658</v>
      </c>
      <c r="E368" t="s">
        <v>20</v>
      </c>
    </row>
    <row r="369" spans="1:5" x14ac:dyDescent="0.3">
      <c r="A369" t="s">
        <v>2039</v>
      </c>
      <c r="B369">
        <v>1870</v>
      </c>
      <c r="E369" t="s">
        <v>14</v>
      </c>
    </row>
    <row r="370" spans="1:5" x14ac:dyDescent="0.3">
      <c r="A370" t="s">
        <v>2041</v>
      </c>
      <c r="B370">
        <v>14394</v>
      </c>
      <c r="E370" t="s">
        <v>20</v>
      </c>
    </row>
    <row r="371" spans="1:5" x14ac:dyDescent="0.3">
      <c r="A371" t="s">
        <v>2041</v>
      </c>
      <c r="B371">
        <v>14743</v>
      </c>
      <c r="E371" t="s">
        <v>20</v>
      </c>
    </row>
    <row r="372" spans="1:5" x14ac:dyDescent="0.3">
      <c r="A372" t="s">
        <v>2039</v>
      </c>
      <c r="B372">
        <v>178965</v>
      </c>
      <c r="E372" t="s">
        <v>20</v>
      </c>
    </row>
    <row r="373" spans="1:5" x14ac:dyDescent="0.3">
      <c r="A373" t="s">
        <v>2039</v>
      </c>
      <c r="B373">
        <v>128410</v>
      </c>
      <c r="E373" t="s">
        <v>14</v>
      </c>
    </row>
    <row r="374" spans="1:5" x14ac:dyDescent="0.3">
      <c r="A374" t="s">
        <v>2041</v>
      </c>
      <c r="B374">
        <v>14324</v>
      </c>
      <c r="E374" t="s">
        <v>20</v>
      </c>
    </row>
    <row r="375" spans="1:5" x14ac:dyDescent="0.3">
      <c r="A375" t="s">
        <v>2039</v>
      </c>
      <c r="B375">
        <v>164291</v>
      </c>
      <c r="E375" t="s">
        <v>20</v>
      </c>
    </row>
    <row r="376" spans="1:5" x14ac:dyDescent="0.3">
      <c r="A376" t="s">
        <v>2041</v>
      </c>
      <c r="B376">
        <v>22073</v>
      </c>
      <c r="E376" t="s">
        <v>14</v>
      </c>
    </row>
    <row r="377" spans="1:5" x14ac:dyDescent="0.3">
      <c r="A377" t="s">
        <v>2035</v>
      </c>
      <c r="B377">
        <v>1479</v>
      </c>
      <c r="E377" t="s">
        <v>14</v>
      </c>
    </row>
    <row r="378" spans="1:5" x14ac:dyDescent="0.3">
      <c r="A378" t="s">
        <v>2035</v>
      </c>
      <c r="B378">
        <v>12275</v>
      </c>
      <c r="E378" t="s">
        <v>20</v>
      </c>
    </row>
    <row r="379" spans="1:5" x14ac:dyDescent="0.3">
      <c r="A379" t="s">
        <v>2039</v>
      </c>
      <c r="B379">
        <v>5098</v>
      </c>
      <c r="E379" t="s">
        <v>14</v>
      </c>
    </row>
    <row r="380" spans="1:5" x14ac:dyDescent="0.3">
      <c r="A380" t="s">
        <v>2041</v>
      </c>
      <c r="B380">
        <v>24882</v>
      </c>
      <c r="E380" t="s">
        <v>14</v>
      </c>
    </row>
    <row r="381" spans="1:5" x14ac:dyDescent="0.3">
      <c r="A381" t="s">
        <v>2039</v>
      </c>
      <c r="B381">
        <v>2912</v>
      </c>
      <c r="E381" t="s">
        <v>14</v>
      </c>
    </row>
    <row r="382" spans="1:5" x14ac:dyDescent="0.3">
      <c r="A382" t="s">
        <v>2039</v>
      </c>
      <c r="B382">
        <v>4008</v>
      </c>
      <c r="E382" t="s">
        <v>20</v>
      </c>
    </row>
    <row r="383" spans="1:5" x14ac:dyDescent="0.3">
      <c r="A383" t="s">
        <v>2039</v>
      </c>
      <c r="B383">
        <v>9749</v>
      </c>
      <c r="E383" t="s">
        <v>20</v>
      </c>
    </row>
    <row r="384" spans="1:5" x14ac:dyDescent="0.3">
      <c r="A384" t="s">
        <v>2054</v>
      </c>
      <c r="B384">
        <v>5803</v>
      </c>
      <c r="E384" t="s">
        <v>14</v>
      </c>
    </row>
    <row r="385" spans="1:5" x14ac:dyDescent="0.3">
      <c r="A385" t="s">
        <v>2033</v>
      </c>
      <c r="B385">
        <v>14199</v>
      </c>
      <c r="E385" t="s">
        <v>20</v>
      </c>
    </row>
    <row r="386" spans="1:5" x14ac:dyDescent="0.3">
      <c r="A386" t="s">
        <v>2041</v>
      </c>
      <c r="B386">
        <v>196779</v>
      </c>
      <c r="E386" t="s">
        <v>20</v>
      </c>
    </row>
    <row r="387" spans="1:5" x14ac:dyDescent="0.3">
      <c r="A387" t="s">
        <v>2047</v>
      </c>
      <c r="B387">
        <v>56859</v>
      </c>
      <c r="E387" t="s">
        <v>20</v>
      </c>
    </row>
    <row r="388" spans="1:5" x14ac:dyDescent="0.3">
      <c r="A388" t="s">
        <v>2039</v>
      </c>
      <c r="B388">
        <v>103554</v>
      </c>
      <c r="E388" t="s">
        <v>14</v>
      </c>
    </row>
    <row r="389" spans="1:5" x14ac:dyDescent="0.3">
      <c r="A389" t="s">
        <v>2037</v>
      </c>
      <c r="B389">
        <v>42795</v>
      </c>
      <c r="E389" t="s">
        <v>14</v>
      </c>
    </row>
    <row r="390" spans="1:5" x14ac:dyDescent="0.3">
      <c r="A390" t="s">
        <v>2035</v>
      </c>
      <c r="B390">
        <v>12938</v>
      </c>
      <c r="E390" t="s">
        <v>74</v>
      </c>
    </row>
    <row r="391" spans="1:5" x14ac:dyDescent="0.3">
      <c r="A391" t="s">
        <v>2039</v>
      </c>
      <c r="B391">
        <v>101352</v>
      </c>
      <c r="E391" t="s">
        <v>20</v>
      </c>
    </row>
    <row r="392" spans="1:5" x14ac:dyDescent="0.3">
      <c r="A392" t="s">
        <v>2054</v>
      </c>
      <c r="B392">
        <v>4477</v>
      </c>
      <c r="E392" t="s">
        <v>20</v>
      </c>
    </row>
    <row r="393" spans="1:5" x14ac:dyDescent="0.3">
      <c r="A393" t="s">
        <v>2047</v>
      </c>
      <c r="B393">
        <v>4393</v>
      </c>
      <c r="E393" t="s">
        <v>14</v>
      </c>
    </row>
    <row r="394" spans="1:5" x14ac:dyDescent="0.3">
      <c r="A394" t="s">
        <v>2037</v>
      </c>
      <c r="B394">
        <v>67546</v>
      </c>
      <c r="E394" t="s">
        <v>14</v>
      </c>
    </row>
    <row r="395" spans="1:5" x14ac:dyDescent="0.3">
      <c r="A395" t="s">
        <v>2035</v>
      </c>
      <c r="B395">
        <v>143788</v>
      </c>
      <c r="E395" t="s">
        <v>20</v>
      </c>
    </row>
    <row r="396" spans="1:5" x14ac:dyDescent="0.3">
      <c r="A396" t="s">
        <v>2041</v>
      </c>
      <c r="B396">
        <v>3755</v>
      </c>
      <c r="E396" t="s">
        <v>20</v>
      </c>
    </row>
    <row r="397" spans="1:5" x14ac:dyDescent="0.3">
      <c r="A397" t="s">
        <v>2039</v>
      </c>
      <c r="B397">
        <v>9238</v>
      </c>
      <c r="E397" t="s">
        <v>20</v>
      </c>
    </row>
    <row r="398" spans="1:5" x14ac:dyDescent="0.3">
      <c r="A398" t="s">
        <v>2041</v>
      </c>
      <c r="B398">
        <v>77012</v>
      </c>
      <c r="E398" t="s">
        <v>20</v>
      </c>
    </row>
    <row r="399" spans="1:5" x14ac:dyDescent="0.3">
      <c r="A399" t="s">
        <v>2035</v>
      </c>
      <c r="B399">
        <v>14083</v>
      </c>
      <c r="E399" t="s">
        <v>20</v>
      </c>
    </row>
    <row r="400" spans="1:5" x14ac:dyDescent="0.3">
      <c r="A400" t="s">
        <v>2041</v>
      </c>
      <c r="B400">
        <v>12202</v>
      </c>
      <c r="E400" t="s">
        <v>20</v>
      </c>
    </row>
    <row r="401" spans="1:5" x14ac:dyDescent="0.3">
      <c r="A401" t="s">
        <v>2035</v>
      </c>
      <c r="B401">
        <v>62127</v>
      </c>
      <c r="E401" t="s">
        <v>14</v>
      </c>
    </row>
    <row r="402" spans="1:5" x14ac:dyDescent="0.3">
      <c r="A402" t="s">
        <v>2054</v>
      </c>
      <c r="B402">
        <v>2</v>
      </c>
      <c r="E402" t="s">
        <v>14</v>
      </c>
    </row>
    <row r="403" spans="1:5" x14ac:dyDescent="0.3">
      <c r="A403" t="s">
        <v>2039</v>
      </c>
      <c r="B403">
        <v>13772</v>
      </c>
      <c r="E403" t="s">
        <v>20</v>
      </c>
    </row>
    <row r="404" spans="1:5" x14ac:dyDescent="0.3">
      <c r="A404" t="s">
        <v>2041</v>
      </c>
      <c r="B404">
        <v>2946</v>
      </c>
      <c r="E404" t="s">
        <v>14</v>
      </c>
    </row>
    <row r="405" spans="1:5" x14ac:dyDescent="0.3">
      <c r="A405" t="s">
        <v>2039</v>
      </c>
      <c r="B405">
        <v>168820</v>
      </c>
      <c r="E405" t="s">
        <v>14</v>
      </c>
    </row>
    <row r="406" spans="1:5" x14ac:dyDescent="0.3">
      <c r="A406" t="s">
        <v>2039</v>
      </c>
      <c r="B406">
        <v>154321</v>
      </c>
      <c r="E406" t="s">
        <v>20</v>
      </c>
    </row>
    <row r="407" spans="1:5" x14ac:dyDescent="0.3">
      <c r="A407" t="s">
        <v>2039</v>
      </c>
      <c r="B407">
        <v>26527</v>
      </c>
      <c r="E407" t="s">
        <v>14</v>
      </c>
    </row>
    <row r="408" spans="1:5" x14ac:dyDescent="0.3">
      <c r="A408" t="s">
        <v>2041</v>
      </c>
      <c r="B408">
        <v>71583</v>
      </c>
      <c r="E408" t="s">
        <v>20</v>
      </c>
    </row>
    <row r="409" spans="1:5" x14ac:dyDescent="0.3">
      <c r="A409" t="s">
        <v>2039</v>
      </c>
      <c r="B409">
        <v>12100</v>
      </c>
      <c r="E409" t="s">
        <v>20</v>
      </c>
    </row>
    <row r="410" spans="1:5" x14ac:dyDescent="0.3">
      <c r="A410" t="s">
        <v>2041</v>
      </c>
      <c r="B410">
        <v>12129</v>
      </c>
      <c r="E410" t="s">
        <v>20</v>
      </c>
    </row>
    <row r="411" spans="1:5" x14ac:dyDescent="0.3">
      <c r="A411" t="s">
        <v>2035</v>
      </c>
      <c r="B411">
        <v>62804</v>
      </c>
      <c r="E411" t="s">
        <v>14</v>
      </c>
    </row>
    <row r="412" spans="1:5" x14ac:dyDescent="0.3">
      <c r="A412" t="s">
        <v>2050</v>
      </c>
      <c r="B412">
        <v>55536</v>
      </c>
      <c r="E412" t="s">
        <v>47</v>
      </c>
    </row>
    <row r="413" spans="1:5" x14ac:dyDescent="0.3">
      <c r="A413" t="s">
        <v>2039</v>
      </c>
      <c r="B413">
        <v>8161</v>
      </c>
      <c r="E413" t="s">
        <v>20</v>
      </c>
    </row>
    <row r="414" spans="1:5" x14ac:dyDescent="0.3">
      <c r="A414" t="s">
        <v>2047</v>
      </c>
      <c r="B414">
        <v>14046</v>
      </c>
      <c r="E414" t="s">
        <v>20</v>
      </c>
    </row>
    <row r="415" spans="1:5" x14ac:dyDescent="0.3">
      <c r="A415" t="s">
        <v>2041</v>
      </c>
      <c r="B415">
        <v>117628</v>
      </c>
      <c r="E415" t="s">
        <v>47</v>
      </c>
    </row>
    <row r="416" spans="1:5" x14ac:dyDescent="0.3">
      <c r="A416" t="s">
        <v>2033</v>
      </c>
      <c r="B416">
        <v>159405</v>
      </c>
      <c r="E416" t="s">
        <v>14</v>
      </c>
    </row>
    <row r="417" spans="1:5" x14ac:dyDescent="0.3">
      <c r="A417" t="s">
        <v>2039</v>
      </c>
      <c r="B417">
        <v>12552</v>
      </c>
      <c r="E417" t="s">
        <v>14</v>
      </c>
    </row>
    <row r="418" spans="1:5" x14ac:dyDescent="0.3">
      <c r="A418" t="s">
        <v>2041</v>
      </c>
      <c r="B418">
        <v>59007</v>
      </c>
      <c r="E418" t="s">
        <v>14</v>
      </c>
    </row>
    <row r="419" spans="1:5" x14ac:dyDescent="0.3">
      <c r="A419" t="s">
        <v>2039</v>
      </c>
      <c r="B419">
        <v>943</v>
      </c>
      <c r="E419" t="s">
        <v>14</v>
      </c>
    </row>
    <row r="420" spans="1:5" x14ac:dyDescent="0.3">
      <c r="A420" t="s">
        <v>2041</v>
      </c>
      <c r="B420">
        <v>93963</v>
      </c>
      <c r="E420" t="s">
        <v>14</v>
      </c>
    </row>
    <row r="421" spans="1:5" x14ac:dyDescent="0.3">
      <c r="A421" t="s">
        <v>2037</v>
      </c>
      <c r="B421">
        <v>140469</v>
      </c>
      <c r="E421" t="s">
        <v>20</v>
      </c>
    </row>
    <row r="422" spans="1:5" x14ac:dyDescent="0.3">
      <c r="A422" t="s">
        <v>2039</v>
      </c>
      <c r="B422">
        <v>6423</v>
      </c>
      <c r="E422" t="s">
        <v>20</v>
      </c>
    </row>
    <row r="423" spans="1:5" x14ac:dyDescent="0.3">
      <c r="A423" t="s">
        <v>2037</v>
      </c>
      <c r="B423">
        <v>6015</v>
      </c>
      <c r="E423" t="s">
        <v>14</v>
      </c>
    </row>
    <row r="424" spans="1:5" x14ac:dyDescent="0.3">
      <c r="A424" t="s">
        <v>2039</v>
      </c>
      <c r="B424">
        <v>11075</v>
      </c>
      <c r="E424" t="s">
        <v>20</v>
      </c>
    </row>
    <row r="425" spans="1:5" x14ac:dyDescent="0.3">
      <c r="A425" t="s">
        <v>2033</v>
      </c>
      <c r="B425">
        <v>15723</v>
      </c>
      <c r="E425" t="s">
        <v>14</v>
      </c>
    </row>
    <row r="426" spans="1:5" x14ac:dyDescent="0.3">
      <c r="A426" t="s">
        <v>2035</v>
      </c>
      <c r="B426">
        <v>2064</v>
      </c>
      <c r="E426" t="s">
        <v>14</v>
      </c>
    </row>
    <row r="427" spans="1:5" x14ac:dyDescent="0.3">
      <c r="A427" t="s">
        <v>2054</v>
      </c>
      <c r="B427">
        <v>7767</v>
      </c>
      <c r="E427" t="s">
        <v>20</v>
      </c>
    </row>
    <row r="428" spans="1:5" x14ac:dyDescent="0.3">
      <c r="A428" t="s">
        <v>2039</v>
      </c>
      <c r="B428">
        <v>10313</v>
      </c>
      <c r="E428" t="s">
        <v>20</v>
      </c>
    </row>
    <row r="429" spans="1:5" x14ac:dyDescent="0.3">
      <c r="A429" t="s">
        <v>2039</v>
      </c>
      <c r="B429">
        <v>197018</v>
      </c>
      <c r="E429" t="s">
        <v>20</v>
      </c>
    </row>
    <row r="430" spans="1:5" x14ac:dyDescent="0.3">
      <c r="A430" t="s">
        <v>2041</v>
      </c>
      <c r="B430">
        <v>47037</v>
      </c>
      <c r="E430" t="s">
        <v>14</v>
      </c>
    </row>
    <row r="431" spans="1:5" x14ac:dyDescent="0.3">
      <c r="A431" t="s">
        <v>2054</v>
      </c>
      <c r="B431">
        <v>173191</v>
      </c>
      <c r="E431" t="s">
        <v>74</v>
      </c>
    </row>
    <row r="432" spans="1:5" x14ac:dyDescent="0.3">
      <c r="A432" t="s">
        <v>2039</v>
      </c>
      <c r="B432">
        <v>5487</v>
      </c>
      <c r="E432" t="s">
        <v>14</v>
      </c>
    </row>
    <row r="433" spans="1:5" x14ac:dyDescent="0.3">
      <c r="A433" t="s">
        <v>2039</v>
      </c>
      <c r="B433">
        <v>9817</v>
      </c>
      <c r="E433" t="s">
        <v>20</v>
      </c>
    </row>
    <row r="434" spans="1:5" x14ac:dyDescent="0.3">
      <c r="A434" t="s">
        <v>2039</v>
      </c>
      <c r="B434">
        <v>6369</v>
      </c>
      <c r="E434" t="s">
        <v>14</v>
      </c>
    </row>
    <row r="435" spans="1:5" x14ac:dyDescent="0.3">
      <c r="A435" t="s">
        <v>2041</v>
      </c>
      <c r="B435">
        <v>65755</v>
      </c>
      <c r="E435" t="s">
        <v>14</v>
      </c>
    </row>
    <row r="436" spans="1:5" x14ac:dyDescent="0.3">
      <c r="A436" t="s">
        <v>2039</v>
      </c>
      <c r="B436">
        <v>903</v>
      </c>
      <c r="E436" t="s">
        <v>74</v>
      </c>
    </row>
    <row r="437" spans="1:5" x14ac:dyDescent="0.3">
      <c r="A437" t="s">
        <v>2039</v>
      </c>
      <c r="B437">
        <v>178120</v>
      </c>
      <c r="E437" t="s">
        <v>20</v>
      </c>
    </row>
    <row r="438" spans="1:5" x14ac:dyDescent="0.3">
      <c r="A438" t="s">
        <v>2035</v>
      </c>
      <c r="B438">
        <v>13678</v>
      </c>
      <c r="E438" t="s">
        <v>20</v>
      </c>
    </row>
    <row r="439" spans="1:5" x14ac:dyDescent="0.3">
      <c r="A439" t="s">
        <v>2041</v>
      </c>
      <c r="B439">
        <v>9969</v>
      </c>
      <c r="E439" t="s">
        <v>20</v>
      </c>
    </row>
    <row r="440" spans="1:5" x14ac:dyDescent="0.3">
      <c r="A440" t="s">
        <v>2039</v>
      </c>
      <c r="B440">
        <v>14827</v>
      </c>
      <c r="E440" t="s">
        <v>20</v>
      </c>
    </row>
    <row r="441" spans="1:5" x14ac:dyDescent="0.3">
      <c r="A441" t="s">
        <v>2041</v>
      </c>
      <c r="B441">
        <v>100900</v>
      </c>
      <c r="E441" t="s">
        <v>20</v>
      </c>
    </row>
    <row r="442" spans="1:5" x14ac:dyDescent="0.3">
      <c r="A442" t="s">
        <v>2041</v>
      </c>
      <c r="B442">
        <v>165954</v>
      </c>
      <c r="E442" t="s">
        <v>20</v>
      </c>
    </row>
    <row r="443" spans="1:5" x14ac:dyDescent="0.3">
      <c r="A443" t="s">
        <v>2037</v>
      </c>
      <c r="B443">
        <v>1744</v>
      </c>
      <c r="E443" t="s">
        <v>14</v>
      </c>
    </row>
    <row r="444" spans="1:5" x14ac:dyDescent="0.3">
      <c r="A444" t="s">
        <v>2039</v>
      </c>
      <c r="B444">
        <v>10731</v>
      </c>
      <c r="E444" t="s">
        <v>20</v>
      </c>
    </row>
    <row r="445" spans="1:5" x14ac:dyDescent="0.3">
      <c r="A445" t="s">
        <v>2039</v>
      </c>
      <c r="B445">
        <v>3232</v>
      </c>
      <c r="E445" t="s">
        <v>74</v>
      </c>
    </row>
    <row r="446" spans="1:5" x14ac:dyDescent="0.3">
      <c r="A446" t="s">
        <v>2035</v>
      </c>
      <c r="B446">
        <v>10938</v>
      </c>
      <c r="E446" t="s">
        <v>20</v>
      </c>
    </row>
    <row r="447" spans="1:5" x14ac:dyDescent="0.3">
      <c r="A447" t="s">
        <v>2039</v>
      </c>
      <c r="B447">
        <v>10739</v>
      </c>
      <c r="E447" t="s">
        <v>20</v>
      </c>
    </row>
    <row r="448" spans="1:5" x14ac:dyDescent="0.3">
      <c r="A448" t="s">
        <v>2037</v>
      </c>
      <c r="B448">
        <v>5579</v>
      </c>
      <c r="E448" t="s">
        <v>14</v>
      </c>
    </row>
    <row r="449" spans="1:5" x14ac:dyDescent="0.3">
      <c r="A449" t="s">
        <v>2041</v>
      </c>
      <c r="B449">
        <v>37754</v>
      </c>
      <c r="E449" t="s">
        <v>74</v>
      </c>
    </row>
    <row r="450" spans="1:5" x14ac:dyDescent="0.3">
      <c r="A450" t="s">
        <v>2050</v>
      </c>
      <c r="B450">
        <v>45384</v>
      </c>
      <c r="E450" t="s">
        <v>14</v>
      </c>
    </row>
    <row r="451" spans="1:5" x14ac:dyDescent="0.3">
      <c r="A451" t="s">
        <v>2050</v>
      </c>
      <c r="B451">
        <v>8703</v>
      </c>
      <c r="E451" t="s">
        <v>20</v>
      </c>
    </row>
    <row r="452" spans="1:5" x14ac:dyDescent="0.3">
      <c r="A452" t="s">
        <v>2041</v>
      </c>
      <c r="B452">
        <v>4</v>
      </c>
      <c r="E452" t="s">
        <v>14</v>
      </c>
    </row>
    <row r="453" spans="1:5" x14ac:dyDescent="0.3">
      <c r="A453" t="s">
        <v>2035</v>
      </c>
      <c r="B453">
        <v>182302</v>
      </c>
      <c r="E453" t="s">
        <v>20</v>
      </c>
    </row>
    <row r="454" spans="1:5" x14ac:dyDescent="0.3">
      <c r="A454" t="s">
        <v>2041</v>
      </c>
      <c r="B454">
        <v>3045</v>
      </c>
      <c r="E454" t="s">
        <v>14</v>
      </c>
    </row>
    <row r="455" spans="1:5" x14ac:dyDescent="0.3">
      <c r="A455" t="s">
        <v>2041</v>
      </c>
      <c r="B455">
        <v>102749</v>
      </c>
      <c r="E455" t="s">
        <v>14</v>
      </c>
    </row>
    <row r="456" spans="1:5" x14ac:dyDescent="0.3">
      <c r="A456" t="s">
        <v>2041</v>
      </c>
      <c r="B456">
        <v>1763</v>
      </c>
      <c r="E456" t="s">
        <v>14</v>
      </c>
    </row>
    <row r="457" spans="1:5" x14ac:dyDescent="0.3">
      <c r="A457" t="s">
        <v>2039</v>
      </c>
      <c r="B457">
        <v>137904</v>
      </c>
      <c r="E457" t="s">
        <v>20</v>
      </c>
    </row>
    <row r="458" spans="1:5" x14ac:dyDescent="0.3">
      <c r="A458" t="s">
        <v>2035</v>
      </c>
      <c r="B458">
        <v>152438</v>
      </c>
      <c r="E458" t="s">
        <v>20</v>
      </c>
    </row>
    <row r="459" spans="1:5" x14ac:dyDescent="0.3">
      <c r="A459" t="s">
        <v>2039</v>
      </c>
      <c r="B459">
        <v>1332</v>
      </c>
      <c r="E459" t="s">
        <v>14</v>
      </c>
    </row>
    <row r="460" spans="1:5" x14ac:dyDescent="0.3">
      <c r="A460" t="s">
        <v>2039</v>
      </c>
      <c r="B460">
        <v>118706</v>
      </c>
      <c r="E460" t="s">
        <v>20</v>
      </c>
    </row>
    <row r="461" spans="1:5" x14ac:dyDescent="0.3">
      <c r="A461" t="s">
        <v>2041</v>
      </c>
      <c r="B461">
        <v>5674</v>
      </c>
      <c r="E461" t="s">
        <v>14</v>
      </c>
    </row>
    <row r="462" spans="1:5" x14ac:dyDescent="0.3">
      <c r="A462" t="s">
        <v>2039</v>
      </c>
      <c r="B462">
        <v>4119</v>
      </c>
      <c r="E462" t="s">
        <v>20</v>
      </c>
    </row>
    <row r="463" spans="1:5" x14ac:dyDescent="0.3">
      <c r="A463" t="s">
        <v>2041</v>
      </c>
      <c r="B463">
        <v>139354</v>
      </c>
      <c r="E463" t="s">
        <v>20</v>
      </c>
    </row>
    <row r="464" spans="1:5" x14ac:dyDescent="0.3">
      <c r="A464" t="s">
        <v>2050</v>
      </c>
      <c r="B464">
        <v>57734</v>
      </c>
      <c r="E464" t="s">
        <v>14</v>
      </c>
    </row>
    <row r="465" spans="1:5" x14ac:dyDescent="0.3">
      <c r="A465" t="s">
        <v>2041</v>
      </c>
      <c r="B465">
        <v>145265</v>
      </c>
      <c r="E465" t="s">
        <v>20</v>
      </c>
    </row>
    <row r="466" spans="1:5" x14ac:dyDescent="0.3">
      <c r="A466" t="s">
        <v>2039</v>
      </c>
      <c r="B466">
        <v>95020</v>
      </c>
      <c r="E466" t="s">
        <v>20</v>
      </c>
    </row>
    <row r="467" spans="1:5" x14ac:dyDescent="0.3">
      <c r="A467" t="s">
        <v>2047</v>
      </c>
      <c r="B467">
        <v>8829</v>
      </c>
      <c r="E467" t="s">
        <v>20</v>
      </c>
    </row>
    <row r="468" spans="1:5" x14ac:dyDescent="0.3">
      <c r="A468" t="s">
        <v>2037</v>
      </c>
      <c r="B468">
        <v>3984</v>
      </c>
      <c r="E468" t="s">
        <v>20</v>
      </c>
    </row>
    <row r="469" spans="1:5" x14ac:dyDescent="0.3">
      <c r="A469" t="s">
        <v>2037</v>
      </c>
      <c r="B469">
        <v>8053</v>
      </c>
      <c r="E469" t="s">
        <v>20</v>
      </c>
    </row>
    <row r="470" spans="1:5" x14ac:dyDescent="0.3">
      <c r="A470" t="s">
        <v>2039</v>
      </c>
      <c r="B470">
        <v>1620</v>
      </c>
      <c r="E470" t="s">
        <v>14</v>
      </c>
    </row>
    <row r="471" spans="1:5" x14ac:dyDescent="0.3">
      <c r="A471" t="s">
        <v>2041</v>
      </c>
      <c r="B471">
        <v>10328</v>
      </c>
      <c r="E471" t="s">
        <v>20</v>
      </c>
    </row>
    <row r="472" spans="1:5" x14ac:dyDescent="0.3">
      <c r="A472" t="s">
        <v>2037</v>
      </c>
      <c r="B472">
        <v>10289</v>
      </c>
      <c r="E472" t="s">
        <v>20</v>
      </c>
    </row>
    <row r="473" spans="1:5" x14ac:dyDescent="0.3">
      <c r="A473" t="s">
        <v>2033</v>
      </c>
      <c r="B473">
        <v>9889</v>
      </c>
      <c r="E473" t="s">
        <v>20</v>
      </c>
    </row>
    <row r="474" spans="1:5" x14ac:dyDescent="0.3">
      <c r="A474" t="s">
        <v>2035</v>
      </c>
      <c r="B474">
        <v>60342</v>
      </c>
      <c r="E474" t="s">
        <v>14</v>
      </c>
    </row>
    <row r="475" spans="1:5" x14ac:dyDescent="0.3">
      <c r="A475" t="s">
        <v>2035</v>
      </c>
      <c r="B475">
        <v>8907</v>
      </c>
      <c r="E475" t="s">
        <v>20</v>
      </c>
    </row>
    <row r="476" spans="1:5" x14ac:dyDescent="0.3">
      <c r="A476" t="s">
        <v>2041</v>
      </c>
      <c r="B476">
        <v>14606</v>
      </c>
      <c r="E476" t="s">
        <v>20</v>
      </c>
    </row>
    <row r="477" spans="1:5" x14ac:dyDescent="0.3">
      <c r="A477" t="s">
        <v>2047</v>
      </c>
      <c r="B477">
        <v>8432</v>
      </c>
      <c r="E477" t="s">
        <v>20</v>
      </c>
    </row>
    <row r="478" spans="1:5" x14ac:dyDescent="0.3">
      <c r="A478" t="s">
        <v>2047</v>
      </c>
      <c r="B478">
        <v>57122</v>
      </c>
      <c r="E478" t="s">
        <v>14</v>
      </c>
    </row>
    <row r="479" spans="1:5" x14ac:dyDescent="0.3">
      <c r="A479" t="s">
        <v>2041</v>
      </c>
      <c r="B479">
        <v>4613</v>
      </c>
      <c r="E479" t="s">
        <v>14</v>
      </c>
    </row>
    <row r="480" spans="1:5" x14ac:dyDescent="0.3">
      <c r="A480" t="s">
        <v>2037</v>
      </c>
      <c r="B480">
        <v>162603</v>
      </c>
      <c r="E480" t="s">
        <v>20</v>
      </c>
    </row>
    <row r="481" spans="1:5" x14ac:dyDescent="0.3">
      <c r="A481" t="s">
        <v>2033</v>
      </c>
      <c r="B481">
        <v>12310</v>
      </c>
      <c r="E481" t="s">
        <v>20</v>
      </c>
    </row>
    <row r="482" spans="1:5" x14ac:dyDescent="0.3">
      <c r="A482" t="s">
        <v>2054</v>
      </c>
      <c r="B482">
        <v>8656</v>
      </c>
      <c r="E482" t="s">
        <v>20</v>
      </c>
    </row>
    <row r="483" spans="1:5" x14ac:dyDescent="0.3">
      <c r="A483" t="s">
        <v>2039</v>
      </c>
      <c r="B483">
        <v>159931</v>
      </c>
      <c r="E483" t="s">
        <v>14</v>
      </c>
    </row>
    <row r="484" spans="1:5" x14ac:dyDescent="0.3">
      <c r="A484" t="s">
        <v>2047</v>
      </c>
      <c r="B484">
        <v>689</v>
      </c>
      <c r="E484" t="s">
        <v>14</v>
      </c>
    </row>
    <row r="485" spans="1:5" x14ac:dyDescent="0.3">
      <c r="A485" t="s">
        <v>2039</v>
      </c>
      <c r="B485">
        <v>48236</v>
      </c>
      <c r="E485" t="s">
        <v>14</v>
      </c>
    </row>
    <row r="486" spans="1:5" x14ac:dyDescent="0.3">
      <c r="A486" t="s">
        <v>2033</v>
      </c>
      <c r="B486">
        <v>77021</v>
      </c>
      <c r="E486" t="s">
        <v>20</v>
      </c>
    </row>
    <row r="487" spans="1:5" x14ac:dyDescent="0.3">
      <c r="A487" t="s">
        <v>2039</v>
      </c>
      <c r="B487">
        <v>27844</v>
      </c>
      <c r="E487" t="s">
        <v>14</v>
      </c>
    </row>
    <row r="488" spans="1:5" x14ac:dyDescent="0.3">
      <c r="A488" t="s">
        <v>2047</v>
      </c>
      <c r="B488">
        <v>702</v>
      </c>
      <c r="E488" t="s">
        <v>14</v>
      </c>
    </row>
    <row r="489" spans="1:5" x14ac:dyDescent="0.3">
      <c r="A489" t="s">
        <v>2039</v>
      </c>
      <c r="B489">
        <v>197024</v>
      </c>
      <c r="E489" t="s">
        <v>20</v>
      </c>
    </row>
    <row r="490" spans="1:5" x14ac:dyDescent="0.3">
      <c r="A490" t="s">
        <v>2039</v>
      </c>
      <c r="B490">
        <v>11663</v>
      </c>
      <c r="E490" t="s">
        <v>20</v>
      </c>
    </row>
    <row r="491" spans="1:5" x14ac:dyDescent="0.3">
      <c r="A491" t="s">
        <v>2037</v>
      </c>
      <c r="B491">
        <v>9339</v>
      </c>
      <c r="E491" t="s">
        <v>20</v>
      </c>
    </row>
    <row r="492" spans="1:5" x14ac:dyDescent="0.3">
      <c r="A492" t="s">
        <v>2064</v>
      </c>
      <c r="B492">
        <v>4596</v>
      </c>
      <c r="E492" t="s">
        <v>20</v>
      </c>
    </row>
    <row r="493" spans="1:5" x14ac:dyDescent="0.3">
      <c r="A493" t="s">
        <v>2033</v>
      </c>
      <c r="B493">
        <v>173437</v>
      </c>
      <c r="E493" t="s">
        <v>20</v>
      </c>
    </row>
    <row r="494" spans="1:5" x14ac:dyDescent="0.3">
      <c r="A494" t="s">
        <v>2041</v>
      </c>
      <c r="B494">
        <v>45831</v>
      </c>
      <c r="E494" t="s">
        <v>74</v>
      </c>
    </row>
    <row r="495" spans="1:5" x14ac:dyDescent="0.3">
      <c r="A495" t="s">
        <v>2054</v>
      </c>
      <c r="B495">
        <v>6514</v>
      </c>
      <c r="E495" t="s">
        <v>20</v>
      </c>
    </row>
    <row r="496" spans="1:5" x14ac:dyDescent="0.3">
      <c r="A496" t="s">
        <v>2037</v>
      </c>
      <c r="B496">
        <v>13684</v>
      </c>
      <c r="E496" t="s">
        <v>20</v>
      </c>
    </row>
    <row r="497" spans="1:5" x14ac:dyDescent="0.3">
      <c r="A497" t="s">
        <v>2039</v>
      </c>
      <c r="B497">
        <v>13264</v>
      </c>
      <c r="E497" t="s">
        <v>20</v>
      </c>
    </row>
    <row r="498" spans="1:5" x14ac:dyDescent="0.3">
      <c r="A498" t="s">
        <v>2041</v>
      </c>
      <c r="B498">
        <v>1667</v>
      </c>
      <c r="E498" t="s">
        <v>14</v>
      </c>
    </row>
    <row r="499" spans="1:5" x14ac:dyDescent="0.3">
      <c r="A499" t="s">
        <v>2037</v>
      </c>
      <c r="B499">
        <v>3349</v>
      </c>
      <c r="E499" t="s">
        <v>14</v>
      </c>
    </row>
    <row r="500" spans="1:5" x14ac:dyDescent="0.3">
      <c r="A500" t="s">
        <v>2037</v>
      </c>
      <c r="B500">
        <v>46317</v>
      </c>
      <c r="E500" t="s">
        <v>14</v>
      </c>
    </row>
    <row r="501" spans="1:5" x14ac:dyDescent="0.3">
      <c r="A501" t="s">
        <v>2041</v>
      </c>
      <c r="B501">
        <v>78743</v>
      </c>
      <c r="E501" t="s">
        <v>14</v>
      </c>
    </row>
    <row r="502" spans="1:5" x14ac:dyDescent="0.3">
      <c r="A502" t="s">
        <v>2039</v>
      </c>
      <c r="B502">
        <v>0</v>
      </c>
      <c r="E502" t="s">
        <v>14</v>
      </c>
    </row>
    <row r="503" spans="1:5" x14ac:dyDescent="0.3">
      <c r="A503" t="s">
        <v>2041</v>
      </c>
      <c r="B503">
        <v>107743</v>
      </c>
      <c r="E503" t="s">
        <v>14</v>
      </c>
    </row>
    <row r="504" spans="1:5" x14ac:dyDescent="0.3">
      <c r="A504" t="s">
        <v>2050</v>
      </c>
      <c r="B504">
        <v>6889</v>
      </c>
      <c r="E504" t="s">
        <v>20</v>
      </c>
    </row>
    <row r="505" spans="1:5" x14ac:dyDescent="0.3">
      <c r="A505" t="s">
        <v>2041</v>
      </c>
      <c r="B505">
        <v>45983</v>
      </c>
      <c r="E505" t="s">
        <v>20</v>
      </c>
    </row>
    <row r="506" spans="1:5" x14ac:dyDescent="0.3">
      <c r="A506" t="s">
        <v>2035</v>
      </c>
      <c r="B506">
        <v>6924</v>
      </c>
      <c r="E506" t="s">
        <v>14</v>
      </c>
    </row>
    <row r="507" spans="1:5" x14ac:dyDescent="0.3">
      <c r="A507" t="s">
        <v>2047</v>
      </c>
      <c r="B507">
        <v>12497</v>
      </c>
      <c r="E507" t="s">
        <v>14</v>
      </c>
    </row>
    <row r="508" spans="1:5" x14ac:dyDescent="0.3">
      <c r="A508" t="s">
        <v>2039</v>
      </c>
      <c r="B508">
        <v>166874</v>
      </c>
      <c r="E508" t="s">
        <v>20</v>
      </c>
    </row>
    <row r="509" spans="1:5" x14ac:dyDescent="0.3">
      <c r="A509" t="s">
        <v>2037</v>
      </c>
      <c r="B509">
        <v>837</v>
      </c>
      <c r="E509" t="s">
        <v>14</v>
      </c>
    </row>
    <row r="510" spans="1:5" x14ac:dyDescent="0.3">
      <c r="A510" t="s">
        <v>2039</v>
      </c>
      <c r="B510">
        <v>193820</v>
      </c>
      <c r="E510" t="s">
        <v>20</v>
      </c>
    </row>
    <row r="511" spans="1:5" x14ac:dyDescent="0.3">
      <c r="A511" t="s">
        <v>2039</v>
      </c>
      <c r="B511">
        <v>119510</v>
      </c>
      <c r="E511" t="s">
        <v>14</v>
      </c>
    </row>
    <row r="512" spans="1:5" x14ac:dyDescent="0.3">
      <c r="A512" t="s">
        <v>2041</v>
      </c>
      <c r="B512">
        <v>9289</v>
      </c>
      <c r="E512" t="s">
        <v>20</v>
      </c>
    </row>
    <row r="513" spans="1:5" x14ac:dyDescent="0.3">
      <c r="A513" t="s">
        <v>2039</v>
      </c>
      <c r="B513">
        <v>35498</v>
      </c>
      <c r="E513" t="s">
        <v>14</v>
      </c>
    </row>
    <row r="514" spans="1:5" x14ac:dyDescent="0.3">
      <c r="A514" t="s">
        <v>2050</v>
      </c>
      <c r="B514">
        <v>12678</v>
      </c>
      <c r="E514" t="s">
        <v>20</v>
      </c>
    </row>
    <row r="515" spans="1:5" x14ac:dyDescent="0.3">
      <c r="A515" t="s">
        <v>2041</v>
      </c>
      <c r="B515">
        <v>3260</v>
      </c>
      <c r="E515" t="s">
        <v>74</v>
      </c>
    </row>
    <row r="516" spans="1:5" x14ac:dyDescent="0.3">
      <c r="A516" t="s">
        <v>2035</v>
      </c>
      <c r="B516">
        <v>31123</v>
      </c>
      <c r="E516" t="s">
        <v>74</v>
      </c>
    </row>
    <row r="517" spans="1:5" x14ac:dyDescent="0.3">
      <c r="A517" t="s">
        <v>2039</v>
      </c>
      <c r="B517">
        <v>4797</v>
      </c>
      <c r="E517" t="s">
        <v>14</v>
      </c>
    </row>
    <row r="518" spans="1:5" x14ac:dyDescent="0.3">
      <c r="A518" t="s">
        <v>2047</v>
      </c>
      <c r="B518">
        <v>53324</v>
      </c>
      <c r="E518" t="s">
        <v>14</v>
      </c>
    </row>
    <row r="519" spans="1:5" x14ac:dyDescent="0.3">
      <c r="A519" t="s">
        <v>2033</v>
      </c>
      <c r="B519">
        <v>6608</v>
      </c>
      <c r="E519" t="s">
        <v>20</v>
      </c>
    </row>
    <row r="520" spans="1:5" x14ac:dyDescent="0.3">
      <c r="A520" t="s">
        <v>2041</v>
      </c>
      <c r="B520">
        <v>622</v>
      </c>
      <c r="E520" t="s">
        <v>14</v>
      </c>
    </row>
    <row r="521" spans="1:5" x14ac:dyDescent="0.3">
      <c r="A521" t="s">
        <v>2035</v>
      </c>
      <c r="B521">
        <v>180802</v>
      </c>
      <c r="E521" t="s">
        <v>20</v>
      </c>
    </row>
    <row r="522" spans="1:5" x14ac:dyDescent="0.3">
      <c r="A522" t="s">
        <v>2039</v>
      </c>
      <c r="B522">
        <v>3406</v>
      </c>
      <c r="E522" t="s">
        <v>20</v>
      </c>
    </row>
    <row r="523" spans="1:5" x14ac:dyDescent="0.3">
      <c r="A523" t="s">
        <v>2041</v>
      </c>
      <c r="B523">
        <v>11061</v>
      </c>
      <c r="E523" t="s">
        <v>20</v>
      </c>
    </row>
    <row r="524" spans="1:5" x14ac:dyDescent="0.3">
      <c r="A524" t="s">
        <v>2041</v>
      </c>
      <c r="B524">
        <v>16389</v>
      </c>
      <c r="E524" t="s">
        <v>14</v>
      </c>
    </row>
    <row r="525" spans="1:5" x14ac:dyDescent="0.3">
      <c r="A525" t="s">
        <v>2041</v>
      </c>
      <c r="B525">
        <v>6303</v>
      </c>
      <c r="E525" t="s">
        <v>20</v>
      </c>
    </row>
    <row r="526" spans="1:5" x14ac:dyDescent="0.3">
      <c r="A526" t="s">
        <v>2039</v>
      </c>
      <c r="B526">
        <v>81136</v>
      </c>
      <c r="E526" t="s">
        <v>14</v>
      </c>
    </row>
    <row r="527" spans="1:5" x14ac:dyDescent="0.3">
      <c r="A527" t="s">
        <v>2037</v>
      </c>
      <c r="B527">
        <v>1768</v>
      </c>
      <c r="E527" t="s">
        <v>14</v>
      </c>
    </row>
    <row r="528" spans="1:5" x14ac:dyDescent="0.3">
      <c r="A528" t="s">
        <v>2039</v>
      </c>
      <c r="B528">
        <v>12944</v>
      </c>
      <c r="E528" t="s">
        <v>20</v>
      </c>
    </row>
    <row r="529" spans="1:5" x14ac:dyDescent="0.3">
      <c r="A529" t="s">
        <v>2041</v>
      </c>
      <c r="B529">
        <v>188480</v>
      </c>
      <c r="E529" t="s">
        <v>14</v>
      </c>
    </row>
    <row r="530" spans="1:5" x14ac:dyDescent="0.3">
      <c r="A530" t="s">
        <v>2035</v>
      </c>
      <c r="B530">
        <v>7227</v>
      </c>
      <c r="E530" t="s">
        <v>14</v>
      </c>
    </row>
    <row r="531" spans="1:5" x14ac:dyDescent="0.3">
      <c r="A531" t="s">
        <v>2050</v>
      </c>
      <c r="B531">
        <v>574</v>
      </c>
      <c r="E531" t="s">
        <v>14</v>
      </c>
    </row>
    <row r="532" spans="1:5" x14ac:dyDescent="0.3">
      <c r="A532" t="s">
        <v>2047</v>
      </c>
      <c r="B532">
        <v>96328</v>
      </c>
      <c r="E532" t="s">
        <v>14</v>
      </c>
    </row>
    <row r="533" spans="1:5" x14ac:dyDescent="0.3">
      <c r="A533" t="s">
        <v>2050</v>
      </c>
      <c r="B533">
        <v>178338</v>
      </c>
      <c r="E533" t="s">
        <v>47</v>
      </c>
    </row>
    <row r="534" spans="1:5" x14ac:dyDescent="0.3">
      <c r="A534" t="s">
        <v>2039</v>
      </c>
      <c r="B534">
        <v>8046</v>
      </c>
      <c r="E534" t="s">
        <v>20</v>
      </c>
    </row>
    <row r="535" spans="1:5" x14ac:dyDescent="0.3">
      <c r="A535" t="s">
        <v>2035</v>
      </c>
      <c r="B535">
        <v>184086</v>
      </c>
      <c r="E535" t="s">
        <v>20</v>
      </c>
    </row>
    <row r="536" spans="1:5" x14ac:dyDescent="0.3">
      <c r="A536" t="s">
        <v>2041</v>
      </c>
      <c r="B536">
        <v>13385</v>
      </c>
      <c r="E536" t="s">
        <v>14</v>
      </c>
    </row>
    <row r="537" spans="1:5" x14ac:dyDescent="0.3">
      <c r="A537" t="s">
        <v>2039</v>
      </c>
      <c r="B537">
        <v>12533</v>
      </c>
      <c r="E537" t="s">
        <v>20</v>
      </c>
    </row>
    <row r="538" spans="1:5" x14ac:dyDescent="0.3">
      <c r="A538" t="s">
        <v>2047</v>
      </c>
      <c r="B538">
        <v>14697</v>
      </c>
      <c r="E538" t="s">
        <v>20</v>
      </c>
    </row>
    <row r="539" spans="1:5" x14ac:dyDescent="0.3">
      <c r="A539" t="s">
        <v>2041</v>
      </c>
      <c r="B539">
        <v>98935</v>
      </c>
      <c r="E539" t="s">
        <v>20</v>
      </c>
    </row>
    <row r="540" spans="1:5" x14ac:dyDescent="0.3">
      <c r="A540" t="s">
        <v>2050</v>
      </c>
      <c r="B540">
        <v>57034</v>
      </c>
      <c r="E540" t="s">
        <v>14</v>
      </c>
    </row>
    <row r="541" spans="1:5" x14ac:dyDescent="0.3">
      <c r="A541" t="s">
        <v>2033</v>
      </c>
      <c r="B541">
        <v>7120</v>
      </c>
      <c r="E541" t="s">
        <v>14</v>
      </c>
    </row>
    <row r="542" spans="1:5" x14ac:dyDescent="0.3">
      <c r="A542" t="s">
        <v>2054</v>
      </c>
      <c r="B542">
        <v>14097</v>
      </c>
      <c r="E542" t="s">
        <v>20</v>
      </c>
    </row>
    <row r="543" spans="1:5" x14ac:dyDescent="0.3">
      <c r="A543" t="s">
        <v>2050</v>
      </c>
      <c r="B543">
        <v>43086</v>
      </c>
      <c r="E543" t="s">
        <v>14</v>
      </c>
    </row>
    <row r="544" spans="1:5" x14ac:dyDescent="0.3">
      <c r="A544" t="s">
        <v>2035</v>
      </c>
      <c r="B544">
        <v>1930</v>
      </c>
      <c r="E544" t="s">
        <v>14</v>
      </c>
    </row>
    <row r="545" spans="1:5" x14ac:dyDescent="0.3">
      <c r="A545" t="s">
        <v>2050</v>
      </c>
      <c r="B545">
        <v>13864</v>
      </c>
      <c r="E545" t="s">
        <v>14</v>
      </c>
    </row>
    <row r="546" spans="1:5" x14ac:dyDescent="0.3">
      <c r="A546" t="s">
        <v>2035</v>
      </c>
      <c r="B546">
        <v>7742</v>
      </c>
      <c r="E546" t="s">
        <v>20</v>
      </c>
    </row>
    <row r="547" spans="1:5" x14ac:dyDescent="0.3">
      <c r="A547" t="s">
        <v>2039</v>
      </c>
      <c r="B547">
        <v>164109</v>
      </c>
      <c r="E547" t="s">
        <v>14</v>
      </c>
    </row>
    <row r="548" spans="1:5" x14ac:dyDescent="0.3">
      <c r="A548" t="s">
        <v>2039</v>
      </c>
      <c r="B548">
        <v>6870</v>
      </c>
      <c r="E548" t="s">
        <v>20</v>
      </c>
    </row>
    <row r="549" spans="1:5" x14ac:dyDescent="0.3">
      <c r="A549" t="s">
        <v>2041</v>
      </c>
      <c r="B549">
        <v>12597</v>
      </c>
      <c r="E549" t="s">
        <v>20</v>
      </c>
    </row>
    <row r="550" spans="1:5" x14ac:dyDescent="0.3">
      <c r="A550" t="s">
        <v>2039</v>
      </c>
      <c r="B550">
        <v>179074</v>
      </c>
      <c r="E550" t="s">
        <v>20</v>
      </c>
    </row>
    <row r="551" spans="1:5" x14ac:dyDescent="0.3">
      <c r="A551" t="s">
        <v>2037</v>
      </c>
      <c r="B551">
        <v>83843</v>
      </c>
      <c r="E551" t="s">
        <v>20</v>
      </c>
    </row>
    <row r="552" spans="1:5" x14ac:dyDescent="0.3">
      <c r="A552" t="s">
        <v>2035</v>
      </c>
      <c r="B552">
        <v>4</v>
      </c>
      <c r="E552" t="s">
        <v>74</v>
      </c>
    </row>
    <row r="553" spans="1:5" x14ac:dyDescent="0.3">
      <c r="A553" t="s">
        <v>2037</v>
      </c>
      <c r="B553">
        <v>105598</v>
      </c>
      <c r="E553" t="s">
        <v>14</v>
      </c>
    </row>
    <row r="554" spans="1:5" x14ac:dyDescent="0.3">
      <c r="A554" t="s">
        <v>2039</v>
      </c>
      <c r="B554">
        <v>8866</v>
      </c>
      <c r="E554" t="s">
        <v>14</v>
      </c>
    </row>
    <row r="555" spans="1:5" x14ac:dyDescent="0.3">
      <c r="A555" t="s">
        <v>2035</v>
      </c>
      <c r="B555">
        <v>75022</v>
      </c>
      <c r="E555" t="s">
        <v>14</v>
      </c>
    </row>
    <row r="556" spans="1:5" x14ac:dyDescent="0.3">
      <c r="A556" t="s">
        <v>2035</v>
      </c>
      <c r="B556">
        <v>14408</v>
      </c>
      <c r="E556" t="s">
        <v>20</v>
      </c>
    </row>
    <row r="557" spans="1:5" x14ac:dyDescent="0.3">
      <c r="A557" t="s">
        <v>2035</v>
      </c>
      <c r="B557">
        <v>14089</v>
      </c>
      <c r="E557" t="s">
        <v>20</v>
      </c>
    </row>
    <row r="558" spans="1:5" x14ac:dyDescent="0.3">
      <c r="A558" t="s">
        <v>2047</v>
      </c>
      <c r="B558">
        <v>12467</v>
      </c>
      <c r="E558" t="s">
        <v>20</v>
      </c>
    </row>
    <row r="559" spans="1:5" x14ac:dyDescent="0.3">
      <c r="A559" t="s">
        <v>2041</v>
      </c>
      <c r="B559">
        <v>11960</v>
      </c>
      <c r="E559" t="s">
        <v>20</v>
      </c>
    </row>
    <row r="560" spans="1:5" x14ac:dyDescent="0.3">
      <c r="A560" t="s">
        <v>2039</v>
      </c>
      <c r="B560">
        <v>7966</v>
      </c>
      <c r="E560" t="s">
        <v>20</v>
      </c>
    </row>
    <row r="561" spans="1:5" x14ac:dyDescent="0.3">
      <c r="A561" t="s">
        <v>2039</v>
      </c>
      <c r="B561">
        <v>106321</v>
      </c>
      <c r="E561" t="s">
        <v>20</v>
      </c>
    </row>
    <row r="562" spans="1:5" x14ac:dyDescent="0.3">
      <c r="A562" t="s">
        <v>2041</v>
      </c>
      <c r="B562">
        <v>158832</v>
      </c>
      <c r="E562" t="s">
        <v>20</v>
      </c>
    </row>
    <row r="563" spans="1:5" x14ac:dyDescent="0.3">
      <c r="A563" t="s">
        <v>2039</v>
      </c>
      <c r="B563">
        <v>11091</v>
      </c>
      <c r="E563" t="s">
        <v>20</v>
      </c>
    </row>
    <row r="564" spans="1:5" x14ac:dyDescent="0.3">
      <c r="A564" t="s">
        <v>2035</v>
      </c>
      <c r="B564">
        <v>1269</v>
      </c>
      <c r="E564" t="s">
        <v>14</v>
      </c>
    </row>
    <row r="565" spans="1:5" x14ac:dyDescent="0.3">
      <c r="A565" t="s">
        <v>2041</v>
      </c>
      <c r="B565">
        <v>5107</v>
      </c>
      <c r="E565" t="s">
        <v>20</v>
      </c>
    </row>
    <row r="566" spans="1:5" x14ac:dyDescent="0.3">
      <c r="A566" t="s">
        <v>2039</v>
      </c>
      <c r="B566">
        <v>141393</v>
      </c>
      <c r="E566" t="s">
        <v>14</v>
      </c>
    </row>
    <row r="567" spans="1:5" x14ac:dyDescent="0.3">
      <c r="A567" t="s">
        <v>2039</v>
      </c>
      <c r="B567">
        <v>194166</v>
      </c>
      <c r="E567" t="s">
        <v>20</v>
      </c>
    </row>
    <row r="568" spans="1:5" x14ac:dyDescent="0.3">
      <c r="A568" t="s">
        <v>2035</v>
      </c>
      <c r="B568">
        <v>4124</v>
      </c>
      <c r="E568" t="s">
        <v>14</v>
      </c>
    </row>
    <row r="569" spans="1:5" x14ac:dyDescent="0.3">
      <c r="A569" t="s">
        <v>2035</v>
      </c>
      <c r="B569">
        <v>14865</v>
      </c>
      <c r="E569" t="s">
        <v>20</v>
      </c>
    </row>
    <row r="570" spans="1:5" x14ac:dyDescent="0.3">
      <c r="A570" t="s">
        <v>2039</v>
      </c>
      <c r="B570">
        <v>134688</v>
      </c>
      <c r="E570" t="s">
        <v>20</v>
      </c>
    </row>
    <row r="571" spans="1:5" x14ac:dyDescent="0.3">
      <c r="A571" t="s">
        <v>2041</v>
      </c>
      <c r="B571">
        <v>47705</v>
      </c>
      <c r="E571" t="s">
        <v>20</v>
      </c>
    </row>
    <row r="572" spans="1:5" x14ac:dyDescent="0.3">
      <c r="A572" t="s">
        <v>2035</v>
      </c>
      <c r="B572">
        <v>95364</v>
      </c>
      <c r="E572" t="s">
        <v>20</v>
      </c>
    </row>
    <row r="573" spans="1:5" x14ac:dyDescent="0.3">
      <c r="A573" t="s">
        <v>2041</v>
      </c>
      <c r="B573">
        <v>3295</v>
      </c>
      <c r="E573" t="s">
        <v>14</v>
      </c>
    </row>
    <row r="574" spans="1:5" x14ac:dyDescent="0.3">
      <c r="A574" t="s">
        <v>2035</v>
      </c>
      <c r="B574">
        <v>4896</v>
      </c>
      <c r="E574" t="s">
        <v>74</v>
      </c>
    </row>
    <row r="575" spans="1:5" x14ac:dyDescent="0.3">
      <c r="A575" t="s">
        <v>2064</v>
      </c>
      <c r="B575">
        <v>7496</v>
      </c>
      <c r="E575" t="s">
        <v>20</v>
      </c>
    </row>
    <row r="576" spans="1:5" x14ac:dyDescent="0.3">
      <c r="A576" t="s">
        <v>2033</v>
      </c>
      <c r="B576">
        <v>9967</v>
      </c>
      <c r="E576" t="s">
        <v>20</v>
      </c>
    </row>
    <row r="577" spans="1:5" x14ac:dyDescent="0.3">
      <c r="A577" t="s">
        <v>2039</v>
      </c>
      <c r="B577">
        <v>52421</v>
      </c>
      <c r="E577" t="s">
        <v>14</v>
      </c>
    </row>
    <row r="578" spans="1:5" x14ac:dyDescent="0.3">
      <c r="A578" t="s">
        <v>2039</v>
      </c>
      <c r="B578">
        <v>6298</v>
      </c>
      <c r="E578" t="s">
        <v>14</v>
      </c>
    </row>
    <row r="579" spans="1:5" x14ac:dyDescent="0.3">
      <c r="A579" t="s">
        <v>2035</v>
      </c>
      <c r="B579">
        <v>1546</v>
      </c>
      <c r="E579" t="s">
        <v>74</v>
      </c>
    </row>
    <row r="580" spans="1:5" x14ac:dyDescent="0.3">
      <c r="A580" t="s">
        <v>2041</v>
      </c>
      <c r="B580">
        <v>16168</v>
      </c>
      <c r="E580" t="s">
        <v>14</v>
      </c>
    </row>
    <row r="581" spans="1:5" x14ac:dyDescent="0.3">
      <c r="A581" t="s">
        <v>2035</v>
      </c>
      <c r="B581">
        <v>6269</v>
      </c>
      <c r="E581" t="s">
        <v>20</v>
      </c>
    </row>
    <row r="582" spans="1:5" x14ac:dyDescent="0.3">
      <c r="A582" t="s">
        <v>2039</v>
      </c>
      <c r="B582">
        <v>149578</v>
      </c>
      <c r="E582" t="s">
        <v>20</v>
      </c>
    </row>
    <row r="583" spans="1:5" x14ac:dyDescent="0.3">
      <c r="A583" t="s">
        <v>2037</v>
      </c>
      <c r="B583">
        <v>3841</v>
      </c>
      <c r="E583" t="s">
        <v>14</v>
      </c>
    </row>
    <row r="584" spans="1:5" x14ac:dyDescent="0.3">
      <c r="A584" t="s">
        <v>2050</v>
      </c>
      <c r="B584">
        <v>4531</v>
      </c>
      <c r="E584" t="s">
        <v>14</v>
      </c>
    </row>
    <row r="585" spans="1:5" x14ac:dyDescent="0.3">
      <c r="A585" t="s">
        <v>2041</v>
      </c>
      <c r="B585">
        <v>60934</v>
      </c>
      <c r="E585" t="s">
        <v>20</v>
      </c>
    </row>
    <row r="586" spans="1:5" x14ac:dyDescent="0.3">
      <c r="A586" t="s">
        <v>2037</v>
      </c>
      <c r="B586">
        <v>103255</v>
      </c>
      <c r="E586" t="s">
        <v>20</v>
      </c>
    </row>
    <row r="587" spans="1:5" x14ac:dyDescent="0.3">
      <c r="A587" t="s">
        <v>2047</v>
      </c>
      <c r="B587">
        <v>13065</v>
      </c>
      <c r="E587" t="s">
        <v>20</v>
      </c>
    </row>
    <row r="588" spans="1:5" x14ac:dyDescent="0.3">
      <c r="A588" t="s">
        <v>2035</v>
      </c>
      <c r="B588">
        <v>6654</v>
      </c>
      <c r="E588" t="s">
        <v>20</v>
      </c>
    </row>
    <row r="589" spans="1:5" x14ac:dyDescent="0.3">
      <c r="A589" t="s">
        <v>2033</v>
      </c>
      <c r="B589">
        <v>6852</v>
      </c>
      <c r="E589" t="s">
        <v>14</v>
      </c>
    </row>
    <row r="590" spans="1:5" x14ac:dyDescent="0.3">
      <c r="A590" t="s">
        <v>2039</v>
      </c>
      <c r="B590">
        <v>124517</v>
      </c>
      <c r="E590" t="s">
        <v>14</v>
      </c>
    </row>
    <row r="591" spans="1:5" x14ac:dyDescent="0.3">
      <c r="A591" t="s">
        <v>2041</v>
      </c>
      <c r="B591">
        <v>5113</v>
      </c>
      <c r="E591" t="s">
        <v>14</v>
      </c>
    </row>
    <row r="592" spans="1:5" x14ac:dyDescent="0.3">
      <c r="A592" t="s">
        <v>2047</v>
      </c>
      <c r="B592">
        <v>5824</v>
      </c>
      <c r="E592" t="s">
        <v>14</v>
      </c>
    </row>
    <row r="593" spans="1:5" x14ac:dyDescent="0.3">
      <c r="A593" t="s">
        <v>2050</v>
      </c>
      <c r="B593">
        <v>6226</v>
      </c>
      <c r="E593" t="s">
        <v>20</v>
      </c>
    </row>
    <row r="594" spans="1:5" x14ac:dyDescent="0.3">
      <c r="A594" t="s">
        <v>2039</v>
      </c>
      <c r="B594">
        <v>20243</v>
      </c>
      <c r="E594" t="s">
        <v>14</v>
      </c>
    </row>
    <row r="595" spans="1:5" x14ac:dyDescent="0.3">
      <c r="A595" t="s">
        <v>2041</v>
      </c>
      <c r="B595">
        <v>188288</v>
      </c>
      <c r="E595" t="s">
        <v>20</v>
      </c>
    </row>
    <row r="596" spans="1:5" x14ac:dyDescent="0.3">
      <c r="A596" t="s">
        <v>2039</v>
      </c>
      <c r="B596">
        <v>11167</v>
      </c>
      <c r="E596" t="s">
        <v>14</v>
      </c>
    </row>
    <row r="597" spans="1:5" x14ac:dyDescent="0.3">
      <c r="A597" t="s">
        <v>2039</v>
      </c>
      <c r="B597">
        <v>146595</v>
      </c>
      <c r="E597" t="s">
        <v>20</v>
      </c>
    </row>
    <row r="598" spans="1:5" x14ac:dyDescent="0.3">
      <c r="A598" t="s">
        <v>2041</v>
      </c>
      <c r="B598">
        <v>7875</v>
      </c>
      <c r="E598" t="s">
        <v>14</v>
      </c>
    </row>
    <row r="599" spans="1:5" x14ac:dyDescent="0.3">
      <c r="A599" t="s">
        <v>2039</v>
      </c>
      <c r="B599">
        <v>148779</v>
      </c>
      <c r="E599" t="s">
        <v>20</v>
      </c>
    </row>
    <row r="600" spans="1:5" x14ac:dyDescent="0.3">
      <c r="A600" t="s">
        <v>2035</v>
      </c>
      <c r="B600">
        <v>175868</v>
      </c>
      <c r="E600" t="s">
        <v>20</v>
      </c>
    </row>
    <row r="601" spans="1:5" x14ac:dyDescent="0.3">
      <c r="A601" t="s">
        <v>2041</v>
      </c>
      <c r="B601">
        <v>5112</v>
      </c>
      <c r="E601" t="s">
        <v>14</v>
      </c>
    </row>
    <row r="602" spans="1:5" x14ac:dyDescent="0.3">
      <c r="A602" t="s">
        <v>2033</v>
      </c>
      <c r="B602">
        <v>5</v>
      </c>
      <c r="E602" t="s">
        <v>14</v>
      </c>
    </row>
    <row r="603" spans="1:5" x14ac:dyDescent="0.3">
      <c r="A603" t="s">
        <v>2037</v>
      </c>
      <c r="B603">
        <v>13018</v>
      </c>
      <c r="E603" t="s">
        <v>20</v>
      </c>
    </row>
    <row r="604" spans="1:5" x14ac:dyDescent="0.3">
      <c r="A604" t="s">
        <v>2039</v>
      </c>
      <c r="B604">
        <v>91176</v>
      </c>
      <c r="E604" t="s">
        <v>20</v>
      </c>
    </row>
    <row r="605" spans="1:5" x14ac:dyDescent="0.3">
      <c r="A605" t="s">
        <v>2039</v>
      </c>
      <c r="B605">
        <v>6342</v>
      </c>
      <c r="E605" t="s">
        <v>20</v>
      </c>
    </row>
    <row r="606" spans="1:5" x14ac:dyDescent="0.3">
      <c r="A606" t="s">
        <v>2039</v>
      </c>
      <c r="B606">
        <v>151438</v>
      </c>
      <c r="E606" t="s">
        <v>20</v>
      </c>
    </row>
    <row r="607" spans="1:5" x14ac:dyDescent="0.3">
      <c r="A607" t="s">
        <v>2047</v>
      </c>
      <c r="B607">
        <v>6178</v>
      </c>
      <c r="E607" t="s">
        <v>20</v>
      </c>
    </row>
    <row r="608" spans="1:5" x14ac:dyDescent="0.3">
      <c r="A608" t="s">
        <v>2035</v>
      </c>
      <c r="B608">
        <v>6405</v>
      </c>
      <c r="E608" t="s">
        <v>20</v>
      </c>
    </row>
    <row r="609" spans="1:5" x14ac:dyDescent="0.3">
      <c r="A609" t="s">
        <v>2033</v>
      </c>
      <c r="B609">
        <v>180667</v>
      </c>
      <c r="E609" t="s">
        <v>20</v>
      </c>
    </row>
    <row r="610" spans="1:5" x14ac:dyDescent="0.3">
      <c r="A610" t="s">
        <v>2035</v>
      </c>
      <c r="B610">
        <v>11075</v>
      </c>
      <c r="E610" t="s">
        <v>20</v>
      </c>
    </row>
    <row r="611" spans="1:5" x14ac:dyDescent="0.3">
      <c r="A611" t="s">
        <v>2041</v>
      </c>
      <c r="B611">
        <v>12042</v>
      </c>
      <c r="E611" t="s">
        <v>20</v>
      </c>
    </row>
    <row r="612" spans="1:5" x14ac:dyDescent="0.3">
      <c r="A612" t="s">
        <v>2039</v>
      </c>
      <c r="B612">
        <v>179356</v>
      </c>
      <c r="E612" t="s">
        <v>20</v>
      </c>
    </row>
    <row r="613" spans="1:5" x14ac:dyDescent="0.3">
      <c r="A613" t="s">
        <v>2039</v>
      </c>
      <c r="B613">
        <v>1136</v>
      </c>
      <c r="E613" t="s">
        <v>74</v>
      </c>
    </row>
    <row r="614" spans="1:5" x14ac:dyDescent="0.3">
      <c r="A614" t="s">
        <v>2035</v>
      </c>
      <c r="B614">
        <v>8645</v>
      </c>
      <c r="E614" t="s">
        <v>20</v>
      </c>
    </row>
    <row r="615" spans="1:5" x14ac:dyDescent="0.3">
      <c r="A615" t="s">
        <v>2039</v>
      </c>
      <c r="B615">
        <v>1914</v>
      </c>
      <c r="E615" t="s">
        <v>20</v>
      </c>
    </row>
    <row r="616" spans="1:5" x14ac:dyDescent="0.3">
      <c r="A616" t="s">
        <v>2039</v>
      </c>
      <c r="B616">
        <v>41205</v>
      </c>
      <c r="E616" t="s">
        <v>20</v>
      </c>
    </row>
    <row r="617" spans="1:5" x14ac:dyDescent="0.3">
      <c r="A617" t="s">
        <v>2039</v>
      </c>
      <c r="B617">
        <v>14488</v>
      </c>
      <c r="E617" t="s">
        <v>20</v>
      </c>
    </row>
    <row r="618" spans="1:5" x14ac:dyDescent="0.3">
      <c r="A618" t="s">
        <v>2035</v>
      </c>
      <c r="B618">
        <v>12129</v>
      </c>
      <c r="E618" t="s">
        <v>20</v>
      </c>
    </row>
    <row r="619" spans="1:5" x14ac:dyDescent="0.3">
      <c r="A619" t="s">
        <v>2039</v>
      </c>
      <c r="B619">
        <v>3496</v>
      </c>
      <c r="E619" t="s">
        <v>20</v>
      </c>
    </row>
    <row r="620" spans="1:5" x14ac:dyDescent="0.3">
      <c r="A620" t="s">
        <v>2047</v>
      </c>
      <c r="B620">
        <v>97037</v>
      </c>
      <c r="E620" t="s">
        <v>14</v>
      </c>
    </row>
    <row r="621" spans="1:5" x14ac:dyDescent="0.3">
      <c r="A621" t="s">
        <v>2039</v>
      </c>
      <c r="B621">
        <v>55757</v>
      </c>
      <c r="E621" t="s">
        <v>14</v>
      </c>
    </row>
    <row r="622" spans="1:5" x14ac:dyDescent="0.3">
      <c r="A622" t="s">
        <v>2054</v>
      </c>
      <c r="B622">
        <v>11525</v>
      </c>
      <c r="E622" t="s">
        <v>20</v>
      </c>
    </row>
    <row r="623" spans="1:5" x14ac:dyDescent="0.3">
      <c r="A623" t="s">
        <v>2039</v>
      </c>
      <c r="B623">
        <v>158669</v>
      </c>
      <c r="E623" t="s">
        <v>20</v>
      </c>
    </row>
    <row r="624" spans="1:5" x14ac:dyDescent="0.3">
      <c r="A624" t="s">
        <v>2035</v>
      </c>
      <c r="B624">
        <v>5916</v>
      </c>
      <c r="E624" t="s">
        <v>14</v>
      </c>
    </row>
    <row r="625" spans="1:5" x14ac:dyDescent="0.3">
      <c r="A625" t="s">
        <v>2039</v>
      </c>
      <c r="B625">
        <v>150806</v>
      </c>
      <c r="E625" t="s">
        <v>20</v>
      </c>
    </row>
    <row r="626" spans="1:5" x14ac:dyDescent="0.3">
      <c r="A626" t="s">
        <v>2054</v>
      </c>
      <c r="B626">
        <v>14249</v>
      </c>
      <c r="E626" t="s">
        <v>20</v>
      </c>
    </row>
    <row r="627" spans="1:5" x14ac:dyDescent="0.3">
      <c r="A627" t="s">
        <v>2039</v>
      </c>
      <c r="B627">
        <v>5803</v>
      </c>
      <c r="E627" t="s">
        <v>14</v>
      </c>
    </row>
    <row r="628" spans="1:5" x14ac:dyDescent="0.3">
      <c r="A628" t="s">
        <v>2039</v>
      </c>
      <c r="B628">
        <v>13205</v>
      </c>
      <c r="E628" t="s">
        <v>20</v>
      </c>
    </row>
    <row r="629" spans="1:5" x14ac:dyDescent="0.3">
      <c r="A629" t="s">
        <v>2033</v>
      </c>
      <c r="B629">
        <v>11108</v>
      </c>
      <c r="E629" t="s">
        <v>20</v>
      </c>
    </row>
    <row r="630" spans="1:5" x14ac:dyDescent="0.3">
      <c r="A630" t="s">
        <v>2035</v>
      </c>
      <c r="B630">
        <v>2884</v>
      </c>
      <c r="E630" t="s">
        <v>20</v>
      </c>
    </row>
    <row r="631" spans="1:5" x14ac:dyDescent="0.3">
      <c r="A631" t="s">
        <v>2039</v>
      </c>
      <c r="B631">
        <v>55476</v>
      </c>
      <c r="E631" t="s">
        <v>14</v>
      </c>
    </row>
    <row r="632" spans="1:5" x14ac:dyDescent="0.3">
      <c r="A632" t="s">
        <v>2039</v>
      </c>
      <c r="B632">
        <v>5973</v>
      </c>
      <c r="E632" t="s">
        <v>74</v>
      </c>
    </row>
    <row r="633" spans="1:5" x14ac:dyDescent="0.3">
      <c r="A633" t="s">
        <v>2039</v>
      </c>
      <c r="B633">
        <v>183756</v>
      </c>
      <c r="E633" t="s">
        <v>20</v>
      </c>
    </row>
    <row r="634" spans="1:5" x14ac:dyDescent="0.3">
      <c r="A634" t="s">
        <v>2039</v>
      </c>
      <c r="B634">
        <v>30902</v>
      </c>
      <c r="E634" t="s">
        <v>47</v>
      </c>
    </row>
    <row r="635" spans="1:5" x14ac:dyDescent="0.3">
      <c r="A635" t="s">
        <v>2041</v>
      </c>
      <c r="B635">
        <v>5569</v>
      </c>
      <c r="E635" t="s">
        <v>14</v>
      </c>
    </row>
    <row r="636" spans="1:5" x14ac:dyDescent="0.3">
      <c r="A636" t="s">
        <v>2041</v>
      </c>
      <c r="B636">
        <v>92824</v>
      </c>
      <c r="E636" t="s">
        <v>74</v>
      </c>
    </row>
    <row r="637" spans="1:5" x14ac:dyDescent="0.3">
      <c r="A637" t="s">
        <v>2041</v>
      </c>
      <c r="B637">
        <v>158590</v>
      </c>
      <c r="E637" t="s">
        <v>20</v>
      </c>
    </row>
    <row r="638" spans="1:5" x14ac:dyDescent="0.3">
      <c r="A638" t="s">
        <v>2041</v>
      </c>
      <c r="B638">
        <v>127591</v>
      </c>
      <c r="E638" t="s">
        <v>14</v>
      </c>
    </row>
    <row r="639" spans="1:5" x14ac:dyDescent="0.3">
      <c r="A639" t="s">
        <v>2039</v>
      </c>
      <c r="B639">
        <v>6750</v>
      </c>
      <c r="E639" t="s">
        <v>14</v>
      </c>
    </row>
    <row r="640" spans="1:5" x14ac:dyDescent="0.3">
      <c r="A640" t="s">
        <v>2039</v>
      </c>
      <c r="B640">
        <v>9318</v>
      </c>
      <c r="E640" t="s">
        <v>14</v>
      </c>
    </row>
    <row r="641" spans="1:5" x14ac:dyDescent="0.3">
      <c r="A641" t="s">
        <v>2041</v>
      </c>
      <c r="B641">
        <v>4832</v>
      </c>
      <c r="E641" t="s">
        <v>47</v>
      </c>
    </row>
    <row r="642" spans="1:5" x14ac:dyDescent="0.3">
      <c r="A642" t="s">
        <v>2039</v>
      </c>
      <c r="B642">
        <v>19769</v>
      </c>
      <c r="E642" t="s">
        <v>14</v>
      </c>
    </row>
    <row r="643" spans="1:5" x14ac:dyDescent="0.3">
      <c r="A643" t="s">
        <v>2039</v>
      </c>
      <c r="B643">
        <v>11277</v>
      </c>
      <c r="E643" t="s">
        <v>20</v>
      </c>
    </row>
    <row r="644" spans="1:5" x14ac:dyDescent="0.3">
      <c r="A644" t="s">
        <v>2037</v>
      </c>
      <c r="B644">
        <v>13382</v>
      </c>
      <c r="E644" t="s">
        <v>20</v>
      </c>
    </row>
    <row r="645" spans="1:5" x14ac:dyDescent="0.3">
      <c r="A645" t="s">
        <v>2039</v>
      </c>
      <c r="B645">
        <v>32986</v>
      </c>
      <c r="E645" t="s">
        <v>20</v>
      </c>
    </row>
    <row r="646" spans="1:5" x14ac:dyDescent="0.3">
      <c r="A646" t="s">
        <v>2039</v>
      </c>
      <c r="B646">
        <v>81984</v>
      </c>
      <c r="E646" t="s">
        <v>14</v>
      </c>
    </row>
    <row r="647" spans="1:5" x14ac:dyDescent="0.3">
      <c r="A647" t="s">
        <v>2035</v>
      </c>
      <c r="B647">
        <v>178483</v>
      </c>
      <c r="E647" t="s">
        <v>14</v>
      </c>
    </row>
    <row r="648" spans="1:5" x14ac:dyDescent="0.3">
      <c r="A648" t="s">
        <v>2050</v>
      </c>
      <c r="B648">
        <v>87448</v>
      </c>
      <c r="E648" t="s">
        <v>14</v>
      </c>
    </row>
    <row r="649" spans="1:5" x14ac:dyDescent="0.3">
      <c r="A649" t="s">
        <v>2047</v>
      </c>
      <c r="B649">
        <v>1863</v>
      </c>
      <c r="E649" t="s">
        <v>14</v>
      </c>
    </row>
    <row r="650" spans="1:5" x14ac:dyDescent="0.3">
      <c r="A650" t="s">
        <v>2033</v>
      </c>
      <c r="B650">
        <v>62174</v>
      </c>
      <c r="E650" t="s">
        <v>74</v>
      </c>
    </row>
    <row r="651" spans="1:5" x14ac:dyDescent="0.3">
      <c r="A651" t="s">
        <v>2039</v>
      </c>
      <c r="B651">
        <v>59003</v>
      </c>
      <c r="E651" t="s">
        <v>14</v>
      </c>
    </row>
    <row r="652" spans="1:5" x14ac:dyDescent="0.3">
      <c r="A652" t="s">
        <v>2035</v>
      </c>
      <c r="B652">
        <v>2</v>
      </c>
      <c r="E652" t="s">
        <v>14</v>
      </c>
    </row>
    <row r="653" spans="1:5" x14ac:dyDescent="0.3">
      <c r="A653" t="s">
        <v>2041</v>
      </c>
      <c r="B653">
        <v>174039</v>
      </c>
      <c r="E653" t="s">
        <v>14</v>
      </c>
    </row>
    <row r="654" spans="1:5" x14ac:dyDescent="0.3">
      <c r="A654" t="s">
        <v>2037</v>
      </c>
      <c r="B654">
        <v>12684</v>
      </c>
      <c r="E654" t="s">
        <v>20</v>
      </c>
    </row>
    <row r="655" spans="1:5" x14ac:dyDescent="0.3">
      <c r="A655" t="s">
        <v>2037</v>
      </c>
      <c r="B655">
        <v>14033</v>
      </c>
      <c r="E655" t="s">
        <v>20</v>
      </c>
    </row>
    <row r="656" spans="1:5" x14ac:dyDescent="0.3">
      <c r="A656" t="s">
        <v>2035</v>
      </c>
      <c r="B656">
        <v>177936</v>
      </c>
      <c r="E656" t="s">
        <v>20</v>
      </c>
    </row>
    <row r="657" spans="1:5" x14ac:dyDescent="0.3">
      <c r="A657" t="s">
        <v>2054</v>
      </c>
      <c r="B657">
        <v>13212</v>
      </c>
      <c r="E657" t="s">
        <v>20</v>
      </c>
    </row>
    <row r="658" spans="1:5" x14ac:dyDescent="0.3">
      <c r="A658" t="s">
        <v>2033</v>
      </c>
      <c r="B658">
        <v>49879</v>
      </c>
      <c r="E658" t="s">
        <v>14</v>
      </c>
    </row>
    <row r="659" spans="1:5" x14ac:dyDescent="0.3">
      <c r="A659" t="s">
        <v>2041</v>
      </c>
      <c r="B659">
        <v>824</v>
      </c>
      <c r="E659" t="s">
        <v>14</v>
      </c>
    </row>
    <row r="660" spans="1:5" x14ac:dyDescent="0.3">
      <c r="A660" t="s">
        <v>2035</v>
      </c>
      <c r="B660">
        <v>31594</v>
      </c>
      <c r="E660" t="s">
        <v>74</v>
      </c>
    </row>
    <row r="661" spans="1:5" x14ac:dyDescent="0.3">
      <c r="A661" t="s">
        <v>2041</v>
      </c>
      <c r="B661">
        <v>57010</v>
      </c>
      <c r="E661" t="s">
        <v>14</v>
      </c>
    </row>
    <row r="662" spans="1:5" x14ac:dyDescent="0.3">
      <c r="A662" t="s">
        <v>2039</v>
      </c>
      <c r="B662">
        <v>7438</v>
      </c>
      <c r="E662" t="s">
        <v>14</v>
      </c>
    </row>
    <row r="663" spans="1:5" x14ac:dyDescent="0.3">
      <c r="A663" t="s">
        <v>2035</v>
      </c>
      <c r="B663">
        <v>57872</v>
      </c>
      <c r="E663" t="s">
        <v>14</v>
      </c>
    </row>
    <row r="664" spans="1:5" x14ac:dyDescent="0.3">
      <c r="A664" t="s">
        <v>2039</v>
      </c>
      <c r="B664">
        <v>8906</v>
      </c>
      <c r="E664" t="s">
        <v>14</v>
      </c>
    </row>
    <row r="665" spans="1:5" x14ac:dyDescent="0.3">
      <c r="A665" t="s">
        <v>2039</v>
      </c>
      <c r="B665">
        <v>7724</v>
      </c>
      <c r="E665" t="s">
        <v>14</v>
      </c>
    </row>
    <row r="666" spans="1:5" x14ac:dyDescent="0.3">
      <c r="A666" t="s">
        <v>2035</v>
      </c>
      <c r="B666">
        <v>26571</v>
      </c>
      <c r="E666" t="s">
        <v>14</v>
      </c>
    </row>
    <row r="667" spans="1:5" x14ac:dyDescent="0.3">
      <c r="A667" t="s">
        <v>2041</v>
      </c>
      <c r="B667">
        <v>12219</v>
      </c>
      <c r="E667" t="s">
        <v>20</v>
      </c>
    </row>
    <row r="668" spans="1:5" x14ac:dyDescent="0.3">
      <c r="A668" t="s">
        <v>2039</v>
      </c>
      <c r="B668">
        <v>1985</v>
      </c>
      <c r="E668" t="s">
        <v>74</v>
      </c>
    </row>
    <row r="669" spans="1:5" x14ac:dyDescent="0.3">
      <c r="A669" t="s">
        <v>2064</v>
      </c>
      <c r="B669">
        <v>12155</v>
      </c>
      <c r="E669" t="s">
        <v>20</v>
      </c>
    </row>
    <row r="670" spans="1:5" x14ac:dyDescent="0.3">
      <c r="A670" t="s">
        <v>2039</v>
      </c>
      <c r="B670">
        <v>5593</v>
      </c>
      <c r="E670" t="s">
        <v>14</v>
      </c>
    </row>
    <row r="671" spans="1:5" x14ac:dyDescent="0.3">
      <c r="A671" t="s">
        <v>2039</v>
      </c>
      <c r="B671">
        <v>175020</v>
      </c>
      <c r="E671" t="s">
        <v>20</v>
      </c>
    </row>
    <row r="672" spans="1:5" x14ac:dyDescent="0.3">
      <c r="A672" t="s">
        <v>2035</v>
      </c>
      <c r="B672">
        <v>75955</v>
      </c>
      <c r="E672" t="s">
        <v>20</v>
      </c>
    </row>
    <row r="673" spans="1:5" x14ac:dyDescent="0.3">
      <c r="A673" t="s">
        <v>2039</v>
      </c>
      <c r="B673">
        <v>119127</v>
      </c>
      <c r="E673" t="s">
        <v>20</v>
      </c>
    </row>
    <row r="674" spans="1:5" x14ac:dyDescent="0.3">
      <c r="A674" t="s">
        <v>2039</v>
      </c>
      <c r="B674">
        <v>110689</v>
      </c>
      <c r="E674" t="s">
        <v>14</v>
      </c>
    </row>
    <row r="675" spans="1:5" x14ac:dyDescent="0.3">
      <c r="A675" t="s">
        <v>2035</v>
      </c>
      <c r="B675">
        <v>2445</v>
      </c>
      <c r="E675" t="s">
        <v>14</v>
      </c>
    </row>
    <row r="676" spans="1:5" x14ac:dyDescent="0.3">
      <c r="A676" t="s">
        <v>2054</v>
      </c>
      <c r="B676">
        <v>57250</v>
      </c>
      <c r="E676" t="s">
        <v>74</v>
      </c>
    </row>
    <row r="677" spans="1:5" x14ac:dyDescent="0.3">
      <c r="A677" t="s">
        <v>2064</v>
      </c>
      <c r="B677">
        <v>11929</v>
      </c>
      <c r="E677" t="s">
        <v>20</v>
      </c>
    </row>
    <row r="678" spans="1:5" x14ac:dyDescent="0.3">
      <c r="A678" t="s">
        <v>2054</v>
      </c>
      <c r="B678">
        <v>118214</v>
      </c>
      <c r="E678" t="s">
        <v>20</v>
      </c>
    </row>
    <row r="679" spans="1:5" x14ac:dyDescent="0.3">
      <c r="A679" t="s">
        <v>2047</v>
      </c>
      <c r="B679">
        <v>4432</v>
      </c>
      <c r="E679" t="s">
        <v>14</v>
      </c>
    </row>
    <row r="680" spans="1:5" x14ac:dyDescent="0.3">
      <c r="A680" t="s">
        <v>2041</v>
      </c>
      <c r="B680">
        <v>17879</v>
      </c>
      <c r="E680" t="s">
        <v>74</v>
      </c>
    </row>
    <row r="681" spans="1:5" x14ac:dyDescent="0.3">
      <c r="A681" t="s">
        <v>2033</v>
      </c>
      <c r="B681">
        <v>14511</v>
      </c>
      <c r="E681" t="s">
        <v>20</v>
      </c>
    </row>
    <row r="682" spans="1:5" x14ac:dyDescent="0.3">
      <c r="A682" t="s">
        <v>2050</v>
      </c>
      <c r="B682">
        <v>141822</v>
      </c>
      <c r="E682" t="s">
        <v>14</v>
      </c>
    </row>
    <row r="683" spans="1:5" x14ac:dyDescent="0.3">
      <c r="A683" t="s">
        <v>2039</v>
      </c>
      <c r="B683">
        <v>159037</v>
      </c>
      <c r="E683" t="s">
        <v>14</v>
      </c>
    </row>
    <row r="684" spans="1:5" x14ac:dyDescent="0.3">
      <c r="A684" t="s">
        <v>2039</v>
      </c>
      <c r="B684">
        <v>8109</v>
      </c>
      <c r="E684" t="s">
        <v>20</v>
      </c>
    </row>
    <row r="685" spans="1:5" x14ac:dyDescent="0.3">
      <c r="A685" t="s">
        <v>2039</v>
      </c>
      <c r="B685">
        <v>8244</v>
      </c>
      <c r="E685" t="s">
        <v>20</v>
      </c>
    </row>
    <row r="686" spans="1:5" x14ac:dyDescent="0.3">
      <c r="A686" t="s">
        <v>2047</v>
      </c>
      <c r="B686">
        <v>7600</v>
      </c>
      <c r="E686" t="s">
        <v>20</v>
      </c>
    </row>
    <row r="687" spans="1:5" x14ac:dyDescent="0.3">
      <c r="A687" t="s">
        <v>2039</v>
      </c>
      <c r="B687">
        <v>94501</v>
      </c>
      <c r="E687" t="s">
        <v>14</v>
      </c>
    </row>
    <row r="688" spans="1:5" x14ac:dyDescent="0.3">
      <c r="A688" t="s">
        <v>2037</v>
      </c>
      <c r="B688">
        <v>14381</v>
      </c>
      <c r="E688" t="s">
        <v>20</v>
      </c>
    </row>
    <row r="689" spans="1:5" x14ac:dyDescent="0.3">
      <c r="A689" t="s">
        <v>2039</v>
      </c>
      <c r="B689">
        <v>13980</v>
      </c>
      <c r="E689" t="s">
        <v>20</v>
      </c>
    </row>
    <row r="690" spans="1:5" x14ac:dyDescent="0.3">
      <c r="A690" t="s">
        <v>2041</v>
      </c>
      <c r="B690">
        <v>12449</v>
      </c>
      <c r="E690" t="s">
        <v>20</v>
      </c>
    </row>
    <row r="691" spans="1:5" x14ac:dyDescent="0.3">
      <c r="A691" t="s">
        <v>2037</v>
      </c>
      <c r="B691">
        <v>7348</v>
      </c>
      <c r="E691" t="s">
        <v>20</v>
      </c>
    </row>
    <row r="692" spans="1:5" x14ac:dyDescent="0.3">
      <c r="A692" t="s">
        <v>2041</v>
      </c>
      <c r="B692">
        <v>8158</v>
      </c>
      <c r="E692" t="s">
        <v>20</v>
      </c>
    </row>
    <row r="693" spans="1:5" x14ac:dyDescent="0.3">
      <c r="A693" t="s">
        <v>2041</v>
      </c>
      <c r="B693">
        <v>7119</v>
      </c>
      <c r="E693" t="s">
        <v>20</v>
      </c>
    </row>
    <row r="694" spans="1:5" x14ac:dyDescent="0.3">
      <c r="A694" t="s">
        <v>2035</v>
      </c>
      <c r="B694">
        <v>5438</v>
      </c>
      <c r="E694" t="s">
        <v>14</v>
      </c>
    </row>
    <row r="695" spans="1:5" x14ac:dyDescent="0.3">
      <c r="A695" t="s">
        <v>2039</v>
      </c>
      <c r="B695">
        <v>115396</v>
      </c>
      <c r="E695" t="s">
        <v>14</v>
      </c>
    </row>
    <row r="696" spans="1:5" x14ac:dyDescent="0.3">
      <c r="A696" t="s">
        <v>2039</v>
      </c>
      <c r="B696">
        <v>7656</v>
      </c>
      <c r="E696" t="s">
        <v>14</v>
      </c>
    </row>
    <row r="697" spans="1:5" x14ac:dyDescent="0.3">
      <c r="A697" t="s">
        <v>2035</v>
      </c>
      <c r="B697">
        <v>12322</v>
      </c>
      <c r="E697" t="s">
        <v>20</v>
      </c>
    </row>
    <row r="698" spans="1:5" x14ac:dyDescent="0.3">
      <c r="A698" t="s">
        <v>2039</v>
      </c>
      <c r="B698">
        <v>96888</v>
      </c>
      <c r="E698" t="s">
        <v>14</v>
      </c>
    </row>
    <row r="699" spans="1:5" x14ac:dyDescent="0.3">
      <c r="A699" t="s">
        <v>2035</v>
      </c>
      <c r="B699">
        <v>196960</v>
      </c>
      <c r="E699" t="s">
        <v>20</v>
      </c>
    </row>
    <row r="700" spans="1:5" x14ac:dyDescent="0.3">
      <c r="A700" t="s">
        <v>2037</v>
      </c>
      <c r="B700">
        <v>188057</v>
      </c>
      <c r="E700" t="s">
        <v>20</v>
      </c>
    </row>
    <row r="701" spans="1:5" x14ac:dyDescent="0.3">
      <c r="A701" t="s">
        <v>2041</v>
      </c>
      <c r="B701">
        <v>6245</v>
      </c>
      <c r="E701" t="s">
        <v>14</v>
      </c>
    </row>
    <row r="702" spans="1:5" x14ac:dyDescent="0.3">
      <c r="A702" t="s">
        <v>2037</v>
      </c>
      <c r="B702">
        <v>3</v>
      </c>
      <c r="E702" t="s">
        <v>14</v>
      </c>
    </row>
    <row r="703" spans="1:5" x14ac:dyDescent="0.3">
      <c r="A703" t="s">
        <v>2039</v>
      </c>
      <c r="B703">
        <v>91014</v>
      </c>
      <c r="E703" t="s">
        <v>20</v>
      </c>
    </row>
    <row r="704" spans="1:5" x14ac:dyDescent="0.3">
      <c r="A704" t="s">
        <v>2037</v>
      </c>
      <c r="B704">
        <v>4710</v>
      </c>
      <c r="E704" t="s">
        <v>14</v>
      </c>
    </row>
    <row r="705" spans="1:5" x14ac:dyDescent="0.3">
      <c r="A705" t="s">
        <v>2047</v>
      </c>
      <c r="B705">
        <v>197728</v>
      </c>
      <c r="E705" t="s">
        <v>20</v>
      </c>
    </row>
    <row r="706" spans="1:5" x14ac:dyDescent="0.3">
      <c r="A706" t="s">
        <v>2041</v>
      </c>
      <c r="B706">
        <v>10682</v>
      </c>
      <c r="E706" t="s">
        <v>20</v>
      </c>
    </row>
    <row r="707" spans="1:5" x14ac:dyDescent="0.3">
      <c r="A707" t="s">
        <v>2047</v>
      </c>
      <c r="B707">
        <v>168048</v>
      </c>
      <c r="E707" t="s">
        <v>14</v>
      </c>
    </row>
    <row r="708" spans="1:5" x14ac:dyDescent="0.3">
      <c r="A708" t="s">
        <v>2037</v>
      </c>
      <c r="B708">
        <v>138586</v>
      </c>
      <c r="E708" t="s">
        <v>20</v>
      </c>
    </row>
    <row r="709" spans="1:5" x14ac:dyDescent="0.3">
      <c r="A709" t="s">
        <v>2041</v>
      </c>
      <c r="B709">
        <v>11579</v>
      </c>
      <c r="E709" t="s">
        <v>20</v>
      </c>
    </row>
    <row r="710" spans="1:5" x14ac:dyDescent="0.3">
      <c r="A710" t="s">
        <v>2039</v>
      </c>
      <c r="B710">
        <v>12020</v>
      </c>
      <c r="E710" t="s">
        <v>20</v>
      </c>
    </row>
    <row r="711" spans="1:5" x14ac:dyDescent="0.3">
      <c r="A711" t="s">
        <v>2039</v>
      </c>
      <c r="B711">
        <v>13954</v>
      </c>
      <c r="E711" t="s">
        <v>20</v>
      </c>
    </row>
    <row r="712" spans="1:5" x14ac:dyDescent="0.3">
      <c r="A712" t="s">
        <v>2039</v>
      </c>
      <c r="B712">
        <v>6358</v>
      </c>
      <c r="E712" t="s">
        <v>20</v>
      </c>
    </row>
    <row r="713" spans="1:5" x14ac:dyDescent="0.3">
      <c r="A713" t="s">
        <v>2039</v>
      </c>
      <c r="B713">
        <v>1260</v>
      </c>
      <c r="E713" t="s">
        <v>14</v>
      </c>
    </row>
    <row r="714" spans="1:5" x14ac:dyDescent="0.3">
      <c r="A714" t="s">
        <v>2039</v>
      </c>
      <c r="B714">
        <v>14725</v>
      </c>
      <c r="E714" t="s">
        <v>20</v>
      </c>
    </row>
    <row r="715" spans="1:5" x14ac:dyDescent="0.3">
      <c r="A715" t="s">
        <v>2047</v>
      </c>
      <c r="B715">
        <v>11174</v>
      </c>
      <c r="E715" t="s">
        <v>20</v>
      </c>
    </row>
    <row r="716" spans="1:5" x14ac:dyDescent="0.3">
      <c r="A716" t="s">
        <v>2035</v>
      </c>
      <c r="B716">
        <v>182036</v>
      </c>
      <c r="E716" t="s">
        <v>20</v>
      </c>
    </row>
    <row r="717" spans="1:5" x14ac:dyDescent="0.3">
      <c r="A717" t="s">
        <v>2050</v>
      </c>
      <c r="B717">
        <v>28870</v>
      </c>
      <c r="E717" t="s">
        <v>14</v>
      </c>
    </row>
    <row r="718" spans="1:5" x14ac:dyDescent="0.3">
      <c r="A718" t="s">
        <v>2039</v>
      </c>
      <c r="B718">
        <v>10353</v>
      </c>
      <c r="E718" t="s">
        <v>20</v>
      </c>
    </row>
    <row r="719" spans="1:5" x14ac:dyDescent="0.3">
      <c r="A719" t="s">
        <v>2041</v>
      </c>
      <c r="B719">
        <v>13868</v>
      </c>
      <c r="E719" t="s">
        <v>20</v>
      </c>
    </row>
    <row r="720" spans="1:5" x14ac:dyDescent="0.3">
      <c r="A720" t="s">
        <v>2037</v>
      </c>
      <c r="B720">
        <v>8317</v>
      </c>
      <c r="E720" t="s">
        <v>20</v>
      </c>
    </row>
    <row r="721" spans="1:5" x14ac:dyDescent="0.3">
      <c r="A721" t="s">
        <v>2047</v>
      </c>
      <c r="B721">
        <v>10557</v>
      </c>
      <c r="E721" t="s">
        <v>20</v>
      </c>
    </row>
    <row r="722" spans="1:5" x14ac:dyDescent="0.3">
      <c r="A722" t="s">
        <v>2039</v>
      </c>
      <c r="B722">
        <v>3227</v>
      </c>
      <c r="E722" t="s">
        <v>74</v>
      </c>
    </row>
    <row r="723" spans="1:5" x14ac:dyDescent="0.3">
      <c r="A723" t="s">
        <v>2035</v>
      </c>
      <c r="B723">
        <v>5429</v>
      </c>
      <c r="E723" t="s">
        <v>74</v>
      </c>
    </row>
    <row r="724" spans="1:5" x14ac:dyDescent="0.3">
      <c r="A724" t="s">
        <v>2041</v>
      </c>
      <c r="B724">
        <v>75906</v>
      </c>
      <c r="E724" t="s">
        <v>20</v>
      </c>
    </row>
    <row r="725" spans="1:5" x14ac:dyDescent="0.3">
      <c r="A725" t="s">
        <v>2039</v>
      </c>
      <c r="B725">
        <v>13250</v>
      </c>
      <c r="E725" t="s">
        <v>20</v>
      </c>
    </row>
    <row r="726" spans="1:5" x14ac:dyDescent="0.3">
      <c r="A726" t="s">
        <v>2039</v>
      </c>
      <c r="B726">
        <v>11261</v>
      </c>
      <c r="E726" t="s">
        <v>20</v>
      </c>
    </row>
    <row r="727" spans="1:5" x14ac:dyDescent="0.3">
      <c r="A727" t="s">
        <v>2050</v>
      </c>
      <c r="B727">
        <v>97369</v>
      </c>
      <c r="E727" t="s">
        <v>14</v>
      </c>
    </row>
    <row r="728" spans="1:5" x14ac:dyDescent="0.3">
      <c r="A728" t="s">
        <v>2039</v>
      </c>
      <c r="B728">
        <v>48227</v>
      </c>
      <c r="E728" t="s">
        <v>74</v>
      </c>
    </row>
    <row r="729" spans="1:5" x14ac:dyDescent="0.3">
      <c r="A729" t="s">
        <v>2037</v>
      </c>
      <c r="B729">
        <v>14685</v>
      </c>
      <c r="E729" t="s">
        <v>20</v>
      </c>
    </row>
    <row r="730" spans="1:5" x14ac:dyDescent="0.3">
      <c r="A730" t="s">
        <v>2039</v>
      </c>
      <c r="B730">
        <v>735</v>
      </c>
      <c r="E730" t="s">
        <v>14</v>
      </c>
    </row>
    <row r="731" spans="1:5" x14ac:dyDescent="0.3">
      <c r="A731" t="s">
        <v>2041</v>
      </c>
      <c r="B731">
        <v>10397</v>
      </c>
      <c r="E731" t="s">
        <v>20</v>
      </c>
    </row>
    <row r="732" spans="1:5" x14ac:dyDescent="0.3">
      <c r="A732" t="s">
        <v>2037</v>
      </c>
      <c r="B732">
        <v>118847</v>
      </c>
      <c r="E732" t="s">
        <v>20</v>
      </c>
    </row>
    <row r="733" spans="1:5" x14ac:dyDescent="0.3">
      <c r="A733" t="s">
        <v>2037</v>
      </c>
      <c r="B733">
        <v>7220</v>
      </c>
      <c r="E733" t="s">
        <v>74</v>
      </c>
    </row>
    <row r="734" spans="1:5" x14ac:dyDescent="0.3">
      <c r="A734" t="s">
        <v>2035</v>
      </c>
      <c r="B734">
        <v>107622</v>
      </c>
      <c r="E734" t="s">
        <v>14</v>
      </c>
    </row>
    <row r="735" spans="1:5" x14ac:dyDescent="0.3">
      <c r="A735" t="s">
        <v>2035</v>
      </c>
      <c r="B735">
        <v>83267</v>
      </c>
      <c r="E735" t="s">
        <v>20</v>
      </c>
    </row>
    <row r="736" spans="1:5" x14ac:dyDescent="0.3">
      <c r="A736" t="s">
        <v>2039</v>
      </c>
      <c r="B736">
        <v>13404</v>
      </c>
      <c r="E736" t="s">
        <v>20</v>
      </c>
    </row>
    <row r="737" spans="1:5" x14ac:dyDescent="0.3">
      <c r="A737" t="s">
        <v>2054</v>
      </c>
      <c r="B737">
        <v>131404</v>
      </c>
      <c r="E737" t="s">
        <v>20</v>
      </c>
    </row>
    <row r="738" spans="1:5" x14ac:dyDescent="0.3">
      <c r="A738" t="s">
        <v>2047</v>
      </c>
      <c r="B738">
        <v>2533</v>
      </c>
      <c r="E738" t="s">
        <v>74</v>
      </c>
    </row>
    <row r="739" spans="1:5" x14ac:dyDescent="0.3">
      <c r="A739" t="s">
        <v>2035</v>
      </c>
      <c r="B739">
        <v>5028</v>
      </c>
      <c r="E739" t="s">
        <v>20</v>
      </c>
    </row>
    <row r="740" spans="1:5" x14ac:dyDescent="0.3">
      <c r="A740" t="s">
        <v>2039</v>
      </c>
      <c r="B740">
        <v>1557</v>
      </c>
      <c r="E740" t="s">
        <v>14</v>
      </c>
    </row>
    <row r="741" spans="1:5" x14ac:dyDescent="0.3">
      <c r="A741" t="s">
        <v>2035</v>
      </c>
      <c r="B741">
        <v>6100</v>
      </c>
      <c r="E741" t="s">
        <v>14</v>
      </c>
    </row>
    <row r="742" spans="1:5" x14ac:dyDescent="0.3">
      <c r="A742" t="s">
        <v>2039</v>
      </c>
      <c r="B742">
        <v>1592</v>
      </c>
      <c r="E742" t="s">
        <v>14</v>
      </c>
    </row>
    <row r="743" spans="1:5" x14ac:dyDescent="0.3">
      <c r="A743" t="s">
        <v>2039</v>
      </c>
      <c r="B743">
        <v>14150</v>
      </c>
      <c r="E743" t="s">
        <v>20</v>
      </c>
    </row>
    <row r="744" spans="1:5" x14ac:dyDescent="0.3">
      <c r="A744" t="s">
        <v>2035</v>
      </c>
      <c r="B744">
        <v>13513</v>
      </c>
      <c r="E744" t="s">
        <v>20</v>
      </c>
    </row>
    <row r="745" spans="1:5" x14ac:dyDescent="0.3">
      <c r="A745" t="s">
        <v>2039</v>
      </c>
      <c r="B745">
        <v>504</v>
      </c>
      <c r="E745" t="s">
        <v>14</v>
      </c>
    </row>
    <row r="746" spans="1:5" x14ac:dyDescent="0.3">
      <c r="A746" t="s">
        <v>2039</v>
      </c>
      <c r="B746">
        <v>14240</v>
      </c>
      <c r="E746" t="s">
        <v>20</v>
      </c>
    </row>
    <row r="747" spans="1:5" x14ac:dyDescent="0.3">
      <c r="A747" t="s">
        <v>2037</v>
      </c>
      <c r="B747">
        <v>2091</v>
      </c>
      <c r="E747" t="s">
        <v>14</v>
      </c>
    </row>
    <row r="748" spans="1:5" x14ac:dyDescent="0.3">
      <c r="A748" t="s">
        <v>2037</v>
      </c>
      <c r="B748">
        <v>118580</v>
      </c>
      <c r="E748" t="s">
        <v>20</v>
      </c>
    </row>
    <row r="749" spans="1:5" x14ac:dyDescent="0.3">
      <c r="A749" t="s">
        <v>2039</v>
      </c>
      <c r="B749">
        <v>11214</v>
      </c>
      <c r="E749" t="s">
        <v>20</v>
      </c>
    </row>
    <row r="750" spans="1:5" x14ac:dyDescent="0.3">
      <c r="A750" t="s">
        <v>2041</v>
      </c>
      <c r="B750">
        <v>68137</v>
      </c>
      <c r="E750" t="s">
        <v>74</v>
      </c>
    </row>
    <row r="751" spans="1:5" x14ac:dyDescent="0.3">
      <c r="A751" t="s">
        <v>2037</v>
      </c>
      <c r="B751">
        <v>13527</v>
      </c>
      <c r="E751" t="s">
        <v>20</v>
      </c>
    </row>
    <row r="752" spans="1:5" x14ac:dyDescent="0.3">
      <c r="A752" t="s">
        <v>2035</v>
      </c>
      <c r="B752">
        <v>1</v>
      </c>
      <c r="E752" t="s">
        <v>14</v>
      </c>
    </row>
    <row r="753" spans="1:5" x14ac:dyDescent="0.3">
      <c r="A753" t="s">
        <v>2047</v>
      </c>
      <c r="B753">
        <v>8363</v>
      </c>
      <c r="E753" t="s">
        <v>20</v>
      </c>
    </row>
    <row r="754" spans="1:5" x14ac:dyDescent="0.3">
      <c r="A754" t="s">
        <v>2039</v>
      </c>
      <c r="B754">
        <v>5362</v>
      </c>
      <c r="E754" t="s">
        <v>74</v>
      </c>
    </row>
    <row r="755" spans="1:5" x14ac:dyDescent="0.3">
      <c r="A755" t="s">
        <v>2054</v>
      </c>
      <c r="B755">
        <v>12065</v>
      </c>
      <c r="E755" t="s">
        <v>20</v>
      </c>
    </row>
    <row r="756" spans="1:5" x14ac:dyDescent="0.3">
      <c r="A756" t="s">
        <v>2039</v>
      </c>
      <c r="B756">
        <v>118603</v>
      </c>
      <c r="E756" t="s">
        <v>20</v>
      </c>
    </row>
    <row r="757" spans="1:5" x14ac:dyDescent="0.3">
      <c r="A757" t="s">
        <v>2039</v>
      </c>
      <c r="B757">
        <v>7496</v>
      </c>
      <c r="E757" t="s">
        <v>20</v>
      </c>
    </row>
    <row r="758" spans="1:5" x14ac:dyDescent="0.3">
      <c r="A758" t="s">
        <v>2039</v>
      </c>
      <c r="B758">
        <v>10037</v>
      </c>
      <c r="E758" t="s">
        <v>20</v>
      </c>
    </row>
    <row r="759" spans="1:5" x14ac:dyDescent="0.3">
      <c r="A759" t="s">
        <v>2041</v>
      </c>
      <c r="B759">
        <v>5696</v>
      </c>
      <c r="E759" t="s">
        <v>20</v>
      </c>
    </row>
    <row r="760" spans="1:5" x14ac:dyDescent="0.3">
      <c r="A760" t="s">
        <v>2035</v>
      </c>
      <c r="B760">
        <v>167005</v>
      </c>
      <c r="E760" t="s">
        <v>20</v>
      </c>
    </row>
    <row r="761" spans="1:5" x14ac:dyDescent="0.3">
      <c r="A761" t="s">
        <v>2035</v>
      </c>
      <c r="B761">
        <v>114615</v>
      </c>
      <c r="E761" t="s">
        <v>14</v>
      </c>
    </row>
    <row r="762" spans="1:5" x14ac:dyDescent="0.3">
      <c r="A762" t="s">
        <v>2050</v>
      </c>
      <c r="B762">
        <v>16592</v>
      </c>
      <c r="E762" t="s">
        <v>14</v>
      </c>
    </row>
    <row r="763" spans="1:5" x14ac:dyDescent="0.3">
      <c r="A763" t="s">
        <v>2035</v>
      </c>
      <c r="B763">
        <v>14420</v>
      </c>
      <c r="E763" t="s">
        <v>20</v>
      </c>
    </row>
    <row r="764" spans="1:5" x14ac:dyDescent="0.3">
      <c r="A764" t="s">
        <v>2035</v>
      </c>
      <c r="B764">
        <v>6204</v>
      </c>
      <c r="E764" t="s">
        <v>20</v>
      </c>
    </row>
    <row r="765" spans="1:5" x14ac:dyDescent="0.3">
      <c r="A765" t="s">
        <v>2039</v>
      </c>
      <c r="B765">
        <v>6338</v>
      </c>
      <c r="E765" t="s">
        <v>20</v>
      </c>
    </row>
    <row r="766" spans="1:5" x14ac:dyDescent="0.3">
      <c r="A766" t="s">
        <v>2035</v>
      </c>
      <c r="B766">
        <v>8010</v>
      </c>
      <c r="E766" t="s">
        <v>20</v>
      </c>
    </row>
    <row r="767" spans="1:5" x14ac:dyDescent="0.3">
      <c r="A767" t="s">
        <v>2035</v>
      </c>
      <c r="B767">
        <v>8125</v>
      </c>
      <c r="E767" t="s">
        <v>20</v>
      </c>
    </row>
    <row r="768" spans="1:5" x14ac:dyDescent="0.3">
      <c r="A768" t="s">
        <v>2041</v>
      </c>
      <c r="B768">
        <v>13653</v>
      </c>
      <c r="E768" t="s">
        <v>14</v>
      </c>
    </row>
    <row r="769" spans="1:5" x14ac:dyDescent="0.3">
      <c r="A769" t="s">
        <v>2047</v>
      </c>
      <c r="B769">
        <v>55372</v>
      </c>
      <c r="E769" t="s">
        <v>14</v>
      </c>
    </row>
    <row r="770" spans="1:5" x14ac:dyDescent="0.3">
      <c r="A770" t="s">
        <v>2039</v>
      </c>
      <c r="B770">
        <v>11088</v>
      </c>
      <c r="E770" t="s">
        <v>20</v>
      </c>
    </row>
    <row r="771" spans="1:5" x14ac:dyDescent="0.3">
      <c r="A771" t="s">
        <v>2050</v>
      </c>
      <c r="B771">
        <v>109106</v>
      </c>
      <c r="E771" t="s">
        <v>14</v>
      </c>
    </row>
    <row r="772" spans="1:5" x14ac:dyDescent="0.3">
      <c r="A772" t="s">
        <v>2039</v>
      </c>
      <c r="B772">
        <v>11642</v>
      </c>
      <c r="E772" t="s">
        <v>20</v>
      </c>
    </row>
    <row r="773" spans="1:5" x14ac:dyDescent="0.3">
      <c r="A773" t="s">
        <v>2039</v>
      </c>
      <c r="B773">
        <v>2769</v>
      </c>
      <c r="E773" t="s">
        <v>74</v>
      </c>
    </row>
    <row r="774" spans="1:5" x14ac:dyDescent="0.3">
      <c r="A774" t="s">
        <v>2035</v>
      </c>
      <c r="B774">
        <v>169586</v>
      </c>
      <c r="E774" t="s">
        <v>20</v>
      </c>
    </row>
    <row r="775" spans="1:5" x14ac:dyDescent="0.3">
      <c r="A775" t="s">
        <v>2039</v>
      </c>
      <c r="B775">
        <v>101185</v>
      </c>
      <c r="E775" t="s">
        <v>20</v>
      </c>
    </row>
    <row r="776" spans="1:5" x14ac:dyDescent="0.3">
      <c r="A776" t="s">
        <v>2037</v>
      </c>
      <c r="B776">
        <v>6775</v>
      </c>
      <c r="E776" t="s">
        <v>20</v>
      </c>
    </row>
    <row r="777" spans="1:5" x14ac:dyDescent="0.3">
      <c r="A777" t="s">
        <v>2035</v>
      </c>
      <c r="B777">
        <v>968</v>
      </c>
      <c r="E777" t="s">
        <v>14</v>
      </c>
    </row>
    <row r="778" spans="1:5" x14ac:dyDescent="0.3">
      <c r="A778" t="s">
        <v>2039</v>
      </c>
      <c r="B778">
        <v>72623</v>
      </c>
      <c r="E778" t="s">
        <v>14</v>
      </c>
    </row>
    <row r="779" spans="1:5" x14ac:dyDescent="0.3">
      <c r="A779" t="s">
        <v>2039</v>
      </c>
      <c r="B779">
        <v>45987</v>
      </c>
      <c r="E779" t="s">
        <v>14</v>
      </c>
    </row>
    <row r="780" spans="1:5" x14ac:dyDescent="0.3">
      <c r="A780" t="s">
        <v>2041</v>
      </c>
      <c r="B780">
        <v>10243</v>
      </c>
      <c r="E780" t="s">
        <v>20</v>
      </c>
    </row>
    <row r="781" spans="1:5" x14ac:dyDescent="0.3">
      <c r="A781" t="s">
        <v>2039</v>
      </c>
      <c r="B781">
        <v>87293</v>
      </c>
      <c r="E781" t="s">
        <v>14</v>
      </c>
    </row>
    <row r="782" spans="1:5" x14ac:dyDescent="0.3">
      <c r="A782" t="s">
        <v>2041</v>
      </c>
      <c r="B782">
        <v>5421</v>
      </c>
      <c r="E782" t="s">
        <v>20</v>
      </c>
    </row>
    <row r="783" spans="1:5" x14ac:dyDescent="0.3">
      <c r="A783" t="s">
        <v>2039</v>
      </c>
      <c r="B783">
        <v>4414</v>
      </c>
      <c r="E783" t="s">
        <v>74</v>
      </c>
    </row>
    <row r="784" spans="1:5" x14ac:dyDescent="0.3">
      <c r="A784" t="s">
        <v>2041</v>
      </c>
      <c r="B784">
        <v>10981</v>
      </c>
      <c r="E784" t="s">
        <v>20</v>
      </c>
    </row>
    <row r="785" spans="1:5" x14ac:dyDescent="0.3">
      <c r="A785" t="s">
        <v>2035</v>
      </c>
      <c r="B785">
        <v>10451</v>
      </c>
      <c r="E785" t="s">
        <v>20</v>
      </c>
    </row>
    <row r="786" spans="1:5" x14ac:dyDescent="0.3">
      <c r="A786" t="s">
        <v>2037</v>
      </c>
      <c r="B786">
        <v>102535</v>
      </c>
      <c r="E786" t="s">
        <v>20</v>
      </c>
    </row>
    <row r="787" spans="1:5" x14ac:dyDescent="0.3">
      <c r="A787" t="s">
        <v>2041</v>
      </c>
      <c r="B787">
        <v>12939</v>
      </c>
      <c r="E787" t="s">
        <v>20</v>
      </c>
    </row>
    <row r="788" spans="1:5" x14ac:dyDescent="0.3">
      <c r="A788" t="s">
        <v>2035</v>
      </c>
      <c r="B788">
        <v>10946</v>
      </c>
      <c r="E788" t="s">
        <v>20</v>
      </c>
    </row>
    <row r="789" spans="1:5" x14ac:dyDescent="0.3">
      <c r="A789" t="s">
        <v>2035</v>
      </c>
      <c r="B789">
        <v>60994</v>
      </c>
      <c r="E789" t="s">
        <v>14</v>
      </c>
    </row>
    <row r="790" spans="1:5" x14ac:dyDescent="0.3">
      <c r="A790" t="s">
        <v>2041</v>
      </c>
      <c r="B790">
        <v>3174</v>
      </c>
      <c r="E790" t="s">
        <v>47</v>
      </c>
    </row>
    <row r="791" spans="1:5" x14ac:dyDescent="0.3">
      <c r="A791" t="s">
        <v>2039</v>
      </c>
      <c r="B791">
        <v>3351</v>
      </c>
      <c r="E791" t="s">
        <v>14</v>
      </c>
    </row>
    <row r="792" spans="1:5" x14ac:dyDescent="0.3">
      <c r="A792" t="s">
        <v>2039</v>
      </c>
      <c r="B792">
        <v>56774</v>
      </c>
      <c r="E792" t="s">
        <v>74</v>
      </c>
    </row>
    <row r="793" spans="1:5" x14ac:dyDescent="0.3">
      <c r="A793" t="s">
        <v>2033</v>
      </c>
      <c r="B793">
        <v>540</v>
      </c>
      <c r="E793" t="s">
        <v>14</v>
      </c>
    </row>
    <row r="794" spans="1:5" x14ac:dyDescent="0.3">
      <c r="A794" t="s">
        <v>2039</v>
      </c>
      <c r="B794">
        <v>680</v>
      </c>
      <c r="E794" t="s">
        <v>14</v>
      </c>
    </row>
    <row r="795" spans="1:5" x14ac:dyDescent="0.3">
      <c r="A795" t="s">
        <v>2047</v>
      </c>
      <c r="B795">
        <v>13045</v>
      </c>
      <c r="E795" t="s">
        <v>20</v>
      </c>
    </row>
    <row r="796" spans="1:5" x14ac:dyDescent="0.3">
      <c r="A796" t="s">
        <v>2035</v>
      </c>
      <c r="B796">
        <v>8276</v>
      </c>
      <c r="E796" t="s">
        <v>20</v>
      </c>
    </row>
    <row r="797" spans="1:5" x14ac:dyDescent="0.3">
      <c r="A797" t="s">
        <v>2041</v>
      </c>
      <c r="B797">
        <v>1022</v>
      </c>
      <c r="E797" t="s">
        <v>14</v>
      </c>
    </row>
    <row r="798" spans="1:5" x14ac:dyDescent="0.3">
      <c r="A798" t="s">
        <v>2050</v>
      </c>
      <c r="B798">
        <v>4275</v>
      </c>
      <c r="E798" t="s">
        <v>14</v>
      </c>
    </row>
    <row r="799" spans="1:5" x14ac:dyDescent="0.3">
      <c r="A799" t="s">
        <v>2037</v>
      </c>
      <c r="B799">
        <v>8332</v>
      </c>
      <c r="E799" t="s">
        <v>20</v>
      </c>
    </row>
    <row r="800" spans="1:5" x14ac:dyDescent="0.3">
      <c r="A800" t="s">
        <v>2039</v>
      </c>
      <c r="B800">
        <v>6408</v>
      </c>
      <c r="E800" t="s">
        <v>20</v>
      </c>
    </row>
    <row r="801" spans="1:5" x14ac:dyDescent="0.3">
      <c r="A801" t="s">
        <v>2039</v>
      </c>
      <c r="B801">
        <v>73522</v>
      </c>
      <c r="E801" t="s">
        <v>14</v>
      </c>
    </row>
    <row r="802" spans="1:5" x14ac:dyDescent="0.3">
      <c r="A802" t="s">
        <v>2035</v>
      </c>
      <c r="B802">
        <v>1</v>
      </c>
      <c r="E802" t="s">
        <v>14</v>
      </c>
    </row>
    <row r="803" spans="1:5" x14ac:dyDescent="0.3">
      <c r="A803" t="s">
        <v>2054</v>
      </c>
      <c r="B803">
        <v>4667</v>
      </c>
      <c r="E803" t="s">
        <v>20</v>
      </c>
    </row>
    <row r="804" spans="1:5" x14ac:dyDescent="0.3">
      <c r="A804" t="s">
        <v>2054</v>
      </c>
      <c r="B804">
        <v>12216</v>
      </c>
      <c r="E804" t="s">
        <v>20</v>
      </c>
    </row>
    <row r="805" spans="1:5" x14ac:dyDescent="0.3">
      <c r="A805" t="s">
        <v>2039</v>
      </c>
      <c r="B805">
        <v>6527</v>
      </c>
      <c r="E805" t="s">
        <v>20</v>
      </c>
    </row>
    <row r="806" spans="1:5" x14ac:dyDescent="0.3">
      <c r="A806" t="s">
        <v>2035</v>
      </c>
      <c r="B806">
        <v>6987</v>
      </c>
      <c r="E806" t="s">
        <v>20</v>
      </c>
    </row>
    <row r="807" spans="1:5" x14ac:dyDescent="0.3">
      <c r="A807" t="s">
        <v>2041</v>
      </c>
      <c r="B807">
        <v>4932</v>
      </c>
      <c r="E807" t="s">
        <v>14</v>
      </c>
    </row>
    <row r="808" spans="1:5" x14ac:dyDescent="0.3">
      <c r="A808" t="s">
        <v>2041</v>
      </c>
      <c r="B808">
        <v>8262</v>
      </c>
      <c r="E808" t="s">
        <v>20</v>
      </c>
    </row>
    <row r="809" spans="1:5" x14ac:dyDescent="0.3">
      <c r="A809" t="s">
        <v>2039</v>
      </c>
      <c r="B809">
        <v>1848</v>
      </c>
      <c r="E809" t="s">
        <v>20</v>
      </c>
    </row>
    <row r="810" spans="1:5" x14ac:dyDescent="0.3">
      <c r="A810" t="s">
        <v>2033</v>
      </c>
      <c r="B810">
        <v>1583</v>
      </c>
      <c r="E810" t="s">
        <v>14</v>
      </c>
    </row>
    <row r="811" spans="1:5" x14ac:dyDescent="0.3">
      <c r="A811" t="s">
        <v>2041</v>
      </c>
      <c r="B811">
        <v>88536</v>
      </c>
      <c r="E811" t="s">
        <v>14</v>
      </c>
    </row>
    <row r="812" spans="1:5" x14ac:dyDescent="0.3">
      <c r="A812" t="s">
        <v>2039</v>
      </c>
      <c r="B812">
        <v>12360</v>
      </c>
      <c r="E812" t="s">
        <v>20</v>
      </c>
    </row>
    <row r="813" spans="1:5" x14ac:dyDescent="0.3">
      <c r="A813" t="s">
        <v>2050</v>
      </c>
      <c r="B813">
        <v>71320</v>
      </c>
      <c r="E813" t="s">
        <v>14</v>
      </c>
    </row>
    <row r="814" spans="1:5" x14ac:dyDescent="0.3">
      <c r="A814" t="s">
        <v>2047</v>
      </c>
      <c r="B814">
        <v>134640</v>
      </c>
      <c r="E814" t="s">
        <v>20</v>
      </c>
    </row>
    <row r="815" spans="1:5" x14ac:dyDescent="0.3">
      <c r="A815" t="s">
        <v>2050</v>
      </c>
      <c r="B815">
        <v>7661</v>
      </c>
      <c r="E815" t="s">
        <v>20</v>
      </c>
    </row>
    <row r="816" spans="1:5" x14ac:dyDescent="0.3">
      <c r="A816" t="s">
        <v>2035</v>
      </c>
      <c r="B816">
        <v>2950</v>
      </c>
      <c r="E816" t="s">
        <v>14</v>
      </c>
    </row>
    <row r="817" spans="1:5" x14ac:dyDescent="0.3">
      <c r="A817" t="s">
        <v>2035</v>
      </c>
      <c r="B817">
        <v>11721</v>
      </c>
      <c r="E817" t="s">
        <v>20</v>
      </c>
    </row>
    <row r="818" spans="1:5" x14ac:dyDescent="0.3">
      <c r="A818" t="s">
        <v>2039</v>
      </c>
      <c r="B818">
        <v>14150</v>
      </c>
      <c r="E818" t="s">
        <v>20</v>
      </c>
    </row>
    <row r="819" spans="1:5" x14ac:dyDescent="0.3">
      <c r="A819" t="s">
        <v>2047</v>
      </c>
      <c r="B819">
        <v>189192</v>
      </c>
      <c r="E819" t="s">
        <v>20</v>
      </c>
    </row>
    <row r="820" spans="1:5" x14ac:dyDescent="0.3">
      <c r="A820" t="s">
        <v>2039</v>
      </c>
      <c r="B820">
        <v>7664</v>
      </c>
      <c r="E820" t="s">
        <v>20</v>
      </c>
    </row>
    <row r="821" spans="1:5" x14ac:dyDescent="0.3">
      <c r="A821" t="s">
        <v>2050</v>
      </c>
      <c r="B821">
        <v>4509</v>
      </c>
      <c r="E821" t="s">
        <v>14</v>
      </c>
    </row>
    <row r="822" spans="1:5" x14ac:dyDescent="0.3">
      <c r="A822" t="s">
        <v>2035</v>
      </c>
      <c r="B822">
        <v>12009</v>
      </c>
      <c r="E822" t="s">
        <v>20</v>
      </c>
    </row>
    <row r="823" spans="1:5" x14ac:dyDescent="0.3">
      <c r="A823" t="s">
        <v>2041</v>
      </c>
      <c r="B823">
        <v>14273</v>
      </c>
      <c r="E823" t="s">
        <v>20</v>
      </c>
    </row>
    <row r="824" spans="1:5" x14ac:dyDescent="0.3">
      <c r="A824" t="s">
        <v>2035</v>
      </c>
      <c r="B824">
        <v>188982</v>
      </c>
      <c r="E824" t="s">
        <v>20</v>
      </c>
    </row>
    <row r="825" spans="1:5" x14ac:dyDescent="0.3">
      <c r="A825" t="s">
        <v>2035</v>
      </c>
      <c r="B825">
        <v>14640</v>
      </c>
      <c r="E825" t="s">
        <v>20</v>
      </c>
    </row>
    <row r="826" spans="1:5" x14ac:dyDescent="0.3">
      <c r="A826" t="s">
        <v>2047</v>
      </c>
      <c r="B826">
        <v>107516</v>
      </c>
      <c r="E826" t="s">
        <v>20</v>
      </c>
    </row>
    <row r="827" spans="1:5" x14ac:dyDescent="0.3">
      <c r="A827" t="s">
        <v>2041</v>
      </c>
      <c r="B827">
        <v>13950</v>
      </c>
      <c r="E827" t="s">
        <v>20</v>
      </c>
    </row>
    <row r="828" spans="1:5" x14ac:dyDescent="0.3">
      <c r="A828" t="s">
        <v>2039</v>
      </c>
      <c r="B828">
        <v>12797</v>
      </c>
      <c r="E828" t="s">
        <v>20</v>
      </c>
    </row>
    <row r="829" spans="1:5" x14ac:dyDescent="0.3">
      <c r="A829" t="s">
        <v>2041</v>
      </c>
      <c r="B829">
        <v>6134</v>
      </c>
      <c r="E829" t="s">
        <v>20</v>
      </c>
    </row>
    <row r="830" spans="1:5" x14ac:dyDescent="0.3">
      <c r="A830" t="s">
        <v>2039</v>
      </c>
      <c r="B830">
        <v>4899</v>
      </c>
      <c r="E830" t="s">
        <v>14</v>
      </c>
    </row>
    <row r="831" spans="1:5" x14ac:dyDescent="0.3">
      <c r="A831" t="s">
        <v>2039</v>
      </c>
      <c r="B831">
        <v>4929</v>
      </c>
      <c r="E831" t="s">
        <v>14</v>
      </c>
    </row>
    <row r="832" spans="1:5" x14ac:dyDescent="0.3">
      <c r="A832" t="s">
        <v>2039</v>
      </c>
      <c r="B832">
        <v>1424</v>
      </c>
      <c r="E832" t="s">
        <v>14</v>
      </c>
    </row>
    <row r="833" spans="1:5" x14ac:dyDescent="0.3">
      <c r="A833" t="s">
        <v>2054</v>
      </c>
      <c r="B833">
        <v>105817</v>
      </c>
      <c r="E833" t="s">
        <v>20</v>
      </c>
    </row>
    <row r="834" spans="1:5" x14ac:dyDescent="0.3">
      <c r="A834" t="s">
        <v>2047</v>
      </c>
      <c r="B834">
        <v>136156</v>
      </c>
      <c r="E834" t="s">
        <v>20</v>
      </c>
    </row>
    <row r="835" spans="1:5" x14ac:dyDescent="0.3">
      <c r="A835" t="s">
        <v>2047</v>
      </c>
      <c r="B835">
        <v>10723</v>
      </c>
      <c r="E835" t="s">
        <v>20</v>
      </c>
    </row>
    <row r="836" spans="1:5" x14ac:dyDescent="0.3">
      <c r="A836" t="s">
        <v>2039</v>
      </c>
      <c r="B836">
        <v>11228</v>
      </c>
      <c r="E836" t="s">
        <v>20</v>
      </c>
    </row>
    <row r="837" spans="1:5" x14ac:dyDescent="0.3">
      <c r="A837" t="s">
        <v>2037</v>
      </c>
      <c r="B837">
        <v>77355</v>
      </c>
      <c r="E837" t="s">
        <v>14</v>
      </c>
    </row>
    <row r="838" spans="1:5" x14ac:dyDescent="0.3">
      <c r="A838" t="s">
        <v>2035</v>
      </c>
      <c r="B838">
        <v>6086</v>
      </c>
      <c r="E838" t="s">
        <v>14</v>
      </c>
    </row>
    <row r="839" spans="1:5" x14ac:dyDescent="0.3">
      <c r="A839" t="s">
        <v>2035</v>
      </c>
      <c r="B839">
        <v>150960</v>
      </c>
      <c r="E839" t="s">
        <v>20</v>
      </c>
    </row>
    <row r="840" spans="1:5" x14ac:dyDescent="0.3">
      <c r="A840" t="s">
        <v>2039</v>
      </c>
      <c r="B840">
        <v>8890</v>
      </c>
      <c r="E840" t="s">
        <v>20</v>
      </c>
    </row>
    <row r="841" spans="1:5" x14ac:dyDescent="0.3">
      <c r="A841" t="s">
        <v>2041</v>
      </c>
      <c r="B841">
        <v>14644</v>
      </c>
      <c r="E841" t="s">
        <v>20</v>
      </c>
    </row>
    <row r="842" spans="1:5" x14ac:dyDescent="0.3">
      <c r="A842" t="s">
        <v>2039</v>
      </c>
      <c r="B842">
        <v>116583</v>
      </c>
      <c r="E842" t="s">
        <v>20</v>
      </c>
    </row>
    <row r="843" spans="1:5" x14ac:dyDescent="0.3">
      <c r="A843" t="s">
        <v>2037</v>
      </c>
      <c r="B843">
        <v>12991</v>
      </c>
      <c r="E843" t="s">
        <v>20</v>
      </c>
    </row>
    <row r="844" spans="1:5" x14ac:dyDescent="0.3">
      <c r="A844" t="s">
        <v>2037</v>
      </c>
      <c r="B844">
        <v>8447</v>
      </c>
      <c r="E844" t="s">
        <v>20</v>
      </c>
    </row>
    <row r="845" spans="1:5" x14ac:dyDescent="0.3">
      <c r="A845" t="s">
        <v>2054</v>
      </c>
      <c r="B845">
        <v>2703</v>
      </c>
      <c r="E845" t="s">
        <v>14</v>
      </c>
    </row>
    <row r="846" spans="1:5" x14ac:dyDescent="0.3">
      <c r="A846" t="s">
        <v>2041</v>
      </c>
      <c r="B846">
        <v>8747</v>
      </c>
      <c r="E846" t="s">
        <v>74</v>
      </c>
    </row>
    <row r="847" spans="1:5" x14ac:dyDescent="0.3">
      <c r="A847" t="s">
        <v>2037</v>
      </c>
      <c r="B847">
        <v>138087</v>
      </c>
      <c r="E847" t="s">
        <v>20</v>
      </c>
    </row>
    <row r="848" spans="1:5" x14ac:dyDescent="0.3">
      <c r="A848" t="s">
        <v>2037</v>
      </c>
      <c r="B848">
        <v>5085</v>
      </c>
      <c r="E848" t="s">
        <v>20</v>
      </c>
    </row>
    <row r="849" spans="1:5" x14ac:dyDescent="0.3">
      <c r="A849" t="s">
        <v>2033</v>
      </c>
      <c r="B849">
        <v>11174</v>
      </c>
      <c r="E849" t="s">
        <v>20</v>
      </c>
    </row>
    <row r="850" spans="1:5" x14ac:dyDescent="0.3">
      <c r="A850" t="s">
        <v>2041</v>
      </c>
      <c r="B850">
        <v>10831</v>
      </c>
      <c r="E850" t="s">
        <v>20</v>
      </c>
    </row>
    <row r="851" spans="1:5" x14ac:dyDescent="0.3">
      <c r="A851" t="s">
        <v>2035</v>
      </c>
      <c r="B851">
        <v>8917</v>
      </c>
      <c r="E851" t="s">
        <v>20</v>
      </c>
    </row>
    <row r="852" spans="1:5" x14ac:dyDescent="0.3">
      <c r="A852" t="s">
        <v>2035</v>
      </c>
      <c r="B852">
        <v>1</v>
      </c>
      <c r="E852" t="s">
        <v>14</v>
      </c>
    </row>
    <row r="853" spans="1:5" x14ac:dyDescent="0.3">
      <c r="A853" t="s">
        <v>2035</v>
      </c>
      <c r="B853">
        <v>12468</v>
      </c>
      <c r="E853" t="s">
        <v>20</v>
      </c>
    </row>
    <row r="854" spans="1:5" x14ac:dyDescent="0.3">
      <c r="A854" t="s">
        <v>2050</v>
      </c>
      <c r="B854">
        <v>2505</v>
      </c>
      <c r="E854" t="s">
        <v>14</v>
      </c>
    </row>
    <row r="855" spans="1:5" x14ac:dyDescent="0.3">
      <c r="A855" t="s">
        <v>2035</v>
      </c>
      <c r="B855">
        <v>111502</v>
      </c>
      <c r="E855" t="s">
        <v>20</v>
      </c>
    </row>
    <row r="856" spans="1:5" x14ac:dyDescent="0.3">
      <c r="A856" t="s">
        <v>2047</v>
      </c>
      <c r="B856">
        <v>194309</v>
      </c>
      <c r="E856" t="s">
        <v>20</v>
      </c>
    </row>
    <row r="857" spans="1:5" x14ac:dyDescent="0.3">
      <c r="A857" t="s">
        <v>2039</v>
      </c>
      <c r="B857">
        <v>23956</v>
      </c>
      <c r="E857" t="s">
        <v>20</v>
      </c>
    </row>
    <row r="858" spans="1:5" x14ac:dyDescent="0.3">
      <c r="A858" t="s">
        <v>2033</v>
      </c>
      <c r="B858">
        <v>8558</v>
      </c>
      <c r="E858" t="s">
        <v>20</v>
      </c>
    </row>
    <row r="859" spans="1:5" x14ac:dyDescent="0.3">
      <c r="A859" t="s">
        <v>2041</v>
      </c>
      <c r="B859">
        <v>7413</v>
      </c>
      <c r="E859" t="s">
        <v>20</v>
      </c>
    </row>
    <row r="860" spans="1:5" x14ac:dyDescent="0.3">
      <c r="A860" t="s">
        <v>2033</v>
      </c>
      <c r="B860">
        <v>2778</v>
      </c>
      <c r="E860" t="s">
        <v>14</v>
      </c>
    </row>
    <row r="861" spans="1:5" x14ac:dyDescent="0.3">
      <c r="A861" t="s">
        <v>2039</v>
      </c>
      <c r="B861">
        <v>2594</v>
      </c>
      <c r="E861" t="s">
        <v>14</v>
      </c>
    </row>
    <row r="862" spans="1:5" x14ac:dyDescent="0.3">
      <c r="A862" t="s">
        <v>2037</v>
      </c>
      <c r="B862">
        <v>5033</v>
      </c>
      <c r="E862" t="s">
        <v>20</v>
      </c>
    </row>
    <row r="863" spans="1:5" x14ac:dyDescent="0.3">
      <c r="A863" t="s">
        <v>2039</v>
      </c>
      <c r="B863">
        <v>9317</v>
      </c>
      <c r="E863" t="s">
        <v>20</v>
      </c>
    </row>
    <row r="864" spans="1:5" x14ac:dyDescent="0.3">
      <c r="A864" t="s">
        <v>2039</v>
      </c>
      <c r="B864">
        <v>6560</v>
      </c>
      <c r="E864" t="s">
        <v>20</v>
      </c>
    </row>
    <row r="865" spans="1:5" x14ac:dyDescent="0.3">
      <c r="A865" t="s">
        <v>2041</v>
      </c>
      <c r="B865">
        <v>5415</v>
      </c>
      <c r="E865" t="s">
        <v>20</v>
      </c>
    </row>
    <row r="866" spans="1:5" x14ac:dyDescent="0.3">
      <c r="A866" t="s">
        <v>2041</v>
      </c>
      <c r="B866">
        <v>14577</v>
      </c>
      <c r="E866" t="s">
        <v>20</v>
      </c>
    </row>
    <row r="867" spans="1:5" x14ac:dyDescent="0.3">
      <c r="A867" t="s">
        <v>2039</v>
      </c>
      <c r="B867">
        <v>150515</v>
      </c>
      <c r="E867" t="s">
        <v>20</v>
      </c>
    </row>
    <row r="868" spans="1:5" x14ac:dyDescent="0.3">
      <c r="A868" t="s">
        <v>2054</v>
      </c>
      <c r="B868">
        <v>79045</v>
      </c>
      <c r="E868" t="s">
        <v>74</v>
      </c>
    </row>
    <row r="869" spans="1:5" x14ac:dyDescent="0.3">
      <c r="A869" t="s">
        <v>2033</v>
      </c>
      <c r="B869">
        <v>7797</v>
      </c>
      <c r="E869" t="s">
        <v>20</v>
      </c>
    </row>
    <row r="870" spans="1:5" x14ac:dyDescent="0.3">
      <c r="A870" t="s">
        <v>2039</v>
      </c>
      <c r="B870">
        <v>12939</v>
      </c>
      <c r="E870" t="s">
        <v>20</v>
      </c>
    </row>
    <row r="871" spans="1:5" x14ac:dyDescent="0.3">
      <c r="A871" t="s">
        <v>2041</v>
      </c>
      <c r="B871">
        <v>38376</v>
      </c>
      <c r="E871" t="s">
        <v>14</v>
      </c>
    </row>
    <row r="872" spans="1:5" x14ac:dyDescent="0.3">
      <c r="A872" t="s">
        <v>2039</v>
      </c>
      <c r="B872">
        <v>6920</v>
      </c>
      <c r="E872" t="s">
        <v>14</v>
      </c>
    </row>
    <row r="873" spans="1:5" x14ac:dyDescent="0.3">
      <c r="A873" t="s">
        <v>2039</v>
      </c>
      <c r="B873">
        <v>194912</v>
      </c>
      <c r="E873" t="s">
        <v>20</v>
      </c>
    </row>
    <row r="874" spans="1:5" x14ac:dyDescent="0.3">
      <c r="A874" t="s">
        <v>2041</v>
      </c>
      <c r="B874">
        <v>7992</v>
      </c>
      <c r="E874" t="s">
        <v>20</v>
      </c>
    </row>
    <row r="875" spans="1:5" x14ac:dyDescent="0.3">
      <c r="A875" t="s">
        <v>2054</v>
      </c>
      <c r="B875">
        <v>79268</v>
      </c>
      <c r="E875" t="s">
        <v>20</v>
      </c>
    </row>
    <row r="876" spans="1:5" x14ac:dyDescent="0.3">
      <c r="A876" t="s">
        <v>2054</v>
      </c>
      <c r="B876">
        <v>139468</v>
      </c>
      <c r="E876" t="s">
        <v>20</v>
      </c>
    </row>
    <row r="877" spans="1:5" x14ac:dyDescent="0.3">
      <c r="A877" t="s">
        <v>2035</v>
      </c>
      <c r="B877">
        <v>5465</v>
      </c>
      <c r="E877" t="s">
        <v>14</v>
      </c>
    </row>
    <row r="878" spans="1:5" x14ac:dyDescent="0.3">
      <c r="A878" t="s">
        <v>2054</v>
      </c>
      <c r="B878">
        <v>2111</v>
      </c>
      <c r="E878" t="s">
        <v>14</v>
      </c>
    </row>
    <row r="879" spans="1:5" x14ac:dyDescent="0.3">
      <c r="A879" t="s">
        <v>2033</v>
      </c>
      <c r="B879">
        <v>126628</v>
      </c>
      <c r="E879" t="s">
        <v>14</v>
      </c>
    </row>
    <row r="880" spans="1:5" x14ac:dyDescent="0.3">
      <c r="A880" t="s">
        <v>2035</v>
      </c>
      <c r="B880">
        <v>1012</v>
      </c>
      <c r="E880" t="s">
        <v>14</v>
      </c>
    </row>
    <row r="881" spans="1:5" x14ac:dyDescent="0.3">
      <c r="A881" t="s">
        <v>2047</v>
      </c>
      <c r="B881">
        <v>5438</v>
      </c>
      <c r="E881" t="s">
        <v>20</v>
      </c>
    </row>
    <row r="882" spans="1:5" x14ac:dyDescent="0.3">
      <c r="A882" t="s">
        <v>2035</v>
      </c>
      <c r="B882">
        <v>193101</v>
      </c>
      <c r="E882" t="s">
        <v>20</v>
      </c>
    </row>
    <row r="883" spans="1:5" x14ac:dyDescent="0.3">
      <c r="A883" t="s">
        <v>2039</v>
      </c>
      <c r="B883">
        <v>31665</v>
      </c>
      <c r="E883" t="s">
        <v>14</v>
      </c>
    </row>
    <row r="884" spans="1:5" x14ac:dyDescent="0.3">
      <c r="A884" t="s">
        <v>2039</v>
      </c>
      <c r="B884">
        <v>2960</v>
      </c>
      <c r="E884" t="s">
        <v>20</v>
      </c>
    </row>
    <row r="885" spans="1:5" x14ac:dyDescent="0.3">
      <c r="A885" t="s">
        <v>2041</v>
      </c>
      <c r="B885">
        <v>8089</v>
      </c>
      <c r="E885" t="s">
        <v>20</v>
      </c>
    </row>
    <row r="886" spans="1:5" x14ac:dyDescent="0.3">
      <c r="A886" t="s">
        <v>2039</v>
      </c>
      <c r="B886">
        <v>109374</v>
      </c>
      <c r="E886" t="s">
        <v>14</v>
      </c>
    </row>
    <row r="887" spans="1:5" x14ac:dyDescent="0.3">
      <c r="A887" t="s">
        <v>2039</v>
      </c>
      <c r="B887">
        <v>2129</v>
      </c>
      <c r="E887" t="s">
        <v>20</v>
      </c>
    </row>
    <row r="888" spans="1:5" x14ac:dyDescent="0.3">
      <c r="A888" t="s">
        <v>2035</v>
      </c>
      <c r="B888">
        <v>127745</v>
      </c>
      <c r="E888" t="s">
        <v>14</v>
      </c>
    </row>
    <row r="889" spans="1:5" x14ac:dyDescent="0.3">
      <c r="A889" t="s">
        <v>2039</v>
      </c>
      <c r="B889">
        <v>2289</v>
      </c>
      <c r="E889" t="s">
        <v>14</v>
      </c>
    </row>
    <row r="890" spans="1:5" x14ac:dyDescent="0.3">
      <c r="A890" t="s">
        <v>2039</v>
      </c>
      <c r="B890">
        <v>12174</v>
      </c>
      <c r="E890" t="s">
        <v>20</v>
      </c>
    </row>
    <row r="891" spans="1:5" x14ac:dyDescent="0.3">
      <c r="A891" t="s">
        <v>2035</v>
      </c>
      <c r="B891">
        <v>9508</v>
      </c>
      <c r="E891" t="s">
        <v>20</v>
      </c>
    </row>
    <row r="892" spans="1:5" x14ac:dyDescent="0.3">
      <c r="A892" t="s">
        <v>2035</v>
      </c>
      <c r="B892">
        <v>155849</v>
      </c>
      <c r="E892" t="s">
        <v>20</v>
      </c>
    </row>
    <row r="893" spans="1:5" x14ac:dyDescent="0.3">
      <c r="A893" t="s">
        <v>2041</v>
      </c>
      <c r="B893">
        <v>7758</v>
      </c>
      <c r="E893" t="s">
        <v>20</v>
      </c>
    </row>
    <row r="894" spans="1:5" x14ac:dyDescent="0.3">
      <c r="A894" t="s">
        <v>2047</v>
      </c>
      <c r="B894">
        <v>13835</v>
      </c>
      <c r="E894" t="s">
        <v>20</v>
      </c>
    </row>
    <row r="895" spans="1:5" x14ac:dyDescent="0.3">
      <c r="A895" t="s">
        <v>2041</v>
      </c>
      <c r="B895">
        <v>10770</v>
      </c>
      <c r="E895" t="s">
        <v>20</v>
      </c>
    </row>
    <row r="896" spans="1:5" x14ac:dyDescent="0.3">
      <c r="A896" t="s">
        <v>2041</v>
      </c>
      <c r="B896">
        <v>3208</v>
      </c>
      <c r="E896" t="s">
        <v>20</v>
      </c>
    </row>
    <row r="897" spans="1:5" x14ac:dyDescent="0.3">
      <c r="A897" t="s">
        <v>2039</v>
      </c>
      <c r="B897">
        <v>11108</v>
      </c>
      <c r="E897" t="s">
        <v>14</v>
      </c>
    </row>
    <row r="898" spans="1:5" x14ac:dyDescent="0.3">
      <c r="A898" t="s">
        <v>2033</v>
      </c>
      <c r="B898">
        <v>153338</v>
      </c>
      <c r="E898" t="s">
        <v>20</v>
      </c>
    </row>
    <row r="899" spans="1:5" x14ac:dyDescent="0.3">
      <c r="A899" t="s">
        <v>2039</v>
      </c>
      <c r="B899">
        <v>2437</v>
      </c>
      <c r="E899" t="s">
        <v>14</v>
      </c>
    </row>
    <row r="900" spans="1:5" x14ac:dyDescent="0.3">
      <c r="A900" t="s">
        <v>2041</v>
      </c>
      <c r="B900">
        <v>93991</v>
      </c>
      <c r="E900" t="s">
        <v>14</v>
      </c>
    </row>
    <row r="901" spans="1:5" x14ac:dyDescent="0.3">
      <c r="A901" t="s">
        <v>2035</v>
      </c>
      <c r="B901">
        <v>12620</v>
      </c>
      <c r="E901" t="s">
        <v>20</v>
      </c>
    </row>
    <row r="902" spans="1:5" x14ac:dyDescent="0.3">
      <c r="A902" t="s">
        <v>2037</v>
      </c>
      <c r="B902">
        <v>2</v>
      </c>
      <c r="E902" t="s">
        <v>14</v>
      </c>
    </row>
    <row r="903" spans="1:5" x14ac:dyDescent="0.3">
      <c r="A903" t="s">
        <v>2035</v>
      </c>
      <c r="B903">
        <v>8746</v>
      </c>
      <c r="E903" t="s">
        <v>20</v>
      </c>
    </row>
    <row r="904" spans="1:5" x14ac:dyDescent="0.3">
      <c r="A904" t="s">
        <v>2037</v>
      </c>
      <c r="B904">
        <v>3534</v>
      </c>
      <c r="E904" t="s">
        <v>20</v>
      </c>
    </row>
    <row r="905" spans="1:5" x14ac:dyDescent="0.3">
      <c r="A905" t="s">
        <v>2047</v>
      </c>
      <c r="B905">
        <v>709</v>
      </c>
      <c r="E905" t="s">
        <v>47</v>
      </c>
    </row>
    <row r="906" spans="1:5" x14ac:dyDescent="0.3">
      <c r="A906" t="s">
        <v>2047</v>
      </c>
      <c r="B906">
        <v>795</v>
      </c>
      <c r="E906" t="s">
        <v>14</v>
      </c>
    </row>
    <row r="907" spans="1:5" x14ac:dyDescent="0.3">
      <c r="A907" t="s">
        <v>2039</v>
      </c>
      <c r="B907">
        <v>12955</v>
      </c>
      <c r="E907" t="s">
        <v>20</v>
      </c>
    </row>
    <row r="908" spans="1:5" x14ac:dyDescent="0.3">
      <c r="A908" t="s">
        <v>2041</v>
      </c>
      <c r="B908">
        <v>8964</v>
      </c>
      <c r="E908" t="s">
        <v>20</v>
      </c>
    </row>
    <row r="909" spans="1:5" x14ac:dyDescent="0.3">
      <c r="A909" t="s">
        <v>2039</v>
      </c>
      <c r="B909">
        <v>1843</v>
      </c>
      <c r="E909" t="s">
        <v>14</v>
      </c>
    </row>
    <row r="910" spans="1:5" x14ac:dyDescent="0.3">
      <c r="A910" t="s">
        <v>2050</v>
      </c>
      <c r="B910">
        <v>121950</v>
      </c>
      <c r="E910" t="s">
        <v>20</v>
      </c>
    </row>
    <row r="911" spans="1:5" x14ac:dyDescent="0.3">
      <c r="A911" t="s">
        <v>2039</v>
      </c>
      <c r="B911">
        <v>8621</v>
      </c>
      <c r="E911" t="s">
        <v>20</v>
      </c>
    </row>
    <row r="912" spans="1:5" x14ac:dyDescent="0.3">
      <c r="A912" t="s">
        <v>2039</v>
      </c>
      <c r="B912">
        <v>30215</v>
      </c>
      <c r="E912" t="s">
        <v>74</v>
      </c>
    </row>
    <row r="913" spans="1:5" x14ac:dyDescent="0.3">
      <c r="A913" t="s">
        <v>2037</v>
      </c>
      <c r="B913">
        <v>11539</v>
      </c>
      <c r="E913" t="s">
        <v>20</v>
      </c>
    </row>
    <row r="914" spans="1:5" x14ac:dyDescent="0.3">
      <c r="A914" t="s">
        <v>2041</v>
      </c>
      <c r="B914">
        <v>14310</v>
      </c>
      <c r="E914" t="s">
        <v>20</v>
      </c>
    </row>
    <row r="915" spans="1:5" x14ac:dyDescent="0.3">
      <c r="A915" t="s">
        <v>2041</v>
      </c>
      <c r="B915">
        <v>35536</v>
      </c>
      <c r="E915" t="s">
        <v>14</v>
      </c>
    </row>
    <row r="916" spans="1:5" x14ac:dyDescent="0.3">
      <c r="A916" t="s">
        <v>2039</v>
      </c>
      <c r="B916">
        <v>3676</v>
      </c>
      <c r="E916" t="s">
        <v>14</v>
      </c>
    </row>
    <row r="917" spans="1:5" x14ac:dyDescent="0.3">
      <c r="A917" t="s">
        <v>2041</v>
      </c>
      <c r="B917">
        <v>195936</v>
      </c>
      <c r="E917" t="s">
        <v>20</v>
      </c>
    </row>
    <row r="918" spans="1:5" x14ac:dyDescent="0.3">
      <c r="A918" t="s">
        <v>2054</v>
      </c>
      <c r="B918">
        <v>1343</v>
      </c>
      <c r="E918" t="s">
        <v>14</v>
      </c>
    </row>
    <row r="919" spans="1:5" x14ac:dyDescent="0.3">
      <c r="A919" t="s">
        <v>2041</v>
      </c>
      <c r="B919">
        <v>2097</v>
      </c>
      <c r="E919" t="s">
        <v>47</v>
      </c>
    </row>
    <row r="920" spans="1:5" x14ac:dyDescent="0.3">
      <c r="A920" t="s">
        <v>2047</v>
      </c>
      <c r="B920">
        <v>9021</v>
      </c>
      <c r="E920" t="s">
        <v>20</v>
      </c>
    </row>
    <row r="921" spans="1:5" x14ac:dyDescent="0.3">
      <c r="A921" t="s">
        <v>2039</v>
      </c>
      <c r="B921">
        <v>20915</v>
      </c>
      <c r="E921" t="s">
        <v>14</v>
      </c>
    </row>
    <row r="922" spans="1:5" x14ac:dyDescent="0.3">
      <c r="A922" t="s">
        <v>2041</v>
      </c>
      <c r="B922">
        <v>9676</v>
      </c>
      <c r="E922" t="s">
        <v>20</v>
      </c>
    </row>
    <row r="923" spans="1:5" x14ac:dyDescent="0.3">
      <c r="A923" t="s">
        <v>2037</v>
      </c>
      <c r="B923">
        <v>1210</v>
      </c>
      <c r="E923" t="s">
        <v>14</v>
      </c>
    </row>
    <row r="924" spans="1:5" x14ac:dyDescent="0.3">
      <c r="A924" t="s">
        <v>2035</v>
      </c>
      <c r="B924">
        <v>90440</v>
      </c>
      <c r="E924" t="s">
        <v>20</v>
      </c>
    </row>
    <row r="925" spans="1:5" x14ac:dyDescent="0.3">
      <c r="A925" t="s">
        <v>2039</v>
      </c>
      <c r="B925">
        <v>4044</v>
      </c>
      <c r="E925" t="s">
        <v>20</v>
      </c>
    </row>
    <row r="926" spans="1:5" x14ac:dyDescent="0.3">
      <c r="A926" t="s">
        <v>2039</v>
      </c>
      <c r="B926">
        <v>192292</v>
      </c>
      <c r="E926" t="s">
        <v>20</v>
      </c>
    </row>
    <row r="927" spans="1:5" x14ac:dyDescent="0.3">
      <c r="A927" t="s">
        <v>2039</v>
      </c>
      <c r="B927">
        <v>6722</v>
      </c>
      <c r="E927" t="s">
        <v>20</v>
      </c>
    </row>
    <row r="928" spans="1:5" x14ac:dyDescent="0.3">
      <c r="A928" t="s">
        <v>2033</v>
      </c>
      <c r="B928">
        <v>1577</v>
      </c>
      <c r="E928" t="s">
        <v>14</v>
      </c>
    </row>
    <row r="929" spans="1:5" x14ac:dyDescent="0.3">
      <c r="A929" t="s">
        <v>2039</v>
      </c>
      <c r="B929">
        <v>3301</v>
      </c>
      <c r="E929" t="s">
        <v>14</v>
      </c>
    </row>
    <row r="930" spans="1:5" x14ac:dyDescent="0.3">
      <c r="A930" t="s">
        <v>2037</v>
      </c>
      <c r="B930">
        <v>196386</v>
      </c>
      <c r="E930" t="s">
        <v>20</v>
      </c>
    </row>
    <row r="931" spans="1:5" x14ac:dyDescent="0.3">
      <c r="A931" t="s">
        <v>2039</v>
      </c>
      <c r="B931">
        <v>11952</v>
      </c>
      <c r="E931" t="s">
        <v>20</v>
      </c>
    </row>
    <row r="932" spans="1:5" x14ac:dyDescent="0.3">
      <c r="A932" t="s">
        <v>2039</v>
      </c>
      <c r="B932">
        <v>3930</v>
      </c>
      <c r="E932" t="s">
        <v>20</v>
      </c>
    </row>
    <row r="933" spans="1:5" x14ac:dyDescent="0.3">
      <c r="A933" t="s">
        <v>2039</v>
      </c>
      <c r="B933">
        <v>5729</v>
      </c>
      <c r="E933" t="s">
        <v>14</v>
      </c>
    </row>
    <row r="934" spans="1:5" x14ac:dyDescent="0.3">
      <c r="A934" t="s">
        <v>2035</v>
      </c>
      <c r="B934">
        <v>4883</v>
      </c>
      <c r="E934" t="s">
        <v>20</v>
      </c>
    </row>
    <row r="935" spans="1:5" x14ac:dyDescent="0.3">
      <c r="A935" t="s">
        <v>2039</v>
      </c>
      <c r="B935">
        <v>175015</v>
      </c>
      <c r="E935" t="s">
        <v>20</v>
      </c>
    </row>
    <row r="936" spans="1:5" x14ac:dyDescent="0.3">
      <c r="A936" t="s">
        <v>2039</v>
      </c>
      <c r="B936">
        <v>11280</v>
      </c>
      <c r="E936" t="s">
        <v>20</v>
      </c>
    </row>
    <row r="937" spans="1:5" x14ac:dyDescent="0.3">
      <c r="A937" t="s">
        <v>2039</v>
      </c>
      <c r="B937">
        <v>10012</v>
      </c>
      <c r="E937" t="s">
        <v>20</v>
      </c>
    </row>
    <row r="938" spans="1:5" x14ac:dyDescent="0.3">
      <c r="A938" t="s">
        <v>2039</v>
      </c>
      <c r="B938">
        <v>1690</v>
      </c>
      <c r="E938" t="s">
        <v>14</v>
      </c>
    </row>
    <row r="939" spans="1:5" x14ac:dyDescent="0.3">
      <c r="A939" t="s">
        <v>2041</v>
      </c>
      <c r="B939">
        <v>84891</v>
      </c>
      <c r="E939" t="s">
        <v>74</v>
      </c>
    </row>
    <row r="940" spans="1:5" x14ac:dyDescent="0.3">
      <c r="A940" t="s">
        <v>2047</v>
      </c>
      <c r="B940">
        <v>10093</v>
      </c>
      <c r="E940" t="s">
        <v>20</v>
      </c>
    </row>
    <row r="941" spans="1:5" x14ac:dyDescent="0.3">
      <c r="A941" t="s">
        <v>2050</v>
      </c>
      <c r="B941">
        <v>3839</v>
      </c>
      <c r="E941" t="s">
        <v>14</v>
      </c>
    </row>
    <row r="942" spans="1:5" x14ac:dyDescent="0.3">
      <c r="A942" t="s">
        <v>2037</v>
      </c>
      <c r="B942">
        <v>6161</v>
      </c>
      <c r="E942" t="s">
        <v>47</v>
      </c>
    </row>
    <row r="943" spans="1:5" x14ac:dyDescent="0.3">
      <c r="A943" t="s">
        <v>2039</v>
      </c>
      <c r="B943">
        <v>5615</v>
      </c>
      <c r="E943" t="s">
        <v>14</v>
      </c>
    </row>
    <row r="944" spans="1:5" x14ac:dyDescent="0.3">
      <c r="A944" t="s">
        <v>2039</v>
      </c>
      <c r="B944">
        <v>6205</v>
      </c>
      <c r="E944" t="s">
        <v>14</v>
      </c>
    </row>
    <row r="945" spans="1:5" x14ac:dyDescent="0.3">
      <c r="A945" t="s">
        <v>2033</v>
      </c>
      <c r="B945">
        <v>11969</v>
      </c>
      <c r="E945" t="s">
        <v>20</v>
      </c>
    </row>
    <row r="946" spans="1:5" x14ac:dyDescent="0.3">
      <c r="A946" t="s">
        <v>2054</v>
      </c>
      <c r="B946">
        <v>8142</v>
      </c>
      <c r="E946" t="s">
        <v>14</v>
      </c>
    </row>
    <row r="947" spans="1:5" x14ac:dyDescent="0.3">
      <c r="A947" t="s">
        <v>2054</v>
      </c>
      <c r="B947">
        <v>55805</v>
      </c>
      <c r="E947" t="s">
        <v>14</v>
      </c>
    </row>
    <row r="948" spans="1:5" x14ac:dyDescent="0.3">
      <c r="A948" t="s">
        <v>2039</v>
      </c>
      <c r="B948">
        <v>15238</v>
      </c>
      <c r="E948" t="s">
        <v>14</v>
      </c>
    </row>
    <row r="949" spans="1:5" x14ac:dyDescent="0.3">
      <c r="A949" t="s">
        <v>2039</v>
      </c>
      <c r="B949">
        <v>961</v>
      </c>
      <c r="E949" t="s">
        <v>14</v>
      </c>
    </row>
    <row r="950" spans="1:5" x14ac:dyDescent="0.3">
      <c r="A950" t="s">
        <v>2041</v>
      </c>
      <c r="B950">
        <v>5918</v>
      </c>
      <c r="E950" t="s">
        <v>74</v>
      </c>
    </row>
    <row r="951" spans="1:5" x14ac:dyDescent="0.3">
      <c r="A951" t="s">
        <v>2037</v>
      </c>
      <c r="B951">
        <v>9520</v>
      </c>
      <c r="E951" t="s">
        <v>20</v>
      </c>
    </row>
    <row r="952" spans="1:5" x14ac:dyDescent="0.3">
      <c r="A952" t="s">
        <v>2039</v>
      </c>
      <c r="B952">
        <v>5</v>
      </c>
      <c r="E952" t="s">
        <v>14</v>
      </c>
    </row>
    <row r="953" spans="1:5" x14ac:dyDescent="0.3">
      <c r="A953" t="s">
        <v>2035</v>
      </c>
      <c r="B953">
        <v>159056</v>
      </c>
      <c r="E953" t="s">
        <v>20</v>
      </c>
    </row>
    <row r="954" spans="1:5" x14ac:dyDescent="0.3">
      <c r="A954" t="s">
        <v>2041</v>
      </c>
      <c r="B954">
        <v>101987</v>
      </c>
      <c r="E954" t="s">
        <v>74</v>
      </c>
    </row>
    <row r="955" spans="1:5" x14ac:dyDescent="0.3">
      <c r="A955" t="s">
        <v>2041</v>
      </c>
      <c r="B955">
        <v>1980</v>
      </c>
      <c r="E955" t="s">
        <v>14</v>
      </c>
    </row>
    <row r="956" spans="1:5" x14ac:dyDescent="0.3">
      <c r="A956" t="s">
        <v>2037</v>
      </c>
      <c r="B956">
        <v>156384</v>
      </c>
      <c r="E956" t="s">
        <v>20</v>
      </c>
    </row>
    <row r="957" spans="1:5" x14ac:dyDescent="0.3">
      <c r="A957" t="s">
        <v>2039</v>
      </c>
      <c r="B957">
        <v>7763</v>
      </c>
      <c r="E957" t="s">
        <v>20</v>
      </c>
    </row>
    <row r="958" spans="1:5" x14ac:dyDescent="0.3">
      <c r="A958" t="s">
        <v>2041</v>
      </c>
      <c r="B958">
        <v>35698</v>
      </c>
      <c r="E958" t="s">
        <v>14</v>
      </c>
    </row>
    <row r="959" spans="1:5" x14ac:dyDescent="0.3">
      <c r="A959" t="s">
        <v>2039</v>
      </c>
      <c r="B959">
        <v>12434</v>
      </c>
      <c r="E959" t="s">
        <v>20</v>
      </c>
    </row>
    <row r="960" spans="1:5" x14ac:dyDescent="0.3">
      <c r="A960" t="s">
        <v>2041</v>
      </c>
      <c r="B960">
        <v>8081</v>
      </c>
      <c r="E960" t="s">
        <v>20</v>
      </c>
    </row>
    <row r="961" spans="1:5" x14ac:dyDescent="0.3">
      <c r="A961" t="s">
        <v>2047</v>
      </c>
      <c r="B961">
        <v>6631</v>
      </c>
      <c r="E961" t="s">
        <v>14</v>
      </c>
    </row>
    <row r="962" spans="1:5" x14ac:dyDescent="0.3">
      <c r="A962" t="s">
        <v>2037</v>
      </c>
      <c r="B962">
        <v>4678</v>
      </c>
      <c r="E962" t="s">
        <v>14</v>
      </c>
    </row>
    <row r="963" spans="1:5" x14ac:dyDescent="0.3">
      <c r="A963" t="s">
        <v>2047</v>
      </c>
      <c r="B963">
        <v>6800</v>
      </c>
      <c r="E963" t="s">
        <v>20</v>
      </c>
    </row>
    <row r="964" spans="1:5" x14ac:dyDescent="0.3">
      <c r="A964" t="s">
        <v>2033</v>
      </c>
      <c r="B964">
        <v>10657</v>
      </c>
      <c r="E964" t="s">
        <v>20</v>
      </c>
    </row>
    <row r="965" spans="1:5" x14ac:dyDescent="0.3">
      <c r="A965" t="s">
        <v>2054</v>
      </c>
      <c r="B965">
        <v>4997</v>
      </c>
      <c r="E965" t="s">
        <v>14</v>
      </c>
    </row>
    <row r="966" spans="1:5" x14ac:dyDescent="0.3">
      <c r="A966" t="s">
        <v>2039</v>
      </c>
      <c r="B966">
        <v>13164</v>
      </c>
      <c r="E966" t="s">
        <v>20</v>
      </c>
    </row>
    <row r="967" spans="1:5" x14ac:dyDescent="0.3">
      <c r="A967" t="s">
        <v>2035</v>
      </c>
      <c r="B967">
        <v>8501</v>
      </c>
      <c r="E967" t="s">
        <v>20</v>
      </c>
    </row>
    <row r="968" spans="1:5" x14ac:dyDescent="0.3">
      <c r="A968" t="s">
        <v>2039</v>
      </c>
      <c r="B968">
        <v>13468</v>
      </c>
      <c r="E968" t="s">
        <v>20</v>
      </c>
    </row>
    <row r="969" spans="1:5" x14ac:dyDescent="0.3">
      <c r="A969" t="s">
        <v>2035</v>
      </c>
      <c r="B969">
        <v>121138</v>
      </c>
      <c r="E969" t="s">
        <v>20</v>
      </c>
    </row>
    <row r="970" spans="1:5" x14ac:dyDescent="0.3">
      <c r="A970" t="s">
        <v>2033</v>
      </c>
      <c r="B970">
        <v>8117</v>
      </c>
      <c r="E970" t="s">
        <v>20</v>
      </c>
    </row>
    <row r="971" spans="1:5" x14ac:dyDescent="0.3">
      <c r="A971" t="s">
        <v>2039</v>
      </c>
      <c r="B971">
        <v>8550</v>
      </c>
      <c r="E971" t="s">
        <v>20</v>
      </c>
    </row>
    <row r="972" spans="1:5" x14ac:dyDescent="0.3">
      <c r="A972" t="s">
        <v>2039</v>
      </c>
      <c r="B972">
        <v>57659</v>
      </c>
      <c r="E972" t="s">
        <v>14</v>
      </c>
    </row>
    <row r="973" spans="1:5" x14ac:dyDescent="0.3">
      <c r="A973" t="s">
        <v>2041</v>
      </c>
      <c r="B973">
        <v>1414</v>
      </c>
      <c r="E973" t="s">
        <v>14</v>
      </c>
    </row>
    <row r="974" spans="1:5" x14ac:dyDescent="0.3">
      <c r="A974" t="s">
        <v>2037</v>
      </c>
      <c r="B974">
        <v>97524</v>
      </c>
      <c r="E974" t="s">
        <v>20</v>
      </c>
    </row>
    <row r="975" spans="1:5" x14ac:dyDescent="0.3">
      <c r="A975" t="s">
        <v>2039</v>
      </c>
      <c r="B975">
        <v>26176</v>
      </c>
      <c r="E975" t="s">
        <v>14</v>
      </c>
    </row>
    <row r="976" spans="1:5" x14ac:dyDescent="0.3">
      <c r="A976" t="s">
        <v>2035</v>
      </c>
      <c r="B976">
        <v>2991</v>
      </c>
      <c r="E976" t="s">
        <v>20</v>
      </c>
    </row>
    <row r="977" spans="1:5" x14ac:dyDescent="0.3">
      <c r="A977" t="s">
        <v>2039</v>
      </c>
      <c r="B977">
        <v>8366</v>
      </c>
      <c r="E977" t="s">
        <v>20</v>
      </c>
    </row>
    <row r="978" spans="1:5" x14ac:dyDescent="0.3">
      <c r="A978" t="s">
        <v>2039</v>
      </c>
      <c r="B978">
        <v>12886</v>
      </c>
      <c r="E978" t="s">
        <v>20</v>
      </c>
    </row>
    <row r="979" spans="1:5" x14ac:dyDescent="0.3">
      <c r="A979" t="s">
        <v>2033</v>
      </c>
      <c r="B979">
        <v>5177</v>
      </c>
      <c r="E979" t="s">
        <v>14</v>
      </c>
    </row>
    <row r="980" spans="1:5" x14ac:dyDescent="0.3">
      <c r="A980" t="s">
        <v>2050</v>
      </c>
      <c r="B980">
        <v>8641</v>
      </c>
      <c r="E980" t="s">
        <v>20</v>
      </c>
    </row>
    <row r="981" spans="1:5" x14ac:dyDescent="0.3">
      <c r="A981" t="s">
        <v>2039</v>
      </c>
      <c r="B981">
        <v>86244</v>
      </c>
      <c r="E981" t="s">
        <v>20</v>
      </c>
    </row>
    <row r="982" spans="1:5" x14ac:dyDescent="0.3">
      <c r="A982" t="s">
        <v>2047</v>
      </c>
      <c r="B982">
        <v>78630</v>
      </c>
      <c r="E982" t="s">
        <v>14</v>
      </c>
    </row>
    <row r="983" spans="1:5" x14ac:dyDescent="0.3">
      <c r="A983" t="s">
        <v>2037</v>
      </c>
      <c r="B983">
        <v>11941</v>
      </c>
      <c r="E983" t="s">
        <v>20</v>
      </c>
    </row>
    <row r="984" spans="1:5" x14ac:dyDescent="0.3">
      <c r="A984" t="s">
        <v>2041</v>
      </c>
      <c r="B984">
        <v>6115</v>
      </c>
      <c r="E984" t="s">
        <v>14</v>
      </c>
    </row>
    <row r="985" spans="1:5" x14ac:dyDescent="0.3">
      <c r="A985" t="s">
        <v>2041</v>
      </c>
      <c r="B985">
        <v>188404</v>
      </c>
      <c r="E985" t="s">
        <v>20</v>
      </c>
    </row>
    <row r="986" spans="1:5" x14ac:dyDescent="0.3">
      <c r="A986" t="s">
        <v>2039</v>
      </c>
      <c r="B986">
        <v>9910</v>
      </c>
      <c r="E986" t="s">
        <v>20</v>
      </c>
    </row>
    <row r="987" spans="1:5" x14ac:dyDescent="0.3">
      <c r="A987" t="s">
        <v>2035</v>
      </c>
      <c r="B987">
        <v>114523</v>
      </c>
      <c r="E987" t="s">
        <v>14</v>
      </c>
    </row>
    <row r="988" spans="1:5" x14ac:dyDescent="0.3">
      <c r="A988" t="s">
        <v>2035</v>
      </c>
      <c r="B988">
        <v>3144</v>
      </c>
      <c r="E988" t="s">
        <v>14</v>
      </c>
    </row>
    <row r="989" spans="1:5" x14ac:dyDescent="0.3">
      <c r="A989" t="s">
        <v>2041</v>
      </c>
      <c r="B989">
        <v>13441</v>
      </c>
      <c r="E989" t="s">
        <v>20</v>
      </c>
    </row>
    <row r="990" spans="1:5" x14ac:dyDescent="0.3">
      <c r="A990" t="s">
        <v>2047</v>
      </c>
      <c r="B990">
        <v>4899</v>
      </c>
      <c r="E990" t="s">
        <v>14</v>
      </c>
    </row>
    <row r="991" spans="1:5" x14ac:dyDescent="0.3">
      <c r="A991" t="s">
        <v>2047</v>
      </c>
      <c r="B991">
        <v>11990</v>
      </c>
      <c r="E991" t="s">
        <v>20</v>
      </c>
    </row>
    <row r="992" spans="1:5" x14ac:dyDescent="0.3">
      <c r="A992" t="s">
        <v>2041</v>
      </c>
      <c r="B992">
        <v>6839</v>
      </c>
      <c r="E992" t="s">
        <v>14</v>
      </c>
    </row>
    <row r="993" spans="1:5" x14ac:dyDescent="0.3">
      <c r="A993" t="s">
        <v>2035</v>
      </c>
      <c r="B993">
        <v>11091</v>
      </c>
      <c r="E993" t="s">
        <v>20</v>
      </c>
    </row>
    <row r="994" spans="1:5" x14ac:dyDescent="0.3">
      <c r="A994" t="s">
        <v>2041</v>
      </c>
      <c r="B994">
        <v>13223</v>
      </c>
      <c r="E994" t="s">
        <v>20</v>
      </c>
    </row>
    <row r="995" spans="1:5" x14ac:dyDescent="0.3">
      <c r="A995" t="s">
        <v>2054</v>
      </c>
      <c r="B995">
        <v>7608</v>
      </c>
      <c r="E995" t="s">
        <v>74</v>
      </c>
    </row>
    <row r="996" spans="1:5" x14ac:dyDescent="0.3">
      <c r="A996" t="s">
        <v>2047</v>
      </c>
      <c r="B996">
        <v>74073</v>
      </c>
      <c r="E996" t="s">
        <v>14</v>
      </c>
    </row>
    <row r="997" spans="1:5" x14ac:dyDescent="0.3">
      <c r="A997" t="s">
        <v>2033</v>
      </c>
      <c r="B997">
        <v>153216</v>
      </c>
      <c r="E997" t="s">
        <v>20</v>
      </c>
    </row>
    <row r="998" spans="1:5" x14ac:dyDescent="0.3">
      <c r="A998" t="s">
        <v>2039</v>
      </c>
      <c r="B998">
        <v>4814</v>
      </c>
      <c r="E998" t="s">
        <v>14</v>
      </c>
    </row>
    <row r="999" spans="1:5" x14ac:dyDescent="0.3">
      <c r="A999" t="s">
        <v>2039</v>
      </c>
      <c r="B999">
        <v>4603</v>
      </c>
      <c r="E999" t="s">
        <v>74</v>
      </c>
    </row>
    <row r="1000" spans="1:5" x14ac:dyDescent="0.3">
      <c r="A1000" t="s">
        <v>2035</v>
      </c>
      <c r="B1000">
        <v>37823</v>
      </c>
      <c r="E1000" t="s">
        <v>14</v>
      </c>
    </row>
    <row r="1001" spans="1:5" x14ac:dyDescent="0.3">
      <c r="A1001" t="s">
        <v>2033</v>
      </c>
      <c r="B1001">
        <v>62819</v>
      </c>
      <c r="E1001" t="s">
        <v>74</v>
      </c>
    </row>
  </sheetData>
  <conditionalFormatting sqref="E1:E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I 2 e V 2 J A c d 2 k A A A A 9 g A A A B I A H A B D b 2 5 m a W c v U G F j a 2 F n Z S 5 4 b W w g o h g A K K A U A A A A A A A A A A A A A A A A A A A A A A A A A A A A h Y 9 B D o I w F E S v Q r q n L S U m h n x K D F t J T E y M 2 w Y q N s L H 0 G K 5 m w u P 5 B X E K O r O 5 b x 5 i 5 n 7 9 Q b Z 2 D b B R f f W d J i S i H I S a C y 7 y m C d k s E d w i X J J G x U e V K 1 D i Y Z b T L a K i V H 5 8 4 J Y 9 5 7 6 m P a 9 T U T n E d s X 6 y 3 5 V G 3 i n x k 8 1 8 O D V q n s N R E w u 4 1 R g o a i Z g u u K A c 2 A y h M P g V x L T 3 2 f 5 A y I f G D b 2 W G s N 8 B W y O w N 4 f 5 A N Q S w M E F A A C A A g A z I 2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N n l c o i k e 4 D g A A A B E A A A A T A B w A R m 9 y b X V s Y X M v U 2 V j d G l v b j E u b S C i G A A o o B Q A A A A A A A A A A A A A A A A A A A A A A A A A A A A r T k 0 u y c z P U w i G 0 I b W A F B L A Q I t A B Q A A g A I A M y N n l d i Q H H d p A A A A P Y A A A A S A A A A A A A A A A A A A A A A A A A A A A B D b 2 5 m a W c v U G F j a 2 F n Z S 5 4 b W x Q S w E C L Q A U A A I A C A D M j Z 5 X D 8 r p q 6 Q A A A D p A A A A E w A A A A A A A A A A A A A A A A D w A A A A W 0 N v b n R l b n R f V H l w Z X N d L n h t b F B L A Q I t A B Q A A g A I A M y N n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Q a n D M r w n T Z h U L Y X c j K B 5 A A A A A A I A A A A A A B B m A A A A A Q A A I A A A A M a i L R 7 3 s P b 4 K j f S 9 U 6 3 S 0 F m A W d + P l V d 9 w h 7 / Y 0 7 D F k q A A A A A A 6 A A A A A A g A A I A A A A O R 2 a C 7 j p m j j p T t X 1 q a p k s L h z w B A h / H A 0 D W o 4 3 6 W P C C + U A A A A F E K S 6 0 v 1 n Q U M h p i m O P o 1 3 E y U a 2 S h K q R L j J t o I S s P l u r I a 8 0 H k q 6 7 n y D l l 1 2 X f 4 D 2 4 t o z P C d C M 7 Z U F 1 9 4 m L h 1 6 S u Y Z P 2 1 G U s v H W Y W j x L 4 n g Q Q A A A A C L 0 J / e l B W J w z x D Y Y g m B v P W P E 1 f H O a p M + L 3 6 t J Q g l h t k B Z W 6 C J B 4 + Y V q 6 U P P V Z v d G O b e W U 8 G + s 6 L D v h 2 4 r f 9 b g Q = < / D a t a M a s h u p > 
</file>

<file path=customXml/itemProps1.xml><?xml version="1.0" encoding="utf-8"?>
<ds:datastoreItem xmlns:ds="http://schemas.openxmlformats.org/officeDocument/2006/customXml" ds:itemID="{2FBD3DA1-7233-43DE-904C-9D8B5D86D7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 chart</vt:lpstr>
      <vt:lpstr>Sub-category Pivot chart</vt:lpstr>
      <vt:lpstr>Launch date pivot</vt:lpstr>
      <vt:lpstr>%Goal range and pivot chart</vt:lpstr>
      <vt:lpstr>Statistical Analysis</vt:lpstr>
      <vt:lpstr>Misc. 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Shashank</cp:lastModifiedBy>
  <dcterms:created xsi:type="dcterms:W3CDTF">2021-09-29T18:52:28Z</dcterms:created>
  <dcterms:modified xsi:type="dcterms:W3CDTF">2023-12-31T02:47:23Z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2023-12-27T21:20:07Z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76ce2ad3-e2d8-4536-9556-d5451a135a96</vt:lpwstr>
  </property>
  <property fmtid="{D5CDD505-2E9C-101B-9397-08002B2CF9AE}" pid="7" name="MSIP_Label_defa4170-0d19-0005-0004-bc88714345d2_ActionId">
    <vt:lpwstr>c690e991-c246-4d5a-b554-88f096955502</vt:lpwstr>
  </property>
  <property fmtid="{D5CDD505-2E9C-101B-9397-08002B2CF9AE}" pid="8" name="MSIP_Label_defa4170-0d19-0005-0004-bc88714345d2_ContentBits">
    <vt:lpwstr>0</vt:lpwstr>
  </property>
</Properties>
</file>