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arlie/Repositories/University/revision/"/>
    </mc:Choice>
  </mc:AlternateContent>
  <xr:revisionPtr revIDLastSave="0" documentId="8_{AE4CA17C-1BBE-F647-B1D1-098E02022187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Timeslots" sheetId="1" r:id="rId1"/>
    <sheet name="Modules" sheetId="2" r:id="rId2"/>
    <sheet name="Timetable" sheetId="4" r:id="rId3"/>
  </sheets>
  <definedNames>
    <definedName name="_xlnm._FilterDatabase" localSheetId="1" hidden="1">Modules!#REF!</definedName>
    <definedName name="Data">Modules!$G$3:$I$98</definedName>
    <definedName name="gen_topics">Table4[[NLP]:[Functional]]</definedName>
    <definedName name="Modules">Table3[]</definedName>
    <definedName name="Slots">Timeslots!$B$5:$BM$12</definedName>
    <definedName name="Timetable">Timetable!$B$5:$BM$8</definedName>
    <definedName name="Topics">Modules!$G$3:$J$98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" i="2" l="1"/>
  <c r="AB4" i="2"/>
  <c r="AA5" i="2"/>
  <c r="AB5" i="2"/>
  <c r="AA6" i="2"/>
  <c r="AB6" i="2"/>
  <c r="AA7" i="2"/>
  <c r="AB7" i="2"/>
  <c r="AA8" i="2"/>
  <c r="AB8" i="2"/>
  <c r="AA9" i="2"/>
  <c r="AB9" i="2"/>
  <c r="AA10" i="2"/>
  <c r="AB10" i="2"/>
  <c r="AA11" i="2"/>
  <c r="AB11" i="2"/>
  <c r="AA12" i="2"/>
  <c r="AB12" i="2"/>
  <c r="AA13" i="2"/>
  <c r="AB13" i="2"/>
  <c r="AA14" i="2"/>
  <c r="AB14" i="2"/>
  <c r="AA15" i="2"/>
  <c r="AB15" i="2"/>
  <c r="AA16" i="2"/>
  <c r="AB16" i="2"/>
  <c r="AA17" i="2"/>
  <c r="AB17" i="2"/>
  <c r="AA18" i="2"/>
  <c r="AB18" i="2"/>
  <c r="AA19" i="2"/>
  <c r="AB19" i="2"/>
  <c r="AA20" i="2"/>
  <c r="AB20" i="2"/>
  <c r="AA21" i="2"/>
  <c r="AB21" i="2"/>
  <c r="AA22" i="2"/>
  <c r="AB22" i="2"/>
  <c r="AA23" i="2"/>
  <c r="AB23" i="2"/>
  <c r="AA24" i="2"/>
  <c r="AB24" i="2"/>
  <c r="AA25" i="2"/>
  <c r="AB25" i="2"/>
  <c r="AA26" i="2"/>
  <c r="AB26" i="2"/>
  <c r="AA27" i="2"/>
  <c r="AB27" i="2"/>
  <c r="AA28" i="2"/>
  <c r="AB28" i="2"/>
  <c r="AA29" i="2"/>
  <c r="AB29" i="2"/>
  <c r="AA30" i="2"/>
  <c r="AB30" i="2"/>
  <c r="AA31" i="2"/>
  <c r="AB31" i="2"/>
  <c r="AA32" i="2"/>
  <c r="AB32" i="2"/>
  <c r="AA33" i="2"/>
  <c r="AB33" i="2"/>
  <c r="AA34" i="2"/>
  <c r="AB34" i="2"/>
  <c r="AA35" i="2"/>
  <c r="AB35" i="2"/>
  <c r="AA36" i="2"/>
  <c r="AB36" i="2"/>
  <c r="AA37" i="2"/>
  <c r="AB37" i="2"/>
  <c r="AA38" i="2"/>
  <c r="AB38" i="2"/>
  <c r="AA39" i="2"/>
  <c r="AB39" i="2"/>
  <c r="AA40" i="2"/>
  <c r="AB40" i="2"/>
  <c r="AA41" i="2"/>
  <c r="AB41" i="2"/>
  <c r="AA42" i="2"/>
  <c r="AB42" i="2"/>
  <c r="AA43" i="2"/>
  <c r="AB43" i="2"/>
  <c r="AA44" i="2"/>
  <c r="AB44" i="2"/>
  <c r="AA45" i="2"/>
  <c r="AB45" i="2"/>
  <c r="AA46" i="2"/>
  <c r="AB46" i="2"/>
  <c r="AA47" i="2"/>
  <c r="AB47" i="2"/>
  <c r="AA48" i="2"/>
  <c r="AB48" i="2"/>
  <c r="AA49" i="2"/>
  <c r="AB49" i="2"/>
  <c r="AA50" i="2"/>
  <c r="AB50" i="2"/>
  <c r="AA51" i="2"/>
  <c r="AB51" i="2"/>
  <c r="AA52" i="2"/>
  <c r="AB52" i="2"/>
  <c r="AA53" i="2"/>
  <c r="AB53" i="2"/>
  <c r="AA54" i="2"/>
  <c r="AB54" i="2"/>
  <c r="AA55" i="2"/>
  <c r="AB55" i="2"/>
  <c r="AA56" i="2"/>
  <c r="AB56" i="2"/>
  <c r="AA57" i="2"/>
  <c r="AB57" i="2"/>
  <c r="AA58" i="2"/>
  <c r="AB58" i="2"/>
  <c r="AA59" i="2"/>
  <c r="AB59" i="2"/>
  <c r="AA60" i="2"/>
  <c r="AB60" i="2"/>
  <c r="AA61" i="2"/>
  <c r="AB61" i="2"/>
  <c r="AA62" i="2"/>
  <c r="AB62" i="2"/>
  <c r="AA63" i="2"/>
  <c r="AB63" i="2"/>
  <c r="AA64" i="2"/>
  <c r="AB64" i="2"/>
  <c r="AA65" i="2"/>
  <c r="AB65" i="2"/>
  <c r="AA66" i="2"/>
  <c r="AB66" i="2"/>
  <c r="AA67" i="2"/>
  <c r="AB67" i="2"/>
  <c r="AA68" i="2"/>
  <c r="AB68" i="2"/>
  <c r="AA69" i="2"/>
  <c r="AB69" i="2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A78" i="2"/>
  <c r="AB78" i="2"/>
  <c r="AA79" i="2"/>
  <c r="AB79" i="2"/>
  <c r="AA80" i="2"/>
  <c r="AB80" i="2"/>
  <c r="AA81" i="2"/>
  <c r="AB81" i="2"/>
  <c r="AA82" i="2"/>
  <c r="AB82" i="2"/>
  <c r="AA83" i="2"/>
  <c r="AB83" i="2"/>
  <c r="AA84" i="2"/>
  <c r="AB84" i="2"/>
  <c r="AA85" i="2"/>
  <c r="AB85" i="2"/>
  <c r="AA86" i="2"/>
  <c r="AB86" i="2"/>
  <c r="AA87" i="2"/>
  <c r="AB87" i="2"/>
  <c r="AA88" i="2"/>
  <c r="AB88" i="2"/>
  <c r="AA89" i="2"/>
  <c r="AB89" i="2"/>
  <c r="AA90" i="2"/>
  <c r="AB90" i="2"/>
  <c r="AA91" i="2"/>
  <c r="AB91" i="2"/>
  <c r="AA92" i="2"/>
  <c r="AB92" i="2"/>
  <c r="AA93" i="2"/>
  <c r="AB93" i="2"/>
  <c r="AA94" i="2"/>
  <c r="AB94" i="2"/>
  <c r="AA95" i="2"/>
  <c r="AB95" i="2"/>
  <c r="AA96" i="2"/>
  <c r="AB96" i="2"/>
  <c r="AA97" i="2"/>
  <c r="AB97" i="2"/>
  <c r="AA98" i="2"/>
  <c r="AB98" i="2"/>
  <c r="AA99" i="2"/>
  <c r="AB99" i="2"/>
  <c r="AA100" i="2"/>
  <c r="AB100" i="2"/>
  <c r="AA101" i="2"/>
  <c r="AB101" i="2"/>
  <c r="AA102" i="2"/>
  <c r="AB102" i="2"/>
  <c r="AA103" i="2"/>
  <c r="AB103" i="2"/>
  <c r="AA104" i="2"/>
  <c r="AB104" i="2"/>
  <c r="AA105" i="2"/>
  <c r="AB105" i="2"/>
  <c r="AA106" i="2"/>
  <c r="AB106" i="2"/>
  <c r="AA107" i="2"/>
  <c r="AB107" i="2"/>
  <c r="AA108" i="2"/>
  <c r="AB108" i="2"/>
  <c r="AA109" i="2"/>
  <c r="AB109" i="2"/>
  <c r="AA110" i="2"/>
  <c r="AB110" i="2"/>
  <c r="AA111" i="2"/>
  <c r="AB111" i="2"/>
  <c r="AA112" i="2"/>
  <c r="AB112" i="2"/>
  <c r="AA113" i="2"/>
  <c r="AB113" i="2"/>
  <c r="AA114" i="2"/>
  <c r="AB114" i="2"/>
  <c r="AA115" i="2"/>
  <c r="AB115" i="2"/>
  <c r="AA116" i="2"/>
  <c r="AB116" i="2"/>
  <c r="AA117" i="2"/>
  <c r="AB117" i="2"/>
  <c r="AA118" i="2"/>
  <c r="AB118" i="2"/>
  <c r="AA119" i="2"/>
  <c r="AB119" i="2"/>
  <c r="AA120" i="2"/>
  <c r="AB120" i="2"/>
  <c r="AA121" i="2"/>
  <c r="AB121" i="2"/>
  <c r="AA122" i="2"/>
  <c r="AB122" i="2"/>
  <c r="AA123" i="2"/>
  <c r="AB123" i="2"/>
  <c r="AA124" i="2"/>
  <c r="AB124" i="2"/>
  <c r="AA125" i="2"/>
  <c r="AB125" i="2"/>
  <c r="AA126" i="2"/>
  <c r="AB126" i="2"/>
  <c r="AA127" i="2"/>
  <c r="AB127" i="2"/>
  <c r="AA128" i="2"/>
  <c r="AB128" i="2"/>
  <c r="AA129" i="2"/>
  <c r="AB129" i="2"/>
  <c r="AA130" i="2"/>
  <c r="AB130" i="2"/>
  <c r="AA131" i="2"/>
  <c r="AB131" i="2"/>
  <c r="AA132" i="2"/>
  <c r="AB132" i="2"/>
  <c r="AA133" i="2"/>
  <c r="AB133" i="2"/>
  <c r="AA134" i="2"/>
  <c r="AB134" i="2"/>
  <c r="AA135" i="2"/>
  <c r="AB135" i="2"/>
  <c r="AA136" i="2"/>
  <c r="AB136" i="2"/>
  <c r="AA137" i="2"/>
  <c r="AB137" i="2"/>
  <c r="AA138" i="2"/>
  <c r="AB138" i="2"/>
  <c r="AA139" i="2"/>
  <c r="AB139" i="2"/>
  <c r="AA140" i="2"/>
  <c r="AB140" i="2"/>
  <c r="AA141" i="2"/>
  <c r="AB141" i="2"/>
  <c r="AA142" i="2"/>
  <c r="AB142" i="2"/>
  <c r="AA143" i="2"/>
  <c r="AB143" i="2"/>
  <c r="AA144" i="2"/>
  <c r="AB144" i="2"/>
  <c r="AA145" i="2"/>
  <c r="AB145" i="2"/>
  <c r="AA146" i="2"/>
  <c r="AB146" i="2"/>
  <c r="AA147" i="2"/>
  <c r="AB147" i="2"/>
  <c r="AA148" i="2"/>
  <c r="AB148" i="2"/>
  <c r="AA149" i="2"/>
  <c r="AB149" i="2"/>
  <c r="AA150" i="2"/>
  <c r="AB150" i="2"/>
  <c r="AA151" i="2"/>
  <c r="AB151" i="2"/>
  <c r="AA152" i="2"/>
  <c r="AB152" i="2"/>
  <c r="AA153" i="2"/>
  <c r="AB153" i="2"/>
  <c r="AA154" i="2"/>
  <c r="AB154" i="2"/>
  <c r="AA155" i="2"/>
  <c r="AB155" i="2"/>
  <c r="AA156" i="2"/>
  <c r="AB156" i="2"/>
  <c r="AA157" i="2"/>
  <c r="AB157" i="2"/>
  <c r="AA158" i="2"/>
  <c r="AB158" i="2"/>
  <c r="AA159" i="2"/>
  <c r="AB159" i="2"/>
  <c r="AA160" i="2"/>
  <c r="AB160" i="2"/>
  <c r="AA161" i="2"/>
  <c r="AB161" i="2"/>
  <c r="AA162" i="2"/>
  <c r="AB162" i="2"/>
  <c r="AA163" i="2"/>
  <c r="AB163" i="2"/>
  <c r="AA164" i="2"/>
  <c r="AB164" i="2"/>
  <c r="AA165" i="2"/>
  <c r="AB165" i="2"/>
  <c r="AA166" i="2"/>
  <c r="AB166" i="2"/>
  <c r="AA167" i="2"/>
  <c r="AB167" i="2"/>
  <c r="AA168" i="2"/>
  <c r="AB168" i="2"/>
  <c r="AA169" i="2"/>
  <c r="AB169" i="2"/>
  <c r="AA170" i="2"/>
  <c r="AB170" i="2"/>
  <c r="AA171" i="2"/>
  <c r="AB171" i="2"/>
  <c r="AA172" i="2"/>
  <c r="AB172" i="2"/>
  <c r="AA173" i="2"/>
  <c r="AB173" i="2"/>
  <c r="AA174" i="2"/>
  <c r="AB174" i="2"/>
  <c r="AA175" i="2"/>
  <c r="AB175" i="2"/>
  <c r="AA176" i="2"/>
  <c r="AB176" i="2"/>
  <c r="AA177" i="2"/>
  <c r="AB177" i="2"/>
  <c r="AA178" i="2"/>
  <c r="AB178" i="2"/>
  <c r="AA179" i="2"/>
  <c r="AB179" i="2"/>
  <c r="AA180" i="2"/>
  <c r="AB180" i="2"/>
  <c r="AA181" i="2"/>
  <c r="AB181" i="2"/>
  <c r="AA182" i="2"/>
  <c r="AB182" i="2"/>
  <c r="AA183" i="2"/>
  <c r="AB183" i="2"/>
  <c r="AA184" i="2"/>
  <c r="AB184" i="2"/>
  <c r="AA185" i="2"/>
  <c r="AB185" i="2"/>
  <c r="AA186" i="2"/>
  <c r="AB186" i="2"/>
  <c r="AA187" i="2"/>
  <c r="AB187" i="2"/>
  <c r="AA188" i="2"/>
  <c r="AB188" i="2"/>
  <c r="AA189" i="2"/>
  <c r="AB189" i="2"/>
  <c r="AA190" i="2"/>
  <c r="AB190" i="2"/>
  <c r="AA191" i="2"/>
  <c r="AB191" i="2"/>
  <c r="AA192" i="2"/>
  <c r="AB192" i="2"/>
  <c r="AA193" i="2"/>
  <c r="AB193" i="2"/>
  <c r="AA194" i="2"/>
  <c r="AB194" i="2"/>
  <c r="AA195" i="2"/>
  <c r="AB195" i="2"/>
  <c r="AA196" i="2"/>
  <c r="AB196" i="2"/>
  <c r="AA197" i="2"/>
  <c r="AB197" i="2"/>
  <c r="AA198" i="2"/>
  <c r="AB198" i="2"/>
  <c r="AA199" i="2"/>
  <c r="AB199" i="2"/>
  <c r="AA200" i="2"/>
  <c r="AB200" i="2"/>
  <c r="AA201" i="2"/>
  <c r="AB201" i="2"/>
  <c r="AA202" i="2"/>
  <c r="AB202" i="2"/>
  <c r="AA203" i="2"/>
  <c r="AB203" i="2"/>
  <c r="AA204" i="2"/>
  <c r="AB204" i="2"/>
  <c r="AA205" i="2"/>
  <c r="AB205" i="2"/>
  <c r="AA206" i="2"/>
  <c r="AB206" i="2"/>
  <c r="AA207" i="2"/>
  <c r="AB207" i="2"/>
  <c r="AA208" i="2"/>
  <c r="AB208" i="2"/>
  <c r="AA209" i="2"/>
  <c r="AB209" i="2"/>
  <c r="AA210" i="2"/>
  <c r="AB210" i="2"/>
  <c r="AA211" i="2"/>
  <c r="AB211" i="2"/>
  <c r="AA212" i="2"/>
  <c r="AB212" i="2"/>
  <c r="AA213" i="2"/>
  <c r="AB213" i="2"/>
  <c r="AA214" i="2"/>
  <c r="AB214" i="2"/>
  <c r="AA215" i="2"/>
  <c r="AB215" i="2"/>
  <c r="AA216" i="2"/>
  <c r="AB216" i="2"/>
  <c r="AA217" i="2"/>
  <c r="AB217" i="2"/>
  <c r="AA218" i="2"/>
  <c r="AB218" i="2"/>
  <c r="AA219" i="2"/>
  <c r="AB219" i="2"/>
  <c r="AA220" i="2"/>
  <c r="AB220" i="2"/>
  <c r="AA221" i="2"/>
  <c r="AB221" i="2"/>
  <c r="AA222" i="2"/>
  <c r="AB222" i="2"/>
  <c r="AA223" i="2"/>
  <c r="AB223" i="2"/>
  <c r="AA224" i="2"/>
  <c r="AB224" i="2"/>
  <c r="AA225" i="2"/>
  <c r="AB225" i="2"/>
  <c r="AA226" i="2"/>
  <c r="AB226" i="2"/>
  <c r="AA227" i="2"/>
  <c r="AB227" i="2"/>
  <c r="AA228" i="2"/>
  <c r="AB228" i="2"/>
  <c r="AA229" i="2"/>
  <c r="AB229" i="2"/>
  <c r="AA230" i="2"/>
  <c r="AB230" i="2"/>
  <c r="AA231" i="2"/>
  <c r="AB231" i="2"/>
  <c r="AA232" i="2"/>
  <c r="AB232" i="2"/>
  <c r="AA233" i="2"/>
  <c r="AB233" i="2"/>
  <c r="AA234" i="2"/>
  <c r="AB234" i="2"/>
  <c r="AA235" i="2"/>
  <c r="AB235" i="2"/>
  <c r="AA236" i="2"/>
  <c r="AB236" i="2"/>
  <c r="AA237" i="2"/>
  <c r="AB237" i="2"/>
  <c r="AA238" i="2"/>
  <c r="AB238" i="2"/>
  <c r="AA239" i="2"/>
  <c r="AB239" i="2"/>
  <c r="AA240" i="2"/>
  <c r="AB240" i="2"/>
  <c r="AA241" i="2"/>
  <c r="AB241" i="2"/>
  <c r="AA242" i="2"/>
  <c r="AB242" i="2"/>
  <c r="AA243" i="2"/>
  <c r="AB243" i="2"/>
  <c r="AA244" i="2"/>
  <c r="AB244" i="2"/>
  <c r="AA245" i="2"/>
  <c r="AB245" i="2"/>
  <c r="B2" i="1"/>
  <c r="B4" i="4"/>
  <c r="AB3" i="2"/>
  <c r="BM11" i="4" l="1"/>
  <c r="BM10" i="4"/>
  <c r="BJ12" i="4"/>
  <c r="BL12" i="4"/>
  <c r="BK12" i="4"/>
  <c r="BM9" i="4"/>
  <c r="BJ11" i="4"/>
  <c r="BJ9" i="4"/>
  <c r="BI12" i="4"/>
  <c r="BK9" i="4"/>
  <c r="BK10" i="4"/>
  <c r="BK11" i="4"/>
  <c r="BJ10" i="4"/>
  <c r="BM12" i="4"/>
  <c r="BL9" i="4"/>
  <c r="BL10" i="4"/>
  <c r="BL11" i="4"/>
  <c r="AA3" i="2" l="1"/>
  <c r="E3" i="2"/>
  <c r="E4" i="2"/>
  <c r="E5" i="2"/>
  <c r="E6" i="2"/>
  <c r="E7" i="2"/>
  <c r="E8" i="2"/>
  <c r="E9" i="2"/>
  <c r="E10" i="2"/>
  <c r="E11" i="2"/>
  <c r="E12" i="2"/>
  <c r="A8" i="4"/>
  <c r="A7" i="4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4" i="2"/>
  <c r="G3" i="2"/>
  <c r="BM7" i="4" l="1"/>
  <c r="BL7" i="4"/>
  <c r="BK7" i="4"/>
  <c r="BK8" i="4"/>
  <c r="BM8" i="4"/>
  <c r="BJ8" i="4"/>
  <c r="BL8" i="4"/>
  <c r="B3" i="1"/>
  <c r="A6" i="4"/>
  <c r="A5" i="4"/>
  <c r="AE12" i="1" l="1"/>
  <c r="AA12" i="1"/>
  <c r="W12" i="1"/>
  <c r="S12" i="1"/>
  <c r="O12" i="1"/>
  <c r="K12" i="1"/>
  <c r="G12" i="1"/>
  <c r="C12" i="1"/>
  <c r="AD11" i="1"/>
  <c r="Z11" i="1"/>
  <c r="V11" i="1"/>
  <c r="R11" i="1"/>
  <c r="N11" i="1"/>
  <c r="J11" i="1"/>
  <c r="F11" i="1"/>
  <c r="B11" i="1"/>
  <c r="AC10" i="1"/>
  <c r="Y10" i="1"/>
  <c r="U10" i="1"/>
  <c r="Q10" i="1"/>
  <c r="M10" i="1"/>
  <c r="I10" i="1"/>
  <c r="E10" i="1"/>
  <c r="AF9" i="1"/>
  <c r="AB9" i="1"/>
  <c r="X9" i="1"/>
  <c r="T9" i="1"/>
  <c r="P9" i="1"/>
  <c r="L9" i="1"/>
  <c r="H9" i="1"/>
  <c r="D9" i="1"/>
  <c r="AE8" i="1"/>
  <c r="AA8" i="1"/>
  <c r="W8" i="1"/>
  <c r="S8" i="1"/>
  <c r="O8" i="1"/>
  <c r="K8" i="1"/>
  <c r="G8" i="1"/>
  <c r="C8" i="1"/>
  <c r="AC12" i="1"/>
  <c r="Y12" i="1"/>
  <c r="U12" i="1"/>
  <c r="Q12" i="1"/>
  <c r="M12" i="1"/>
  <c r="I12" i="1"/>
  <c r="E12" i="1"/>
  <c r="AF11" i="1"/>
  <c r="AB11" i="1"/>
  <c r="X11" i="1"/>
  <c r="T11" i="1"/>
  <c r="P11" i="1"/>
  <c r="L11" i="1"/>
  <c r="H11" i="1"/>
  <c r="D11" i="1"/>
  <c r="AE10" i="1"/>
  <c r="AA10" i="1"/>
  <c r="W10" i="1"/>
  <c r="S10" i="1"/>
  <c r="O10" i="1"/>
  <c r="K10" i="1"/>
  <c r="G10" i="1"/>
  <c r="C10" i="1"/>
  <c r="AD9" i="1"/>
  <c r="Z9" i="1"/>
  <c r="V9" i="1"/>
  <c r="R9" i="1"/>
  <c r="N9" i="1"/>
  <c r="AF12" i="1"/>
  <c r="X12" i="1"/>
  <c r="P12" i="1"/>
  <c r="H12" i="1"/>
  <c r="AE11" i="1"/>
  <c r="W11" i="1"/>
  <c r="O11" i="1"/>
  <c r="G11" i="1"/>
  <c r="AD10" i="1"/>
  <c r="V10" i="1"/>
  <c r="N10" i="1"/>
  <c r="F10" i="1"/>
  <c r="AC9" i="1"/>
  <c r="U9" i="1"/>
  <c r="M9" i="1"/>
  <c r="G9" i="1"/>
  <c r="B9" i="1"/>
  <c r="AB8" i="1"/>
  <c r="V8" i="1"/>
  <c r="Q8" i="1"/>
  <c r="L8" i="1"/>
  <c r="F8" i="1"/>
  <c r="AF7" i="1"/>
  <c r="AB7" i="1"/>
  <c r="X7" i="1"/>
  <c r="T7" i="1"/>
  <c r="P7" i="1"/>
  <c r="L7" i="1"/>
  <c r="H7" i="1"/>
  <c r="D7" i="1"/>
  <c r="AE6" i="1"/>
  <c r="AA6" i="1"/>
  <c r="W6" i="1"/>
  <c r="K6" i="1"/>
  <c r="AD5" i="1"/>
  <c r="R5" i="1"/>
  <c r="F5" i="1"/>
  <c r="AD12" i="1"/>
  <c r="V12" i="1"/>
  <c r="N12" i="1"/>
  <c r="F12" i="1"/>
  <c r="AC11" i="1"/>
  <c r="U11" i="1"/>
  <c r="M11" i="1"/>
  <c r="E11" i="1"/>
  <c r="AB10" i="1"/>
  <c r="T10" i="1"/>
  <c r="L10" i="1"/>
  <c r="D10" i="1"/>
  <c r="AA9" i="1"/>
  <c r="S9" i="1"/>
  <c r="K9" i="1"/>
  <c r="F9" i="1"/>
  <c r="AF8" i="1"/>
  <c r="Z8" i="1"/>
  <c r="U8" i="1"/>
  <c r="P8" i="1"/>
  <c r="J8" i="1"/>
  <c r="E8" i="1"/>
  <c r="AE7" i="1"/>
  <c r="AA7" i="1"/>
  <c r="W7" i="1"/>
  <c r="S7" i="1"/>
  <c r="O7" i="1"/>
  <c r="K7" i="1"/>
  <c r="G7" i="1"/>
  <c r="C7" i="1"/>
  <c r="AD6" i="1"/>
  <c r="Z6" i="1"/>
  <c r="V6" i="1"/>
  <c r="R6" i="1"/>
  <c r="N6" i="1"/>
  <c r="J6" i="1"/>
  <c r="F6" i="1"/>
  <c r="B6" i="1"/>
  <c r="AC5" i="1"/>
  <c r="Y5" i="1"/>
  <c r="U5" i="1"/>
  <c r="Q5" i="1"/>
  <c r="M5" i="1"/>
  <c r="I5" i="1"/>
  <c r="E5" i="1"/>
  <c r="T12" i="1"/>
  <c r="D12" i="1"/>
  <c r="S11" i="1"/>
  <c r="C11" i="1"/>
  <c r="R10" i="1"/>
  <c r="B10" i="1"/>
  <c r="Q9" i="1"/>
  <c r="E9" i="1"/>
  <c r="Y8" i="1"/>
  <c r="N8" i="1"/>
  <c r="D8" i="1"/>
  <c r="Z7" i="1"/>
  <c r="R7" i="1"/>
  <c r="J7" i="1"/>
  <c r="B7" i="1"/>
  <c r="Y6" i="1"/>
  <c r="Q6" i="1"/>
  <c r="I6" i="1"/>
  <c r="AF5" i="1"/>
  <c r="X5" i="1"/>
  <c r="P5" i="1"/>
  <c r="H5" i="1"/>
  <c r="Z12" i="1"/>
  <c r="J12" i="1"/>
  <c r="Y11" i="1"/>
  <c r="I11" i="1"/>
  <c r="X10" i="1"/>
  <c r="H10" i="1"/>
  <c r="W9" i="1"/>
  <c r="I9" i="1"/>
  <c r="AC8" i="1"/>
  <c r="R8" i="1"/>
  <c r="H8" i="1"/>
  <c r="AC7" i="1"/>
  <c r="U7" i="1"/>
  <c r="M7" i="1"/>
  <c r="I7" i="1"/>
  <c r="AB6" i="1"/>
  <c r="T6" i="1"/>
  <c r="L6" i="1"/>
  <c r="D6" i="1"/>
  <c r="AA5" i="1"/>
  <c r="S5" i="1"/>
  <c r="K5" i="1"/>
  <c r="C5" i="1"/>
  <c r="O6" i="1"/>
  <c r="G6" i="1"/>
  <c r="Z5" i="1"/>
  <c r="N5" i="1"/>
  <c r="AB12" i="1"/>
  <c r="L12" i="1"/>
  <c r="AA11" i="1"/>
  <c r="K11" i="1"/>
  <c r="Z10" i="1"/>
  <c r="J10" i="1"/>
  <c r="Y9" i="1"/>
  <c r="J9" i="1"/>
  <c r="AD8" i="1"/>
  <c r="T8" i="1"/>
  <c r="I8" i="1"/>
  <c r="AD7" i="1"/>
  <c r="V7" i="1"/>
  <c r="N7" i="1"/>
  <c r="F7" i="1"/>
  <c r="AC6" i="1"/>
  <c r="U6" i="1"/>
  <c r="M6" i="1"/>
  <c r="E6" i="1"/>
  <c r="AB5" i="1"/>
  <c r="T5" i="1"/>
  <c r="L5" i="1"/>
  <c r="D5" i="1"/>
  <c r="R12" i="1"/>
  <c r="B12" i="1"/>
  <c r="Q11" i="1"/>
  <c r="AF10" i="1"/>
  <c r="P10" i="1"/>
  <c r="AE9" i="1"/>
  <c r="O9" i="1"/>
  <c r="C9" i="1"/>
  <c r="X8" i="1"/>
  <c r="M8" i="1"/>
  <c r="B8" i="1"/>
  <c r="Y7" i="1"/>
  <c r="Q7" i="1"/>
  <c r="E7" i="1"/>
  <c r="AF6" i="1"/>
  <c r="X6" i="1"/>
  <c r="P6" i="1"/>
  <c r="H6" i="1"/>
  <c r="AE5" i="1"/>
  <c r="W5" i="1"/>
  <c r="O5" i="1"/>
  <c r="G5" i="1"/>
  <c r="S6" i="1"/>
  <c r="C6" i="1"/>
  <c r="V5" i="1"/>
  <c r="J5" i="1"/>
  <c r="BL5" i="4"/>
  <c r="BM5" i="4"/>
  <c r="BK5" i="4"/>
  <c r="BK6" i="4"/>
  <c r="BL6" i="4"/>
  <c r="BM6" i="4"/>
  <c r="B5" i="1"/>
  <c r="C4" i="1"/>
  <c r="D4" i="1" l="1"/>
  <c r="C4" i="4"/>
  <c r="B16" i="2"/>
  <c r="C6" i="2" s="1"/>
  <c r="B17" i="2"/>
  <c r="E4" i="1" l="1"/>
  <c r="D4" i="4"/>
  <c r="C12" i="2"/>
  <c r="C9" i="2"/>
  <c r="C11" i="2"/>
  <c r="C5" i="2"/>
  <c r="C7" i="2"/>
  <c r="C8" i="2"/>
  <c r="C10" i="2"/>
  <c r="C3" i="2"/>
  <c r="C4" i="2"/>
  <c r="D4" i="2"/>
  <c r="D9" i="2"/>
  <c r="D11" i="2"/>
  <c r="D8" i="2"/>
  <c r="D5" i="2"/>
  <c r="D7" i="2"/>
  <c r="D12" i="2"/>
  <c r="D10" i="2"/>
  <c r="D3" i="2"/>
  <c r="D6" i="2"/>
  <c r="O3" i="2" l="1"/>
  <c r="O4" i="2"/>
  <c r="O8" i="2"/>
  <c r="O12" i="2"/>
  <c r="O16" i="2"/>
  <c r="O20" i="2"/>
  <c r="O24" i="2"/>
  <c r="AE242" i="2"/>
  <c r="AE238" i="2"/>
  <c r="AE234" i="2"/>
  <c r="AE230" i="2"/>
  <c r="AE226" i="2"/>
  <c r="AE222" i="2"/>
  <c r="AE218" i="2"/>
  <c r="AE214" i="2"/>
  <c r="AE210" i="2"/>
  <c r="AE206" i="2"/>
  <c r="AE202" i="2"/>
  <c r="AE198" i="2"/>
  <c r="AE194" i="2"/>
  <c r="AE190" i="2"/>
  <c r="AE186" i="2"/>
  <c r="AE182" i="2"/>
  <c r="AE178" i="2"/>
  <c r="AE174" i="2"/>
  <c r="AE170" i="2"/>
  <c r="AE166" i="2"/>
  <c r="AE162" i="2"/>
  <c r="AE158" i="2"/>
  <c r="O5" i="2"/>
  <c r="O9" i="2"/>
  <c r="O13" i="2"/>
  <c r="O17" i="2"/>
  <c r="O21" i="2"/>
  <c r="O25" i="2"/>
  <c r="AE245" i="2"/>
  <c r="AE241" i="2"/>
  <c r="AE237" i="2"/>
  <c r="AE233" i="2"/>
  <c r="AE229" i="2"/>
  <c r="AE225" i="2"/>
  <c r="AE221" i="2"/>
  <c r="AE217" i="2"/>
  <c r="AE213" i="2"/>
  <c r="AE209" i="2"/>
  <c r="AE205" i="2"/>
  <c r="AE201" i="2"/>
  <c r="AE197" i="2"/>
  <c r="AE193" i="2"/>
  <c r="AE189" i="2"/>
  <c r="AE185" i="2"/>
  <c r="AE181" i="2"/>
  <c r="AE177" i="2"/>
  <c r="AE173" i="2"/>
  <c r="AE169" i="2"/>
  <c r="AE165" i="2"/>
  <c r="AE161" i="2"/>
  <c r="AE157" i="2"/>
  <c r="O6" i="2"/>
  <c r="O10" i="2"/>
  <c r="O14" i="2"/>
  <c r="O18" i="2"/>
  <c r="O22" i="2"/>
  <c r="O26" i="2"/>
  <c r="AE244" i="2"/>
  <c r="AE240" i="2"/>
  <c r="AE236" i="2"/>
  <c r="AE232" i="2"/>
  <c r="AE228" i="2"/>
  <c r="AE224" i="2"/>
  <c r="AE220" i="2"/>
  <c r="AE216" i="2"/>
  <c r="AE212" i="2"/>
  <c r="AE208" i="2"/>
  <c r="AE204" i="2"/>
  <c r="AE200" i="2"/>
  <c r="AE196" i="2"/>
  <c r="AE192" i="2"/>
  <c r="AE188" i="2"/>
  <c r="AE184" i="2"/>
  <c r="AE180" i="2"/>
  <c r="AE176" i="2"/>
  <c r="AE172" i="2"/>
  <c r="AE168" i="2"/>
  <c r="AE164" i="2"/>
  <c r="AE160" i="2"/>
  <c r="AE156" i="2"/>
  <c r="O7" i="2"/>
  <c r="O23" i="2"/>
  <c r="AE235" i="2"/>
  <c r="AE219" i="2"/>
  <c r="AE203" i="2"/>
  <c r="AE187" i="2"/>
  <c r="AE171" i="2"/>
  <c r="AE155" i="2"/>
  <c r="AE151" i="2"/>
  <c r="AE147" i="2"/>
  <c r="AE143" i="2"/>
  <c r="AE139" i="2"/>
  <c r="AE135" i="2"/>
  <c r="AE131" i="2"/>
  <c r="AE127" i="2"/>
  <c r="AE123" i="2"/>
  <c r="AE119" i="2"/>
  <c r="AE115" i="2"/>
  <c r="AE111" i="2"/>
  <c r="AE107" i="2"/>
  <c r="AE103" i="2"/>
  <c r="AE99" i="2"/>
  <c r="AE95" i="2"/>
  <c r="AE91" i="2"/>
  <c r="AE87" i="2"/>
  <c r="AE83" i="2"/>
  <c r="AE79" i="2"/>
  <c r="AE75" i="2"/>
  <c r="AE71" i="2"/>
  <c r="AE67" i="2"/>
  <c r="AE63" i="2"/>
  <c r="AE59" i="2"/>
  <c r="AE55" i="2"/>
  <c r="AE51" i="2"/>
  <c r="AE47" i="2"/>
  <c r="AE43" i="2"/>
  <c r="AE39" i="2"/>
  <c r="AE35" i="2"/>
  <c r="AE31" i="2"/>
  <c r="AE27" i="2"/>
  <c r="AE23" i="2"/>
  <c r="AE19" i="2"/>
  <c r="AE15" i="2"/>
  <c r="AE11" i="2"/>
  <c r="AE7" i="2"/>
  <c r="AD245" i="2"/>
  <c r="AD241" i="2"/>
  <c r="AD237" i="2"/>
  <c r="AD233" i="2"/>
  <c r="AD229" i="2"/>
  <c r="AD225" i="2"/>
  <c r="AD221" i="2"/>
  <c r="AD217" i="2"/>
  <c r="AD213" i="2"/>
  <c r="AD209" i="2"/>
  <c r="AD205" i="2"/>
  <c r="AD201" i="2"/>
  <c r="AD197" i="2"/>
  <c r="AD193" i="2"/>
  <c r="AD189" i="2"/>
  <c r="AD185" i="2"/>
  <c r="AD181" i="2"/>
  <c r="AD177" i="2"/>
  <c r="AD173" i="2"/>
  <c r="AD169" i="2"/>
  <c r="AD165" i="2"/>
  <c r="AD161" i="2"/>
  <c r="AD157" i="2"/>
  <c r="AD153" i="2"/>
  <c r="AD149" i="2"/>
  <c r="AD145" i="2"/>
  <c r="O11" i="2"/>
  <c r="O27" i="2"/>
  <c r="AE231" i="2"/>
  <c r="AE215" i="2"/>
  <c r="AE199" i="2"/>
  <c r="AE183" i="2"/>
  <c r="AE167" i="2"/>
  <c r="AE154" i="2"/>
  <c r="AE150" i="2"/>
  <c r="AE146" i="2"/>
  <c r="AE142" i="2"/>
  <c r="AE138" i="2"/>
  <c r="AE134" i="2"/>
  <c r="AE130" i="2"/>
  <c r="AE126" i="2"/>
  <c r="AE122" i="2"/>
  <c r="AE118" i="2"/>
  <c r="AE114" i="2"/>
  <c r="AE110" i="2"/>
  <c r="AE106" i="2"/>
  <c r="AE102" i="2"/>
  <c r="AE98" i="2"/>
  <c r="AE94" i="2"/>
  <c r="AE90" i="2"/>
  <c r="AE86" i="2"/>
  <c r="AE82" i="2"/>
  <c r="AE78" i="2"/>
  <c r="AE74" i="2"/>
  <c r="AE70" i="2"/>
  <c r="AE66" i="2"/>
  <c r="AE62" i="2"/>
  <c r="AE58" i="2"/>
  <c r="AE54" i="2"/>
  <c r="AE50" i="2"/>
  <c r="AE46" i="2"/>
  <c r="AE42" i="2"/>
  <c r="AE38" i="2"/>
  <c r="AE34" i="2"/>
  <c r="AE30" i="2"/>
  <c r="AE26" i="2"/>
  <c r="AE22" i="2"/>
  <c r="AE18" i="2"/>
  <c r="AE14" i="2"/>
  <c r="AE10" i="2"/>
  <c r="AE6" i="2"/>
  <c r="AD244" i="2"/>
  <c r="AD240" i="2"/>
  <c r="AD236" i="2"/>
  <c r="AD232" i="2"/>
  <c r="AD228" i="2"/>
  <c r="AD224" i="2"/>
  <c r="AD220" i="2"/>
  <c r="AD216" i="2"/>
  <c r="AD212" i="2"/>
  <c r="AD208" i="2"/>
  <c r="AD204" i="2"/>
  <c r="AD200" i="2"/>
  <c r="AD196" i="2"/>
  <c r="AD192" i="2"/>
  <c r="AD188" i="2"/>
  <c r="AD184" i="2"/>
  <c r="AD180" i="2"/>
  <c r="AD176" i="2"/>
  <c r="AD172" i="2"/>
  <c r="AD168" i="2"/>
  <c r="AD164" i="2"/>
  <c r="AD160" i="2"/>
  <c r="AD156" i="2"/>
  <c r="AD152" i="2"/>
  <c r="AD148" i="2"/>
  <c r="O15" i="2"/>
  <c r="AE243" i="2"/>
  <c r="AE227" i="2"/>
  <c r="AE211" i="2"/>
  <c r="AE195" i="2"/>
  <c r="AE179" i="2"/>
  <c r="AE163" i="2"/>
  <c r="AE153" i="2"/>
  <c r="AE149" i="2"/>
  <c r="AE145" i="2"/>
  <c r="AE141" i="2"/>
  <c r="AE137" i="2"/>
  <c r="AE133" i="2"/>
  <c r="AE129" i="2"/>
  <c r="AE125" i="2"/>
  <c r="AE121" i="2"/>
  <c r="AE117" i="2"/>
  <c r="AE113" i="2"/>
  <c r="AE109" i="2"/>
  <c r="AE105" i="2"/>
  <c r="AE101" i="2"/>
  <c r="AE97" i="2"/>
  <c r="AE93" i="2"/>
  <c r="AE89" i="2"/>
  <c r="AE85" i="2"/>
  <c r="AE81" i="2"/>
  <c r="AE77" i="2"/>
  <c r="AE73" i="2"/>
  <c r="AE69" i="2"/>
  <c r="AE65" i="2"/>
  <c r="AE61" i="2"/>
  <c r="AE57" i="2"/>
  <c r="AE53" i="2"/>
  <c r="AE49" i="2"/>
  <c r="AE45" i="2"/>
  <c r="AE41" i="2"/>
  <c r="AE37" i="2"/>
  <c r="AE33" i="2"/>
  <c r="AE29" i="2"/>
  <c r="AE25" i="2"/>
  <c r="AE21" i="2"/>
  <c r="AE17" i="2"/>
  <c r="AF17" i="2" s="1"/>
  <c r="AE13" i="2"/>
  <c r="AE9" i="2"/>
  <c r="AE5" i="2"/>
  <c r="AD243" i="2"/>
  <c r="AD239" i="2"/>
  <c r="AD235" i="2"/>
  <c r="AD231" i="2"/>
  <c r="AD227" i="2"/>
  <c r="AD223" i="2"/>
  <c r="AD219" i="2"/>
  <c r="AD215" i="2"/>
  <c r="AD211" i="2"/>
  <c r="AD207" i="2"/>
  <c r="AD203" i="2"/>
  <c r="AD199" i="2"/>
  <c r="AD195" i="2"/>
  <c r="AD191" i="2"/>
  <c r="AD187" i="2"/>
  <c r="AD183" i="2"/>
  <c r="AD179" i="2"/>
  <c r="AD175" i="2"/>
  <c r="AD171" i="2"/>
  <c r="AD167" i="2"/>
  <c r="AD163" i="2"/>
  <c r="AD159" i="2"/>
  <c r="AD155" i="2"/>
  <c r="AD151" i="2"/>
  <c r="AD147" i="2"/>
  <c r="O19" i="2"/>
  <c r="AE223" i="2"/>
  <c r="AE159" i="2"/>
  <c r="AE140" i="2"/>
  <c r="AE124" i="2"/>
  <c r="AE108" i="2"/>
  <c r="AE92" i="2"/>
  <c r="AE76" i="2"/>
  <c r="AE60" i="2"/>
  <c r="AE44" i="2"/>
  <c r="AE28" i="2"/>
  <c r="AE12" i="2"/>
  <c r="AD238" i="2"/>
  <c r="AD222" i="2"/>
  <c r="AD206" i="2"/>
  <c r="AD190" i="2"/>
  <c r="AD174" i="2"/>
  <c r="AD158" i="2"/>
  <c r="AD144" i="2"/>
  <c r="AD140" i="2"/>
  <c r="AD136" i="2"/>
  <c r="AD132" i="2"/>
  <c r="AD128" i="2"/>
  <c r="AD124" i="2"/>
  <c r="AD120" i="2"/>
  <c r="AD116" i="2"/>
  <c r="AD112" i="2"/>
  <c r="AD108" i="2"/>
  <c r="AD104" i="2"/>
  <c r="AD100" i="2"/>
  <c r="AD96" i="2"/>
  <c r="AD92" i="2"/>
  <c r="AD88" i="2"/>
  <c r="AD84" i="2"/>
  <c r="AD80" i="2"/>
  <c r="AD76" i="2"/>
  <c r="AD72" i="2"/>
  <c r="AD68" i="2"/>
  <c r="AD64" i="2"/>
  <c r="AD60" i="2"/>
  <c r="AD56" i="2"/>
  <c r="AD52" i="2"/>
  <c r="AD48" i="2"/>
  <c r="AD44" i="2"/>
  <c r="AD40" i="2"/>
  <c r="AD36" i="2"/>
  <c r="AD32" i="2"/>
  <c r="AD28" i="2"/>
  <c r="AD24" i="2"/>
  <c r="AD20" i="2"/>
  <c r="AD16" i="2"/>
  <c r="AD12" i="2"/>
  <c r="AD8" i="2"/>
  <c r="AD4" i="2"/>
  <c r="AE207" i="2"/>
  <c r="AE152" i="2"/>
  <c r="AE136" i="2"/>
  <c r="AE120" i="2"/>
  <c r="AE104" i="2"/>
  <c r="AE88" i="2"/>
  <c r="AE72" i="2"/>
  <c r="AE56" i="2"/>
  <c r="AE40" i="2"/>
  <c r="AE24" i="2"/>
  <c r="AF24" i="2" s="1"/>
  <c r="AE8" i="2"/>
  <c r="AF8" i="2" s="1"/>
  <c r="AD234" i="2"/>
  <c r="AD218" i="2"/>
  <c r="AD202" i="2"/>
  <c r="AD186" i="2"/>
  <c r="AD170" i="2"/>
  <c r="AD154" i="2"/>
  <c r="AD143" i="2"/>
  <c r="AD139" i="2"/>
  <c r="AD135" i="2"/>
  <c r="AD131" i="2"/>
  <c r="AD127" i="2"/>
  <c r="AD123" i="2"/>
  <c r="AD119" i="2"/>
  <c r="AD115" i="2"/>
  <c r="AD111" i="2"/>
  <c r="AD107" i="2"/>
  <c r="AD103" i="2"/>
  <c r="AD99" i="2"/>
  <c r="AD95" i="2"/>
  <c r="AD91" i="2"/>
  <c r="AD87" i="2"/>
  <c r="AD83" i="2"/>
  <c r="AD79" i="2"/>
  <c r="AD75" i="2"/>
  <c r="AD71" i="2"/>
  <c r="AD67" i="2"/>
  <c r="AD63" i="2"/>
  <c r="AD59" i="2"/>
  <c r="AD55" i="2"/>
  <c r="AD51" i="2"/>
  <c r="AD47" i="2"/>
  <c r="AD43" i="2"/>
  <c r="AD39" i="2"/>
  <c r="AD35" i="2"/>
  <c r="AD31" i="2"/>
  <c r="AD27" i="2"/>
  <c r="AD23" i="2"/>
  <c r="AD19" i="2"/>
  <c r="AD15" i="2"/>
  <c r="AD11" i="2"/>
  <c r="AD7" i="2"/>
  <c r="AE3" i="2"/>
  <c r="AE191" i="2"/>
  <c r="AE148" i="2"/>
  <c r="AE132" i="2"/>
  <c r="AE116" i="2"/>
  <c r="AE100" i="2"/>
  <c r="AE84" i="2"/>
  <c r="AE68" i="2"/>
  <c r="AF68" i="2" s="1"/>
  <c r="AE52" i="2"/>
  <c r="AE36" i="2"/>
  <c r="AE20" i="2"/>
  <c r="AE4" i="2"/>
  <c r="AD230" i="2"/>
  <c r="AD214" i="2"/>
  <c r="AD198" i="2"/>
  <c r="AD182" i="2"/>
  <c r="AD166" i="2"/>
  <c r="AD150" i="2"/>
  <c r="AD142" i="2"/>
  <c r="AD138" i="2"/>
  <c r="AD134" i="2"/>
  <c r="AD130" i="2"/>
  <c r="AD126" i="2"/>
  <c r="AD122" i="2"/>
  <c r="AD118" i="2"/>
  <c r="AD114" i="2"/>
  <c r="AD110" i="2"/>
  <c r="AD106" i="2"/>
  <c r="AD102" i="2"/>
  <c r="AD98" i="2"/>
  <c r="AD94" i="2"/>
  <c r="AD90" i="2"/>
  <c r="AD86" i="2"/>
  <c r="AD82" i="2"/>
  <c r="AD78" i="2"/>
  <c r="AD74" i="2"/>
  <c r="AD70" i="2"/>
  <c r="AD66" i="2"/>
  <c r="AD62" i="2"/>
  <c r="AD58" i="2"/>
  <c r="AD54" i="2"/>
  <c r="AD50" i="2"/>
  <c r="AD46" i="2"/>
  <c r="AD42" i="2"/>
  <c r="AD38" i="2"/>
  <c r="AD34" i="2"/>
  <c r="AD30" i="2"/>
  <c r="AD26" i="2"/>
  <c r="AD22" i="2"/>
  <c r="AD18" i="2"/>
  <c r="AD14" i="2"/>
  <c r="AD10" i="2"/>
  <c r="AD6" i="2"/>
  <c r="AD3" i="2"/>
  <c r="AE175" i="2"/>
  <c r="AE96" i="2"/>
  <c r="AE32" i="2"/>
  <c r="AD210" i="2"/>
  <c r="AD146" i="2"/>
  <c r="AD129" i="2"/>
  <c r="AD113" i="2"/>
  <c r="AD97" i="2"/>
  <c r="AD81" i="2"/>
  <c r="AD65" i="2"/>
  <c r="AD49" i="2"/>
  <c r="AD33" i="2"/>
  <c r="AD17" i="2"/>
  <c r="AE144" i="2"/>
  <c r="AE80" i="2"/>
  <c r="AE16" i="2"/>
  <c r="AF16" i="2" s="1"/>
  <c r="AD194" i="2"/>
  <c r="AD141" i="2"/>
  <c r="AD125" i="2"/>
  <c r="AD109" i="2"/>
  <c r="AD93" i="2"/>
  <c r="AD77" i="2"/>
  <c r="AD61" i="2"/>
  <c r="AD45" i="2"/>
  <c r="AD29" i="2"/>
  <c r="AD13" i="2"/>
  <c r="AE112" i="2"/>
  <c r="AD226" i="2"/>
  <c r="AD133" i="2"/>
  <c r="AD101" i="2"/>
  <c r="AD69" i="2"/>
  <c r="AD37" i="2"/>
  <c r="AD5" i="2"/>
  <c r="AE128" i="2"/>
  <c r="AE64" i="2"/>
  <c r="AD242" i="2"/>
  <c r="AD178" i="2"/>
  <c r="AD137" i="2"/>
  <c r="AD121" i="2"/>
  <c r="AD105" i="2"/>
  <c r="AD89" i="2"/>
  <c r="AD73" i="2"/>
  <c r="AD57" i="2"/>
  <c r="AD41" i="2"/>
  <c r="AD25" i="2"/>
  <c r="AD9" i="2"/>
  <c r="AE239" i="2"/>
  <c r="AE48" i="2"/>
  <c r="AD162" i="2"/>
  <c r="AD117" i="2"/>
  <c r="AD85" i="2"/>
  <c r="AD53" i="2"/>
  <c r="AD21" i="2"/>
  <c r="Q26" i="2"/>
  <c r="Q22" i="2"/>
  <c r="Q18" i="2"/>
  <c r="Q14" i="2"/>
  <c r="Q10" i="2"/>
  <c r="Q6" i="2"/>
  <c r="Q25" i="2"/>
  <c r="Q21" i="2"/>
  <c r="Q17" i="2"/>
  <c r="Q13" i="2"/>
  <c r="Q9" i="2"/>
  <c r="Q5" i="2"/>
  <c r="Q24" i="2"/>
  <c r="Q20" i="2"/>
  <c r="Q16" i="2"/>
  <c r="Q12" i="2"/>
  <c r="Q8" i="2"/>
  <c r="Q4" i="2"/>
  <c r="Q23" i="2"/>
  <c r="Q7" i="2"/>
  <c r="Q19" i="2"/>
  <c r="Q3" i="2"/>
  <c r="Q15" i="2"/>
  <c r="Q27" i="2"/>
  <c r="Q11" i="2"/>
  <c r="P27" i="2"/>
  <c r="P23" i="2"/>
  <c r="P19" i="2"/>
  <c r="P15" i="2"/>
  <c r="P11" i="2"/>
  <c r="P7" i="2"/>
  <c r="P3" i="2"/>
  <c r="P26" i="2"/>
  <c r="P22" i="2"/>
  <c r="P18" i="2"/>
  <c r="P14" i="2"/>
  <c r="P10" i="2"/>
  <c r="P6" i="2"/>
  <c r="P25" i="2"/>
  <c r="P21" i="2"/>
  <c r="P17" i="2"/>
  <c r="P13" i="2"/>
  <c r="P9" i="2"/>
  <c r="P5" i="2"/>
  <c r="P16" i="2"/>
  <c r="P12" i="2"/>
  <c r="P24" i="2"/>
  <c r="P8" i="2"/>
  <c r="P20" i="2"/>
  <c r="P4" i="2"/>
  <c r="V25" i="2"/>
  <c r="V21" i="2"/>
  <c r="V17" i="2"/>
  <c r="V13" i="2"/>
  <c r="V9" i="2"/>
  <c r="V5" i="2"/>
  <c r="V24" i="2"/>
  <c r="V20" i="2"/>
  <c r="V16" i="2"/>
  <c r="V12" i="2"/>
  <c r="V8" i="2"/>
  <c r="V4" i="2"/>
  <c r="V27" i="2"/>
  <c r="V23" i="2"/>
  <c r="V19" i="2"/>
  <c r="V15" i="2"/>
  <c r="V11" i="2"/>
  <c r="V7" i="2"/>
  <c r="V3" i="2"/>
  <c r="V26" i="2"/>
  <c r="V10" i="2"/>
  <c r="V22" i="2"/>
  <c r="V6" i="2"/>
  <c r="V18" i="2"/>
  <c r="V14" i="2"/>
  <c r="T27" i="2"/>
  <c r="T23" i="2"/>
  <c r="T19" i="2"/>
  <c r="T15" i="2"/>
  <c r="T11" i="2"/>
  <c r="T7" i="2"/>
  <c r="AF151" i="2" s="1"/>
  <c r="T3" i="2"/>
  <c r="T26" i="2"/>
  <c r="T22" i="2"/>
  <c r="T18" i="2"/>
  <c r="T14" i="2"/>
  <c r="T10" i="2"/>
  <c r="T6" i="2"/>
  <c r="T25" i="2"/>
  <c r="T21" i="2"/>
  <c r="T17" i="2"/>
  <c r="T13" i="2"/>
  <c r="T9" i="2"/>
  <c r="T5" i="2"/>
  <c r="T12" i="2"/>
  <c r="T24" i="2"/>
  <c r="T8" i="2"/>
  <c r="T20" i="2"/>
  <c r="T4" i="2"/>
  <c r="T16" i="2"/>
  <c r="X27" i="2"/>
  <c r="X23" i="2"/>
  <c r="AF239" i="2" s="1"/>
  <c r="X19" i="2"/>
  <c r="X15" i="2"/>
  <c r="X11" i="2"/>
  <c r="AF227" i="2" s="1"/>
  <c r="X7" i="2"/>
  <c r="X3" i="2"/>
  <c r="X26" i="2"/>
  <c r="X22" i="2"/>
  <c r="AF238" i="2" s="1"/>
  <c r="X18" i="2"/>
  <c r="X14" i="2"/>
  <c r="X10" i="2"/>
  <c r="X6" i="2"/>
  <c r="X25" i="2"/>
  <c r="X21" i="2"/>
  <c r="X17" i="2"/>
  <c r="X13" i="2"/>
  <c r="AF229" i="2" s="1"/>
  <c r="X9" i="2"/>
  <c r="X5" i="2"/>
  <c r="X24" i="2"/>
  <c r="X8" i="2"/>
  <c r="X20" i="2"/>
  <c r="X4" i="2"/>
  <c r="X16" i="2"/>
  <c r="X12" i="2"/>
  <c r="AF228" i="2" s="1"/>
  <c r="W24" i="2"/>
  <c r="AF216" i="2" s="1"/>
  <c r="BB10" i="4" s="1"/>
  <c r="W20" i="2"/>
  <c r="AF212" i="2" s="1"/>
  <c r="W16" i="2"/>
  <c r="AF208" i="2" s="1"/>
  <c r="W12" i="2"/>
  <c r="AF204" i="2" s="1"/>
  <c r="W8" i="2"/>
  <c r="W4" i="2"/>
  <c r="W27" i="2"/>
  <c r="W23" i="2"/>
  <c r="W19" i="2"/>
  <c r="W15" i="2"/>
  <c r="W11" i="2"/>
  <c r="AF203" i="2" s="1"/>
  <c r="W7" i="2"/>
  <c r="AF223" i="2" s="1"/>
  <c r="W3" i="2"/>
  <c r="W26" i="2"/>
  <c r="W22" i="2"/>
  <c r="AF214" i="2" s="1"/>
  <c r="W18" i="2"/>
  <c r="AF210" i="2" s="1"/>
  <c r="W14" i="2"/>
  <c r="AF206" i="2" s="1"/>
  <c r="W10" i="2"/>
  <c r="W6" i="2"/>
  <c r="AF222" i="2" s="1"/>
  <c r="W17" i="2"/>
  <c r="AF209" i="2" s="1"/>
  <c r="W13" i="2"/>
  <c r="W25" i="2"/>
  <c r="W9" i="2"/>
  <c r="W21" i="2"/>
  <c r="AF213" i="2" s="1"/>
  <c r="W5" i="2"/>
  <c r="R25" i="2"/>
  <c r="R21" i="2"/>
  <c r="AF93" i="2" s="1"/>
  <c r="R17" i="2"/>
  <c r="AF89" i="2" s="1"/>
  <c r="R13" i="2"/>
  <c r="R9" i="2"/>
  <c r="R5" i="2"/>
  <c r="R24" i="2"/>
  <c r="AF96" i="2" s="1"/>
  <c r="R20" i="2"/>
  <c r="R16" i="2"/>
  <c r="R12" i="2"/>
  <c r="AF84" i="2" s="1"/>
  <c r="R8" i="2"/>
  <c r="AF80" i="2" s="1"/>
  <c r="R4" i="2"/>
  <c r="R27" i="2"/>
  <c r="R23" i="2"/>
  <c r="R19" i="2"/>
  <c r="AF91" i="2" s="1"/>
  <c r="R15" i="2"/>
  <c r="AF87" i="2" s="1"/>
  <c r="R11" i="2"/>
  <c r="R7" i="2"/>
  <c r="AF79" i="2" s="1"/>
  <c r="R3" i="2"/>
  <c r="AF99" i="2" s="1"/>
  <c r="R14" i="2"/>
  <c r="R26" i="2"/>
  <c r="R10" i="2"/>
  <c r="R22" i="2"/>
  <c r="AF94" i="2" s="1"/>
  <c r="R6" i="2"/>
  <c r="R18" i="2"/>
  <c r="S24" i="2"/>
  <c r="AF120" i="2" s="1"/>
  <c r="S20" i="2"/>
  <c r="S16" i="2"/>
  <c r="S12" i="2"/>
  <c r="AF108" i="2" s="1"/>
  <c r="S8" i="2"/>
  <c r="AF104" i="2" s="1"/>
  <c r="S4" i="2"/>
  <c r="S27" i="2"/>
  <c r="S23" i="2"/>
  <c r="S19" i="2"/>
  <c r="S15" i="2"/>
  <c r="S11" i="2"/>
  <c r="S7" i="2"/>
  <c r="S3" i="2"/>
  <c r="AF123" i="2" s="1"/>
  <c r="S26" i="2"/>
  <c r="S22" i="2"/>
  <c r="S18" i="2"/>
  <c r="S14" i="2"/>
  <c r="AF110" i="2" s="1"/>
  <c r="S10" i="2"/>
  <c r="S6" i="2"/>
  <c r="S21" i="2"/>
  <c r="AF117" i="2" s="1"/>
  <c r="S5" i="2"/>
  <c r="AF125" i="2" s="1"/>
  <c r="S17" i="2"/>
  <c r="S13" i="2"/>
  <c r="S25" i="2"/>
  <c r="AF121" i="2" s="1"/>
  <c r="S9" i="2"/>
  <c r="U26" i="2"/>
  <c r="U22" i="2"/>
  <c r="U18" i="2"/>
  <c r="AF162" i="2" s="1"/>
  <c r="U14" i="2"/>
  <c r="U10" i="2"/>
  <c r="U6" i="2"/>
  <c r="U25" i="2"/>
  <c r="AF169" i="2" s="1"/>
  <c r="U21" i="2"/>
  <c r="AF165" i="2" s="1"/>
  <c r="U17" i="2"/>
  <c r="U13" i="2"/>
  <c r="U9" i="2"/>
  <c r="AF153" i="2" s="1"/>
  <c r="U5" i="2"/>
  <c r="U24" i="2"/>
  <c r="U20" i="2"/>
  <c r="U16" i="2"/>
  <c r="AF160" i="2" s="1"/>
  <c r="U12" i="2"/>
  <c r="U8" i="2"/>
  <c r="U4" i="2"/>
  <c r="U19" i="2"/>
  <c r="U3" i="2"/>
  <c r="U15" i="2"/>
  <c r="U27" i="2"/>
  <c r="U11" i="2"/>
  <c r="AF155" i="2" s="1"/>
  <c r="U7" i="2"/>
  <c r="AF175" i="2" s="1"/>
  <c r="U23" i="2"/>
  <c r="F4" i="1"/>
  <c r="E4" i="4"/>
  <c r="AF51" i="2"/>
  <c r="AF27" i="2"/>
  <c r="AF102" i="2"/>
  <c r="AF126" i="2"/>
  <c r="AF201" i="2"/>
  <c r="AF177" i="2"/>
  <c r="AF76" i="2"/>
  <c r="AF52" i="2"/>
  <c r="AF107" i="2"/>
  <c r="AF118" i="2"/>
  <c r="AF119" i="2"/>
  <c r="AF88" i="2"/>
  <c r="AF90" i="2"/>
  <c r="AF78" i="2"/>
  <c r="AF81" i="2"/>
  <c r="AF97" i="2"/>
  <c r="AF111" i="2"/>
  <c r="AF112" i="2"/>
  <c r="AF98" i="2"/>
  <c r="AF83" i="2"/>
  <c r="AF86" i="2"/>
  <c r="AF100" i="2"/>
  <c r="AF85" i="2"/>
  <c r="AF231" i="2"/>
  <c r="AF234" i="2"/>
  <c r="AF219" i="2"/>
  <c r="AF242" i="2"/>
  <c r="AF243" i="2"/>
  <c r="AF241" i="2"/>
  <c r="AF245" i="2"/>
  <c r="AF236" i="2"/>
  <c r="AF211" i="2"/>
  <c r="AF225" i="2"/>
  <c r="AF221" i="2"/>
  <c r="AF244" i="2"/>
  <c r="AF233" i="2"/>
  <c r="AF230" i="2"/>
  <c r="AF205" i="2"/>
  <c r="AF207" i="2"/>
  <c r="AF237" i="2"/>
  <c r="AF232" i="2"/>
  <c r="AF217" i="2"/>
  <c r="AF224" i="2"/>
  <c r="C18" i="2"/>
  <c r="AF164" i="2"/>
  <c r="AF161" i="2"/>
  <c r="AF170" i="2"/>
  <c r="AF166" i="2"/>
  <c r="AF167" i="2"/>
  <c r="AF159" i="2"/>
  <c r="AF174" i="2"/>
  <c r="AF154" i="2"/>
  <c r="AF158" i="2"/>
  <c r="AF157" i="2"/>
  <c r="AF172" i="2"/>
  <c r="AF168" i="2"/>
  <c r="D18" i="2"/>
  <c r="AF127" i="2" l="1"/>
  <c r="AM5" i="4"/>
  <c r="AL9" i="4"/>
  <c r="AF105" i="2"/>
  <c r="AF109" i="2"/>
  <c r="AF82" i="2"/>
  <c r="AF36" i="2"/>
  <c r="AF191" i="2"/>
  <c r="AF92" i="2"/>
  <c r="AF163" i="2"/>
  <c r="AF65" i="2"/>
  <c r="AF129" i="2"/>
  <c r="AF145" i="2"/>
  <c r="AF156" i="2"/>
  <c r="AF220" i="2"/>
  <c r="AF10" i="2"/>
  <c r="AF26" i="2"/>
  <c r="AF58" i="2"/>
  <c r="AF74" i="2"/>
  <c r="AF122" i="2"/>
  <c r="AF138" i="2"/>
  <c r="AF215" i="2"/>
  <c r="AF95" i="2"/>
  <c r="AF171" i="2"/>
  <c r="AQ9" i="4" s="1"/>
  <c r="AF235" i="2"/>
  <c r="BG9" i="4" s="1"/>
  <c r="AF192" i="2"/>
  <c r="AW6" i="4" s="1"/>
  <c r="AF240" i="2"/>
  <c r="AF173" i="2"/>
  <c r="AR7" i="4" s="1"/>
  <c r="AF189" i="2"/>
  <c r="AV7" i="4" s="1"/>
  <c r="AF186" i="2"/>
  <c r="BH10" i="4"/>
  <c r="BI6" i="4"/>
  <c r="AF20" i="2"/>
  <c r="AF148" i="2"/>
  <c r="AF72" i="2"/>
  <c r="AF136" i="2"/>
  <c r="AF60" i="2"/>
  <c r="AF124" i="2"/>
  <c r="AF13" i="2"/>
  <c r="AF29" i="2"/>
  <c r="AF45" i="2"/>
  <c r="AF61" i="2"/>
  <c r="AF141" i="2"/>
  <c r="AF6" i="2"/>
  <c r="B8" i="4" s="1"/>
  <c r="AF22" i="2"/>
  <c r="AF38" i="2"/>
  <c r="AF54" i="2"/>
  <c r="AF70" i="2"/>
  <c r="AF134" i="2"/>
  <c r="AF150" i="2"/>
  <c r="AF199" i="2"/>
  <c r="AF11" i="2"/>
  <c r="AF43" i="2"/>
  <c r="AF59" i="2"/>
  <c r="AF75" i="2"/>
  <c r="AF139" i="2"/>
  <c r="AF188" i="2"/>
  <c r="AF185" i="2"/>
  <c r="AF182" i="2"/>
  <c r="AS12" i="4" s="1"/>
  <c r="AF198" i="2"/>
  <c r="AF48" i="2"/>
  <c r="AF12" i="2"/>
  <c r="AF140" i="2"/>
  <c r="AF33" i="2"/>
  <c r="AF49" i="2"/>
  <c r="AF113" i="2"/>
  <c r="AF179" i="2"/>
  <c r="AF42" i="2"/>
  <c r="AF106" i="2"/>
  <c r="AF15" i="2"/>
  <c r="AF31" i="2"/>
  <c r="AF47" i="2"/>
  <c r="AF63" i="2"/>
  <c r="AF143" i="2"/>
  <c r="AF218" i="2"/>
  <c r="G4" i="1"/>
  <c r="F4" i="4"/>
  <c r="AF64" i="2"/>
  <c r="AF32" i="2"/>
  <c r="AF116" i="2"/>
  <c r="AF40" i="2"/>
  <c r="AF28" i="2"/>
  <c r="AF5" i="2"/>
  <c r="AF21" i="2"/>
  <c r="AF37" i="2"/>
  <c r="AF53" i="2"/>
  <c r="AF69" i="2"/>
  <c r="AF133" i="2"/>
  <c r="AF149" i="2"/>
  <c r="AK11" i="4" s="1"/>
  <c r="AF195" i="2"/>
  <c r="AF14" i="2"/>
  <c r="AF30" i="2"/>
  <c r="AF46" i="2"/>
  <c r="AF62" i="2"/>
  <c r="AF142" i="2"/>
  <c r="AF19" i="2"/>
  <c r="AF35" i="2"/>
  <c r="AF67" i="2"/>
  <c r="AF115" i="2"/>
  <c r="AF131" i="2"/>
  <c r="AF147" i="2"/>
  <c r="AF187" i="2"/>
  <c r="AF180" i="2"/>
  <c r="AF196" i="2"/>
  <c r="AF193" i="2"/>
  <c r="AW7" i="4" s="1"/>
  <c r="AF190" i="2"/>
  <c r="AU12" i="4" s="1"/>
  <c r="AF128" i="2"/>
  <c r="AF144" i="2"/>
  <c r="AF4" i="2"/>
  <c r="AF132" i="2"/>
  <c r="AF56" i="2"/>
  <c r="AF44" i="2"/>
  <c r="AF9" i="2"/>
  <c r="AF25" i="2"/>
  <c r="AF41" i="2"/>
  <c r="AF57" i="2"/>
  <c r="AF73" i="2"/>
  <c r="AF137" i="2"/>
  <c r="AF18" i="2"/>
  <c r="AF34" i="2"/>
  <c r="AF50" i="2"/>
  <c r="AF66" i="2"/>
  <c r="AF114" i="2"/>
  <c r="AF130" i="2"/>
  <c r="AF146" i="2"/>
  <c r="AJ12" i="4" s="1"/>
  <c r="AF183" i="2"/>
  <c r="AF7" i="2"/>
  <c r="AF23" i="2"/>
  <c r="AF39" i="2"/>
  <c r="AF55" i="2"/>
  <c r="AF71" i="2"/>
  <c r="AF103" i="2"/>
  <c r="AF135" i="2"/>
  <c r="AF184" i="2"/>
  <c r="AF200" i="2"/>
  <c r="AF181" i="2"/>
  <c r="AF197" i="2"/>
  <c r="AW11" i="4" s="1"/>
  <c r="AF178" i="2"/>
  <c r="AF194" i="2"/>
  <c r="AF101" i="2"/>
  <c r="AF77" i="2"/>
  <c r="AF226" i="2"/>
  <c r="AF202" i="2"/>
  <c r="AF176" i="2"/>
  <c r="AF152" i="2"/>
  <c r="BC6" i="4"/>
  <c r="AV10" i="4"/>
  <c r="AL7" i="4"/>
  <c r="AT8" i="4"/>
  <c r="BG11" i="4"/>
  <c r="BH7" i="4"/>
  <c r="BH8" i="4"/>
  <c r="BG12" i="4"/>
  <c r="BG7" i="4"/>
  <c r="BF11" i="4"/>
  <c r="BG10" i="4"/>
  <c r="BH6" i="4"/>
  <c r="BI9" i="4"/>
  <c r="BJ5" i="4"/>
  <c r="BH9" i="4"/>
  <c r="BI5" i="4"/>
  <c r="BF10" i="4"/>
  <c r="BG6" i="4"/>
  <c r="BJ6" i="4"/>
  <c r="BI10" i="4"/>
  <c r="BJ7" i="4"/>
  <c r="BI11" i="4"/>
  <c r="BG8" i="4"/>
  <c r="BF12" i="4"/>
  <c r="BH5" i="4"/>
  <c r="BH11" i="4"/>
  <c r="BI7" i="4"/>
  <c r="BH12" i="4"/>
  <c r="BI8" i="4"/>
  <c r="BG5" i="4"/>
  <c r="BF9" i="4"/>
  <c r="AN7" i="4"/>
  <c r="AM11" i="4"/>
  <c r="AZ7" i="4"/>
  <c r="AY11" i="4"/>
  <c r="BB6" i="4"/>
  <c r="BA10" i="4"/>
  <c r="AY9" i="4"/>
  <c r="AZ5" i="4"/>
  <c r="AZ12" i="4"/>
  <c r="BA8" i="4"/>
  <c r="BA7" i="4"/>
  <c r="AZ11" i="4"/>
  <c r="AY7" i="4"/>
  <c r="AX11" i="4"/>
  <c r="AL12" i="4"/>
  <c r="AM8" i="4"/>
  <c r="BC5" i="4"/>
  <c r="BB9" i="4"/>
  <c r="BA12" i="4"/>
  <c r="BB8" i="4"/>
  <c r="AQ6" i="4"/>
  <c r="AP10" i="4"/>
  <c r="AO11" i="4"/>
  <c r="AP7" i="4"/>
  <c r="AN12" i="4"/>
  <c r="AO8" i="4"/>
  <c r="AO12" i="4"/>
  <c r="AP8" i="4"/>
  <c r="AO7" i="4"/>
  <c r="AN11" i="4"/>
  <c r="AP6" i="4"/>
  <c r="AO10" i="4"/>
  <c r="BA11" i="4"/>
  <c r="BB7" i="4"/>
  <c r="AY12" i="4"/>
  <c r="AZ8" i="4"/>
  <c r="AY10" i="4"/>
  <c r="AZ6" i="4"/>
  <c r="BA9" i="4"/>
  <c r="BB5" i="4"/>
  <c r="BC10" i="4"/>
  <c r="BD6" i="4"/>
  <c r="AS7" i="4"/>
  <c r="AR11" i="4"/>
  <c r="AS5" i="4"/>
  <c r="AR9" i="4"/>
  <c r="AM7" i="4"/>
  <c r="AL11" i="4"/>
  <c r="AQ12" i="4"/>
  <c r="AR8" i="4"/>
  <c r="AQ7" i="4"/>
  <c r="AP11" i="4"/>
  <c r="AN5" i="4"/>
  <c r="AM9" i="4"/>
  <c r="BA6" i="4"/>
  <c r="AZ10" i="4"/>
  <c r="BC7" i="4"/>
  <c r="BB11" i="4"/>
  <c r="BD9" i="4"/>
  <c r="BE5" i="4"/>
  <c r="BD7" i="4"/>
  <c r="BC11" i="4"/>
  <c r="BE11" i="4"/>
  <c r="BF7" i="4"/>
  <c r="BC12" i="4"/>
  <c r="BD8" i="4"/>
  <c r="AQ5" i="4"/>
  <c r="AP9" i="4"/>
  <c r="AM10" i="4"/>
  <c r="AN6" i="4"/>
  <c r="AQ10" i="4"/>
  <c r="AR6" i="4"/>
  <c r="AM12" i="4"/>
  <c r="AN8" i="4"/>
  <c r="AN9" i="4"/>
  <c r="AO5" i="4"/>
  <c r="AP12" i="4"/>
  <c r="AQ8" i="4"/>
  <c r="AO6" i="4"/>
  <c r="AN10" i="4"/>
  <c r="AO9" i="4"/>
  <c r="AP5" i="4"/>
  <c r="BE6" i="4"/>
  <c r="BD10" i="4"/>
  <c r="BE9" i="4"/>
  <c r="BF5" i="4"/>
  <c r="AZ9" i="4"/>
  <c r="BA5" i="4"/>
  <c r="BE12" i="4"/>
  <c r="BF8" i="4"/>
  <c r="BE7" i="4"/>
  <c r="BD11" i="4"/>
  <c r="BF6" i="4"/>
  <c r="BE10" i="4"/>
  <c r="BD5" i="4"/>
  <c r="BC9" i="4"/>
  <c r="J94" i="2"/>
  <c r="J95" i="2"/>
  <c r="J74" i="2"/>
  <c r="J24" i="2"/>
  <c r="J51" i="2"/>
  <c r="J56" i="2"/>
  <c r="J31" i="2"/>
  <c r="J61" i="2"/>
  <c r="J88" i="2"/>
  <c r="J55" i="2"/>
  <c r="J75" i="2"/>
  <c r="J38" i="2"/>
  <c r="J29" i="2"/>
  <c r="J45" i="2"/>
  <c r="J6" i="2"/>
  <c r="J12" i="2"/>
  <c r="J66" i="2"/>
  <c r="J72" i="2"/>
  <c r="J8" i="2"/>
  <c r="J16" i="2"/>
  <c r="J91" i="2"/>
  <c r="J7" i="2"/>
  <c r="J77" i="2"/>
  <c r="J13" i="2"/>
  <c r="J34" i="2"/>
  <c r="J97" i="2"/>
  <c r="J40" i="2"/>
  <c r="J18" i="2"/>
  <c r="J87" i="2"/>
  <c r="J43" i="2"/>
  <c r="J27" i="2"/>
  <c r="J98" i="2"/>
  <c r="J62" i="2"/>
  <c r="J30" i="2"/>
  <c r="J93" i="2"/>
  <c r="J73" i="2"/>
  <c r="J57" i="2"/>
  <c r="J41" i="2"/>
  <c r="J25" i="2"/>
  <c r="J9" i="2"/>
  <c r="J47" i="2"/>
  <c r="J86" i="2"/>
  <c r="J58" i="2"/>
  <c r="J26" i="2"/>
  <c r="J85" i="2"/>
  <c r="J84" i="2"/>
  <c r="J68" i="2"/>
  <c r="J52" i="2"/>
  <c r="J36" i="2"/>
  <c r="J20" i="2"/>
  <c r="J4" i="2"/>
  <c r="J71" i="2"/>
  <c r="J3" i="2"/>
  <c r="J83" i="2"/>
  <c r="J67" i="2"/>
  <c r="J39" i="2"/>
  <c r="J23" i="2"/>
  <c r="J90" i="2"/>
  <c r="J54" i="2"/>
  <c r="J22" i="2"/>
  <c r="J89" i="2"/>
  <c r="J69" i="2"/>
  <c r="J53" i="2"/>
  <c r="J37" i="2"/>
  <c r="J21" i="2"/>
  <c r="J5" i="2"/>
  <c r="J19" i="2"/>
  <c r="J78" i="2"/>
  <c r="J50" i="2"/>
  <c r="J96" i="2"/>
  <c r="J80" i="2"/>
  <c r="J64" i="2"/>
  <c r="J48" i="2"/>
  <c r="J32" i="2"/>
  <c r="J79" i="2"/>
  <c r="J59" i="2"/>
  <c r="J35" i="2"/>
  <c r="J15" i="2"/>
  <c r="J82" i="2"/>
  <c r="J46" i="2"/>
  <c r="J14" i="2"/>
  <c r="J81" i="2"/>
  <c r="J65" i="2"/>
  <c r="J49" i="2"/>
  <c r="J33" i="2"/>
  <c r="J17" i="2"/>
  <c r="J63" i="2"/>
  <c r="J11" i="2"/>
  <c r="J70" i="2"/>
  <c r="J42" i="2"/>
  <c r="J10" i="2"/>
  <c r="J92" i="2"/>
  <c r="J76" i="2"/>
  <c r="J60" i="2"/>
  <c r="J44" i="2"/>
  <c r="J28" i="2"/>
  <c r="AF3" i="2"/>
  <c r="B6" i="4"/>
  <c r="AQ11" i="4" l="1"/>
  <c r="AR5" i="4"/>
  <c r="AK7" i="4"/>
  <c r="AJ11" i="4"/>
  <c r="AV9" i="4"/>
  <c r="AW5" i="4"/>
  <c r="AU11" i="4"/>
  <c r="AK8" i="4"/>
  <c r="AU8" i="4"/>
  <c r="AT12" i="4"/>
  <c r="AS8" i="4"/>
  <c r="AR12" i="4"/>
  <c r="AT10" i="4"/>
  <c r="AU6" i="4"/>
  <c r="AU5" i="4"/>
  <c r="AT9" i="4"/>
  <c r="AV5" i="4"/>
  <c r="AU9" i="4"/>
  <c r="AX5" i="4"/>
  <c r="AW9" i="4"/>
  <c r="AK5" i="4"/>
  <c r="AJ9" i="4"/>
  <c r="AU7" i="4"/>
  <c r="AT11" i="4"/>
  <c r="AK12" i="4"/>
  <c r="AL8" i="4"/>
  <c r="AK10" i="4"/>
  <c r="AL6" i="4"/>
  <c r="AV8" i="4"/>
  <c r="AK9" i="4"/>
  <c r="AL5" i="4"/>
  <c r="AU10" i="4"/>
  <c r="AV6" i="4"/>
  <c r="AX7" i="4"/>
  <c r="AS11" i="4"/>
  <c r="AT7" i="4"/>
  <c r="AK6" i="4"/>
  <c r="AJ10" i="4"/>
  <c r="AX6" i="4"/>
  <c r="AW10" i="4"/>
  <c r="H4" i="1"/>
  <c r="G4" i="4"/>
  <c r="AW12" i="4"/>
  <c r="AX8" i="4"/>
  <c r="AV11" i="4"/>
  <c r="AW8" i="4"/>
  <c r="AV12" i="4"/>
  <c r="AX10" i="4"/>
  <c r="AY6" i="4"/>
  <c r="AS10" i="4"/>
  <c r="AT6" i="4"/>
  <c r="AJ8" i="4"/>
  <c r="AI12" i="4"/>
  <c r="BC8" i="4"/>
  <c r="BB12" i="4"/>
  <c r="AT5" i="4"/>
  <c r="AS9" i="4"/>
  <c r="AY5" i="4"/>
  <c r="AX9" i="4"/>
  <c r="AS6" i="4"/>
  <c r="AR10" i="4"/>
  <c r="AL10" i="4"/>
  <c r="AM6" i="4"/>
  <c r="BD12" i="4"/>
  <c r="BE8" i="4"/>
  <c r="AX12" i="4"/>
  <c r="AY8" i="4"/>
  <c r="Y11" i="4"/>
  <c r="Z7" i="4"/>
  <c r="V12" i="4"/>
  <c r="W8" i="4"/>
  <c r="Q11" i="4"/>
  <c r="R7" i="4"/>
  <c r="AC8" i="4"/>
  <c r="AB12" i="4"/>
  <c r="AD10" i="4"/>
  <c r="AE6" i="4"/>
  <c r="N9" i="4"/>
  <c r="O5" i="4"/>
  <c r="S10" i="4"/>
  <c r="T6" i="4"/>
  <c r="AI9" i="4"/>
  <c r="AJ5" i="4"/>
  <c r="S9" i="4"/>
  <c r="T5" i="4"/>
  <c r="AA10" i="4"/>
  <c r="AB6" i="4"/>
  <c r="M9" i="4"/>
  <c r="N5" i="4"/>
  <c r="B9" i="4"/>
  <c r="C5" i="4"/>
  <c r="AB8" i="4"/>
  <c r="AA12" i="4"/>
  <c r="AH9" i="4"/>
  <c r="AI5" i="4"/>
  <c r="I11" i="4"/>
  <c r="J7" i="4"/>
  <c r="M12" i="4"/>
  <c r="N8" i="4"/>
  <c r="T7" i="4"/>
  <c r="S11" i="4"/>
  <c r="R10" i="4"/>
  <c r="S6" i="4"/>
  <c r="X7" i="4"/>
  <c r="W11" i="4"/>
  <c r="B12" i="4"/>
  <c r="C8" i="4"/>
  <c r="M10" i="4"/>
  <c r="N6" i="4"/>
  <c r="G11" i="4"/>
  <c r="H7" i="4"/>
  <c r="AG6" i="4"/>
  <c r="AF10" i="4"/>
  <c r="Q7" i="4"/>
  <c r="P11" i="4"/>
  <c r="AC11" i="4"/>
  <c r="AD7" i="4"/>
  <c r="AH11" i="4"/>
  <c r="AI7" i="4"/>
  <c r="J12" i="4"/>
  <c r="K8" i="4"/>
  <c r="U12" i="4"/>
  <c r="V8" i="4"/>
  <c r="L8" i="4"/>
  <c r="K12" i="4"/>
  <c r="AG8" i="4"/>
  <c r="AF12" i="4"/>
  <c r="H6" i="4"/>
  <c r="G10" i="4"/>
  <c r="E8" i="4"/>
  <c r="D12" i="4"/>
  <c r="AC6" i="4"/>
  <c r="AB10" i="4"/>
  <c r="Q12" i="4"/>
  <c r="R8" i="4"/>
  <c r="E5" i="4"/>
  <c r="D9" i="4"/>
  <c r="N10" i="4"/>
  <c r="O6" i="4"/>
  <c r="U9" i="4"/>
  <c r="V5" i="4"/>
  <c r="D7" i="4"/>
  <c r="C11" i="4"/>
  <c r="M11" i="4"/>
  <c r="N7" i="4"/>
  <c r="Z12" i="4"/>
  <c r="AA8" i="4"/>
  <c r="U7" i="4"/>
  <c r="T11" i="4"/>
  <c r="Z11" i="4"/>
  <c r="AA7" i="4"/>
  <c r="Y6" i="4"/>
  <c r="X10" i="4"/>
  <c r="H8" i="4"/>
  <c r="G12" i="4"/>
  <c r="F11" i="4"/>
  <c r="G7" i="4"/>
  <c r="AH10" i="4"/>
  <c r="AI6" i="4"/>
  <c r="Y12" i="4"/>
  <c r="Z8" i="4"/>
  <c r="V10" i="4"/>
  <c r="W6" i="4"/>
  <c r="AH12" i="4"/>
  <c r="AI8" i="4"/>
  <c r="AF8" i="4"/>
  <c r="AE12" i="4"/>
  <c r="AC10" i="4"/>
  <c r="AD6" i="4"/>
  <c r="Y8" i="4"/>
  <c r="X12" i="4"/>
  <c r="Y9" i="4"/>
  <c r="Z5" i="4"/>
  <c r="E7" i="4"/>
  <c r="D11" i="4"/>
  <c r="B10" i="4"/>
  <c r="C6" i="4"/>
  <c r="M6" i="4"/>
  <c r="L10" i="4"/>
  <c r="AD12" i="4"/>
  <c r="AE8" i="4"/>
  <c r="I12" i="4"/>
  <c r="J8" i="4"/>
  <c r="Q6" i="4"/>
  <c r="P10" i="4"/>
  <c r="P8" i="4"/>
  <c r="O12" i="4"/>
  <c r="U8" i="4"/>
  <c r="T12" i="4"/>
  <c r="AI11" i="4"/>
  <c r="AJ7" i="4"/>
  <c r="X8" i="4"/>
  <c r="W12" i="4"/>
  <c r="S12" i="4"/>
  <c r="T8" i="4"/>
  <c r="B11" i="4"/>
  <c r="C7" i="4"/>
  <c r="I6" i="4"/>
  <c r="H10" i="4"/>
  <c r="AG12" i="4"/>
  <c r="AH8" i="4"/>
  <c r="J10" i="4"/>
  <c r="K6" i="4"/>
  <c r="AG10" i="4"/>
  <c r="AH6" i="4"/>
  <c r="J9" i="4"/>
  <c r="K5" i="4"/>
  <c r="AG11" i="4"/>
  <c r="AH7" i="4"/>
  <c r="G9" i="4"/>
  <c r="H5" i="4"/>
  <c r="R12" i="4"/>
  <c r="S8" i="4"/>
  <c r="AJ6" i="4"/>
  <c r="AI10" i="4"/>
  <c r="L5" i="4"/>
  <c r="K9" i="4"/>
  <c r="Z9" i="4"/>
  <c r="AA5" i="4"/>
  <c r="M8" i="4"/>
  <c r="L12" i="4"/>
  <c r="C10" i="4"/>
  <c r="D6" i="4"/>
  <c r="O9" i="4"/>
  <c r="P5" i="4"/>
  <c r="E12" i="4"/>
  <c r="F8" i="4"/>
  <c r="X6" i="4"/>
  <c r="W10" i="4"/>
  <c r="F9" i="4"/>
  <c r="G5" i="4"/>
  <c r="E6" i="4"/>
  <c r="D10" i="4"/>
  <c r="AF7" i="4"/>
  <c r="AE11" i="4"/>
  <c r="M5" i="4"/>
  <c r="L9" i="4"/>
  <c r="AA11" i="4"/>
  <c r="AB7" i="4"/>
  <c r="Q8" i="4"/>
  <c r="P12" i="4"/>
  <c r="N11" i="4"/>
  <c r="O7" i="4"/>
  <c r="R9" i="4"/>
  <c r="S5" i="4"/>
  <c r="M7" i="4"/>
  <c r="L11" i="4"/>
  <c r="AC12" i="4"/>
  <c r="AD8" i="4"/>
  <c r="X5" i="4"/>
  <c r="W9" i="4"/>
  <c r="Y7" i="4"/>
  <c r="X11" i="4"/>
  <c r="O11" i="4"/>
  <c r="P7" i="4"/>
  <c r="AG7" i="4"/>
  <c r="AF11" i="4"/>
  <c r="AC7" i="4"/>
  <c r="AB11" i="4"/>
  <c r="Q9" i="4"/>
  <c r="R5" i="4"/>
  <c r="I7" i="4"/>
  <c r="H11" i="4"/>
  <c r="AF6" i="4"/>
  <c r="AE10" i="4"/>
  <c r="AC5" i="4"/>
  <c r="AB9" i="4"/>
  <c r="AD11" i="4"/>
  <c r="AE7" i="4"/>
  <c r="R11" i="4"/>
  <c r="S7" i="4"/>
  <c r="J11" i="4"/>
  <c r="K7" i="4"/>
  <c r="K10" i="4"/>
  <c r="L6" i="4"/>
  <c r="B5" i="4"/>
  <c r="B7" i="4"/>
  <c r="I4" i="1" l="1"/>
  <c r="H4" i="4"/>
  <c r="AA9" i="4"/>
  <c r="AB5" i="4"/>
  <c r="Y10" i="4"/>
  <c r="Z6" i="4"/>
  <c r="E10" i="4"/>
  <c r="F6" i="4"/>
  <c r="U5" i="4"/>
  <c r="T9" i="4"/>
  <c r="L7" i="4"/>
  <c r="K11" i="4"/>
  <c r="I10" i="4"/>
  <c r="J6" i="4"/>
  <c r="AD9" i="4"/>
  <c r="AE5" i="4"/>
  <c r="Q5" i="4"/>
  <c r="P9" i="4"/>
  <c r="AC9" i="4"/>
  <c r="AD5" i="4"/>
  <c r="AG9" i="4"/>
  <c r="AH5" i="4"/>
  <c r="Y5" i="4"/>
  <c r="X9" i="4"/>
  <c r="AG5" i="4"/>
  <c r="AF9" i="4"/>
  <c r="P6" i="4"/>
  <c r="O10" i="4"/>
  <c r="U10" i="4"/>
  <c r="V6" i="4"/>
  <c r="V9" i="4"/>
  <c r="W5" i="4"/>
  <c r="I8" i="4"/>
  <c r="H12" i="4"/>
  <c r="I9" i="4"/>
  <c r="J5" i="4"/>
  <c r="U6" i="4"/>
  <c r="T10" i="4"/>
  <c r="AF5" i="4"/>
  <c r="AE9" i="4"/>
  <c r="Z10" i="4"/>
  <c r="AA6" i="4"/>
  <c r="E11" i="4"/>
  <c r="F7" i="4"/>
  <c r="E9" i="4"/>
  <c r="F5" i="4"/>
  <c r="U11" i="4"/>
  <c r="V7" i="4"/>
  <c r="Q10" i="4"/>
  <c r="R6" i="4"/>
  <c r="D8" i="4"/>
  <c r="C12" i="4"/>
  <c r="V11" i="4"/>
  <c r="W7" i="4"/>
  <c r="D5" i="4"/>
  <c r="C9" i="4"/>
  <c r="F10" i="4"/>
  <c r="G6" i="4"/>
  <c r="N12" i="4"/>
  <c r="O8" i="4"/>
  <c r="F12" i="4"/>
  <c r="G8" i="4"/>
  <c r="I5" i="4"/>
  <c r="H9" i="4"/>
  <c r="J4" i="1" l="1"/>
  <c r="I4" i="4"/>
  <c r="K16" i="2"/>
  <c r="K63" i="2"/>
  <c r="K15" i="2"/>
  <c r="K94" i="2"/>
  <c r="K38" i="2"/>
  <c r="K18" i="2"/>
  <c r="K9" i="2"/>
  <c r="K75" i="2"/>
  <c r="K43" i="2"/>
  <c r="K27" i="2"/>
  <c r="K82" i="2"/>
  <c r="K66" i="2"/>
  <c r="K46" i="2"/>
  <c r="K89" i="2"/>
  <c r="K73" i="2"/>
  <c r="K57" i="2"/>
  <c r="K41" i="2"/>
  <c r="K25" i="2"/>
  <c r="K96" i="2"/>
  <c r="K80" i="2"/>
  <c r="K64" i="2"/>
  <c r="K48" i="2"/>
  <c r="K32" i="2"/>
  <c r="K3" i="2"/>
  <c r="K87" i="2"/>
  <c r="K55" i="2"/>
  <c r="K7" i="2"/>
  <c r="K86" i="2"/>
  <c r="K30" i="2"/>
  <c r="K14" i="2"/>
  <c r="K5" i="2"/>
  <c r="K67" i="2"/>
  <c r="K39" i="2"/>
  <c r="K11" i="2"/>
  <c r="K78" i="2"/>
  <c r="K62" i="2"/>
  <c r="K34" i="2"/>
  <c r="K85" i="2"/>
  <c r="K69" i="2"/>
  <c r="K53" i="2"/>
  <c r="K37" i="2"/>
  <c r="K21" i="2"/>
  <c r="K92" i="2"/>
  <c r="K76" i="2"/>
  <c r="K60" i="2"/>
  <c r="K44" i="2"/>
  <c r="K28" i="2"/>
  <c r="K12" i="2"/>
  <c r="K79" i="2"/>
  <c r="K47" i="2"/>
  <c r="K91" i="2"/>
  <c r="K50" i="2"/>
  <c r="K26" i="2"/>
  <c r="K10" i="2"/>
  <c r="K95" i="2"/>
  <c r="K59" i="2"/>
  <c r="K35" i="2"/>
  <c r="K98" i="2"/>
  <c r="K74" i="2"/>
  <c r="K58" i="2"/>
  <c r="K97" i="2"/>
  <c r="K81" i="2"/>
  <c r="K65" i="2"/>
  <c r="K49" i="2"/>
  <c r="K33" i="2"/>
  <c r="K17" i="2"/>
  <c r="K88" i="2"/>
  <c r="K72" i="2"/>
  <c r="K56" i="2"/>
  <c r="K40" i="2"/>
  <c r="K24" i="2"/>
  <c r="K8" i="2"/>
  <c r="K71" i="2"/>
  <c r="K19" i="2"/>
  <c r="K23" i="2"/>
  <c r="K42" i="2"/>
  <c r="K22" i="2"/>
  <c r="K6" i="2"/>
  <c r="K83" i="2"/>
  <c r="K51" i="2"/>
  <c r="K31" i="2"/>
  <c r="K90" i="2"/>
  <c r="K70" i="2"/>
  <c r="K54" i="2"/>
  <c r="K93" i="2"/>
  <c r="K77" i="2"/>
  <c r="K61" i="2"/>
  <c r="K45" i="2"/>
  <c r="K29" i="2"/>
  <c r="K13" i="2"/>
  <c r="K84" i="2"/>
  <c r="K68" i="2"/>
  <c r="K52" i="2"/>
  <c r="K36" i="2"/>
  <c r="K20" i="2"/>
  <c r="K4" i="2"/>
  <c r="K4" i="1" l="1"/>
  <c r="J4" i="4"/>
  <c r="L4" i="1" l="1"/>
  <c r="K4" i="4"/>
  <c r="M4" i="1" l="1"/>
  <c r="L4" i="4"/>
  <c r="N4" i="1" l="1"/>
  <c r="M4" i="4"/>
  <c r="O4" i="1" l="1"/>
  <c r="N4" i="4"/>
  <c r="P4" i="1" l="1"/>
  <c r="O4" i="4"/>
  <c r="Q4" i="1" l="1"/>
  <c r="P4" i="4"/>
  <c r="R4" i="1" l="1"/>
  <c r="Q4" i="4"/>
  <c r="S4" i="1" l="1"/>
  <c r="R4" i="4"/>
  <c r="T4" i="1" l="1"/>
  <c r="S4" i="4"/>
  <c r="U4" i="1" l="1"/>
  <c r="T4" i="4"/>
  <c r="V4" i="1" l="1"/>
  <c r="U4" i="4"/>
  <c r="W4" i="1" l="1"/>
  <c r="V4" i="4"/>
  <c r="X4" i="1" l="1"/>
  <c r="W4" i="4"/>
  <c r="Y4" i="1" l="1"/>
  <c r="X4" i="4"/>
  <c r="Z4" i="1" l="1"/>
  <c r="Y4" i="4"/>
  <c r="AA4" i="1" l="1"/>
  <c r="Z4" i="4"/>
  <c r="AB4" i="1" l="1"/>
  <c r="AA4" i="4"/>
  <c r="AC4" i="1" l="1"/>
  <c r="AB4" i="4"/>
  <c r="AD4" i="1" l="1"/>
  <c r="AC4" i="4"/>
  <c r="AE4" i="1" l="1"/>
  <c r="AD4" i="4"/>
  <c r="AF4" i="1" l="1"/>
  <c r="AE4" i="4"/>
  <c r="AG4" i="1" l="1"/>
  <c r="AF4" i="4"/>
  <c r="AH4" i="1" l="1"/>
  <c r="AG4" i="4"/>
  <c r="AI4" i="1" l="1"/>
  <c r="AH4" i="4"/>
  <c r="AJ4" i="1" l="1"/>
  <c r="AI4" i="4"/>
  <c r="AK4" i="1" l="1"/>
  <c r="AJ4" i="4"/>
  <c r="AL4" i="1" l="1"/>
  <c r="AK4" i="4"/>
  <c r="AM4" i="1" l="1"/>
  <c r="AL4" i="4"/>
  <c r="AN4" i="1" l="1"/>
  <c r="AM4" i="4"/>
  <c r="AO4" i="1" l="1"/>
  <c r="AN4" i="4"/>
  <c r="AP4" i="1" l="1"/>
  <c r="AO4" i="4"/>
  <c r="AQ4" i="1" l="1"/>
  <c r="AP4" i="4"/>
  <c r="AR4" i="1" l="1"/>
  <c r="AQ4" i="4"/>
  <c r="AS4" i="1" l="1"/>
  <c r="AR4" i="4"/>
  <c r="AT4" i="1" l="1"/>
  <c r="AS4" i="4"/>
  <c r="AU4" i="1" l="1"/>
  <c r="AT4" i="4"/>
  <c r="AV4" i="1" l="1"/>
  <c r="AU4" i="4"/>
  <c r="AW4" i="1" l="1"/>
  <c r="AV4" i="4"/>
  <c r="AX4" i="1" l="1"/>
  <c r="AW4" i="4"/>
  <c r="AY4" i="1" l="1"/>
  <c r="AX4" i="4"/>
  <c r="AZ4" i="1" l="1"/>
  <c r="AY4" i="4"/>
  <c r="BA4" i="1" l="1"/>
  <c r="AZ4" i="4"/>
  <c r="BB4" i="1" l="1"/>
  <c r="BA4" i="4"/>
  <c r="BC4" i="1" l="1"/>
  <c r="BB4" i="4"/>
  <c r="BD4" i="1" l="1"/>
  <c r="BC4" i="4"/>
  <c r="BE4" i="1" l="1"/>
  <c r="BD4" i="4"/>
  <c r="BF4" i="1" l="1"/>
  <c r="BE4" i="4"/>
  <c r="BG4" i="1" l="1"/>
  <c r="BF4" i="4"/>
  <c r="BH4" i="1" l="1"/>
  <c r="BG4" i="4"/>
  <c r="BI4" i="1" l="1"/>
  <c r="BH4" i="4"/>
  <c r="BJ4" i="1" l="1"/>
  <c r="BI4" i="4"/>
  <c r="BK4" i="1" l="1"/>
  <c r="BJ4" i="4"/>
  <c r="BL4" i="1" l="1"/>
  <c r="BK4" i="4"/>
  <c r="BM4" i="1" l="1"/>
  <c r="BM4" i="4" s="1"/>
  <c r="BL4" i="4"/>
</calcChain>
</file>

<file path=xl/sharedStrings.xml><?xml version="1.0" encoding="utf-8"?>
<sst xmlns="http://schemas.openxmlformats.org/spreadsheetml/2006/main" count="245" uniqueCount="133">
  <si>
    <t>NLP</t>
  </si>
  <si>
    <t>Vision</t>
  </si>
  <si>
    <t>CSA</t>
  </si>
  <si>
    <t>Professional</t>
  </si>
  <si>
    <t>Functional</t>
  </si>
  <si>
    <t>Security</t>
  </si>
  <si>
    <t>Maths</t>
  </si>
  <si>
    <t>VISION</t>
  </si>
  <si>
    <t>MODELS</t>
  </si>
  <si>
    <t>DATABASES</t>
  </si>
  <si>
    <t>C</t>
  </si>
  <si>
    <t>MATHS</t>
  </si>
  <si>
    <t>SECURITY</t>
  </si>
  <si>
    <t>PROFESS</t>
  </si>
  <si>
    <t>FUNCTIONAL</t>
  </si>
  <si>
    <t>Modules</t>
  </si>
  <si>
    <t>Weighting</t>
  </si>
  <si>
    <t>Time</t>
  </si>
  <si>
    <t>Slots</t>
  </si>
  <si>
    <t>Total Slots</t>
  </si>
  <si>
    <t>Sum</t>
  </si>
  <si>
    <t>Total Time</t>
  </si>
  <si>
    <t>Topics</t>
  </si>
  <si>
    <t>N-Grams &amp; POS taggers</t>
  </si>
  <si>
    <t>Words &amp; Morphology</t>
  </si>
  <si>
    <t>Syntactic Parsing</t>
  </si>
  <si>
    <t>Shallow Semantics</t>
  </si>
  <si>
    <t>Semantics</t>
  </si>
  <si>
    <t>Discourse &amp; Text</t>
  </si>
  <si>
    <t>Deep Learning &amp; word Embeddings</t>
  </si>
  <si>
    <t>Sentiment Analysis</t>
  </si>
  <si>
    <t>Beyond Question Answering</t>
  </si>
  <si>
    <t>Module</t>
  </si>
  <si>
    <t>Human Vision</t>
  </si>
  <si>
    <t>Edge Detection</t>
  </si>
  <si>
    <t>Colour</t>
  </si>
  <si>
    <t>Noise Filtering</t>
  </si>
  <si>
    <t>Hough Transorm</t>
  </si>
  <si>
    <t>ROC Analysis</t>
  </si>
  <si>
    <t>Face Recognition</t>
  </si>
  <si>
    <t>3D Imaging</t>
  </si>
  <si>
    <t>Advanced Edge Detection</t>
  </si>
  <si>
    <t>Motion</t>
  </si>
  <si>
    <t>SIFT</t>
  </si>
  <si>
    <t>Object Recognition</t>
  </si>
  <si>
    <t>Model Based Object Recognition</t>
  </si>
  <si>
    <t>Von Neumann Architecture</t>
  </si>
  <si>
    <t>Computer Arithmetic</t>
  </si>
  <si>
    <t>Floating Point</t>
  </si>
  <si>
    <t>Digital Logic</t>
  </si>
  <si>
    <t>MIPS Microarchitecture</t>
  </si>
  <si>
    <t>CPU Control</t>
  </si>
  <si>
    <t>IO and Peripherals</t>
  </si>
  <si>
    <t>Improving Performance - Cache</t>
  </si>
  <si>
    <t>Improving Performance - Pipelining</t>
  </si>
  <si>
    <t>Superscalar</t>
  </si>
  <si>
    <t>Parallel Architectures</t>
  </si>
  <si>
    <t>Algebraic Data Types</t>
  </si>
  <si>
    <t>Imperative Ocaml</t>
  </si>
  <si>
    <t>Modules and Functors</t>
  </si>
  <si>
    <t>Monads</t>
  </si>
  <si>
    <t>Cryptography</t>
  </si>
  <si>
    <t>MACs and Hashes</t>
  </si>
  <si>
    <t>Access Control in Linux</t>
  </si>
  <si>
    <t>The Internet and Sockets</t>
  </si>
  <si>
    <t>Attacks and Goals</t>
  </si>
  <si>
    <t>The TLS and Tor Protocols</t>
  </si>
  <si>
    <t>Automated Protocol Verification</t>
  </si>
  <si>
    <t>An Overview of Web Security</t>
  </si>
  <si>
    <t>Web Security</t>
  </si>
  <si>
    <t>Reverse Engineering</t>
  </si>
  <si>
    <t>Buffer Overflow Attacks</t>
  </si>
  <si>
    <t>Common Attacks and Defenses</t>
  </si>
  <si>
    <t>Security and Usability</t>
  </si>
  <si>
    <t>Databases</t>
  </si>
  <si>
    <t>An Introduction to design and use of Database systems</t>
  </si>
  <si>
    <t>Backgroud, alternatives and justification of DBMS</t>
  </si>
  <si>
    <t>Relational Databases</t>
  </si>
  <si>
    <t>Relational Model</t>
  </si>
  <si>
    <t>Introduction to SQL</t>
  </si>
  <si>
    <t>Introduction to Transactions and Concurrency</t>
  </si>
  <si>
    <t>Database Design - ER diagrams and mapping to DB</t>
  </si>
  <si>
    <t>Java &amp; SQL - using a DB through JDBC</t>
  </si>
  <si>
    <t>Linear equations - Gaussian elimination</t>
  </si>
  <si>
    <t>Analytic geometry in the plane</t>
  </si>
  <si>
    <t>Vectors</t>
  </si>
  <si>
    <t>Matrices and Matrix Algebra</t>
  </si>
  <si>
    <t>Sets and Cardinality</t>
  </si>
  <si>
    <t>Relations on Sets</t>
  </si>
  <si>
    <t>Functions</t>
  </si>
  <si>
    <t>Inductive Definitions of Sets</t>
  </si>
  <si>
    <t>Probability</t>
  </si>
  <si>
    <t>Probability - Discrete Random Variables</t>
  </si>
  <si>
    <t>Models</t>
  </si>
  <si>
    <t>Regular Languages and Automata</t>
  </si>
  <si>
    <t>Context Free Languages</t>
  </si>
  <si>
    <t>Complexity</t>
  </si>
  <si>
    <t>Turing Machines</t>
  </si>
  <si>
    <t>NP</t>
  </si>
  <si>
    <t>Decidability and Computability</t>
  </si>
  <si>
    <t>Lambda Calculus</t>
  </si>
  <si>
    <t>English Law &amp; Computer Misuse Act</t>
  </si>
  <si>
    <t>GDPR &amp; Freedom of Information</t>
  </si>
  <si>
    <t>Contracts &amp; Liability</t>
  </si>
  <si>
    <t>Intellectual Property</t>
  </si>
  <si>
    <t>The Internet</t>
  </si>
  <si>
    <t>Human Resource Management</t>
  </si>
  <si>
    <t>Ethics</t>
  </si>
  <si>
    <t>slot length</t>
  </si>
  <si>
    <t>slots</t>
  </si>
  <si>
    <t>Day length</t>
  </si>
  <si>
    <t>Introduction to C programming</t>
  </si>
  <si>
    <t>Basic Computer Architecture</t>
  </si>
  <si>
    <t>Data types in C, arrays, strings</t>
  </si>
  <si>
    <t>Pointers</t>
  </si>
  <si>
    <t>Structures, Unions, Trees</t>
  </si>
  <si>
    <t>Loops, Function Calls</t>
  </si>
  <si>
    <t>Class</t>
  </si>
  <si>
    <t>Constructors</t>
  </si>
  <si>
    <t>Inheritance</t>
  </si>
  <si>
    <t>Operator overloading</t>
  </si>
  <si>
    <t>Virtual functions</t>
  </si>
  <si>
    <t>Polymorphism</t>
  </si>
  <si>
    <t>Templates</t>
  </si>
  <si>
    <t>Exception handling</t>
  </si>
  <si>
    <t>index</t>
  </si>
  <si>
    <t>Index</t>
  </si>
  <si>
    <t>ref</t>
  </si>
  <si>
    <t>column</t>
  </si>
  <si>
    <t>row</t>
  </si>
  <si>
    <t>auto_index</t>
  </si>
  <si>
    <t>valid</t>
  </si>
  <si>
    <t>timetable_count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</si>
</sst>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091F8-605B-074D-9AA4-2640F7A01903}" name="Table1" displayName="Table1" ref="H2:K98" totalsRowShown="0" headerRowDxfId="19">
  <autoFilter ref="H2:K98" xr:uid="{B5DAF9D3-55E2-7C4C-B23D-4A6DB4F421C8}"/>
  <tableColumns count="4">
    <tableColumn id="1" xr3:uid="{4BC274B6-E442-CC45-B134-A5A4F650E49A}" name="Module"/>
    <tableColumn id="2" xr3:uid="{6B5DB242-4BFA-6D48-8218-0C989AD81105}" name="Topics"/>
    <tableColumn id="3" xr3:uid="{C551F7C5-19D1-D640-9CF9-B0E4128BE3D1}" name="Modules" dataDxfId="18">
      <calculatedColumnFormula>COUNTIF(Table4[],Table1[[#This Row],[Topics]])</calculatedColumnFormula>
    </tableColumn>
    <tableColumn id="4" xr3:uid="{A2B0FE4D-69E0-0F47-8F53-98EA90CCAC65}" name="timetable_count" dataDxfId="17">
      <calculatedColumnFormula>COUNTIF(Timetable,Table1[[#This Row],[Topics]])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4C2D8-6277-BD49-AF3C-CAC4ACD285D5}" name="Table4" displayName="Table4" ref="N2:X27" totalsRowShown="0" headerRowDxfId="16">
  <autoFilter ref="N2:X27" xr:uid="{CB124A7E-98CA-5949-9479-74F6A158B358}"/>
  <tableColumns count="11">
    <tableColumn id="1" xr3:uid="{0172544B-3CEC-5E49-AE1B-00E2D63362F8}" name="index"/>
    <tableColumn id="2" xr3:uid="{16F7D319-AD6C-734A-8105-50F23629C9A3}" name="NLP" dataDxfId="15">
      <calculatedColumnFormula>IF($N3&lt;=VLOOKUP(O$2,Modules,4,FALSE),IF(ISERROR(VLOOKUP(_xlfn.CONCAT(O$2,$N3),Data,3,FALSE)),VLOOKUP(_xlfn.CONCAT(O$2,RANDBETWEEN(1,VLOOKUP(O$2,Modules,5,FALSE))),Data,1,FALSE),VLOOKUP(_xlfn.CONCAT(O$2,$N3),Data,3,FALSE)),"")</calculatedColumnFormula>
    </tableColumn>
    <tableColumn id="3" xr3:uid="{9A787098-C302-B94A-B10A-F1D7E647F631}" name="Vision" dataDxfId="14">
      <calculatedColumnFormula>IF($N3&lt;=VLOOKUP(P$2,Modules,4,FALSE),IF(ISERROR(VLOOKUP(_xlfn.CONCAT(P$2,$N3),Data,3,FALSE)),VLOOKUP(_xlfn.CONCAT(P$2,RANDBETWEEN(1,VLOOKUP(P$2,Modules,5,FALSE))),Data,2,FALSE),VLOOKUP(_xlfn.CONCAT(P$2,$N3),Data,3,FALSE)),"")</calculatedColumnFormula>
    </tableColumn>
    <tableColumn id="4" xr3:uid="{46F60D13-54AE-9C4D-9094-7DB97817C03F}" name="Models" dataDxfId="13">
      <calculatedColumnFormula>IF($N3&lt;=VLOOKUP(Q$2,Modules,4,FALSE),IF(ISERROR(VLOOKUP(_xlfn.CONCAT(Q$2,$N3),Data,3,FALSE)),VLOOKUP(_xlfn.CONCAT(Q$2,RANDBETWEEN(1,VLOOKUP(Q$2,Modules,5,FALSE))),Data,2,FALSE),VLOOKUP(_xlfn.CONCAT(Q$2,$N3),Data,3,FALSE)),"")</calculatedColumnFormula>
    </tableColumn>
    <tableColumn id="5" xr3:uid="{37A5B193-E722-1641-B3F5-B0253878008C}" name="Databases" dataDxfId="12">
      <calculatedColumnFormula>IF($N3&lt;=VLOOKUP(R$2,Modules,4,FALSE),IF(ISERROR(VLOOKUP(_xlfn.CONCAT(R$2,$N3),Data,3,FALSE)),VLOOKUP(_xlfn.CONCAT(R$2,RANDBETWEEN(1,VLOOKUP(R$2,Modules,5,FALSE))),Data,2,FALSE),VLOOKUP(_xlfn.CONCAT(R$2,$N3),Data,3,FALSE)),"")</calculatedColumnFormula>
    </tableColumn>
    <tableColumn id="6" xr3:uid="{D222989F-4771-FD4E-B18C-C5E604C90D6B}" name="CSA" dataDxfId="11">
      <calculatedColumnFormula>IF($N3&lt;=VLOOKUP(S$2,Modules,4,FALSE),IF(ISERROR(VLOOKUP(_xlfn.CONCAT(S$2,$N3),Data,3,FALSE)),VLOOKUP(_xlfn.CONCAT(S$2,RANDBETWEEN(1,VLOOKUP(S$2,Modules,5,FALSE))),Data,2,FALSE),VLOOKUP(_xlfn.CONCAT(S$2,$N3),Data,3,FALSE)),"")</calculatedColumnFormula>
    </tableColumn>
    <tableColumn id="7" xr3:uid="{F46891C3-AEBC-4C40-A247-B5721703F425}" name="C" dataDxfId="10">
      <calculatedColumnFormula>IF($N3&lt;=VLOOKUP(T$2,Modules,4,FALSE),IF(ISERROR(VLOOKUP(_xlfn.CONCAT(T$2,$N3),Data,3,FALSE)),VLOOKUP(_xlfn.CONCAT(T$2,RANDBETWEEN(1,VLOOKUP(T$2,Modules,5,FALSE))),Data,2,FALSE),VLOOKUP(_xlfn.CONCAT(T$2,$N3),Data,3,FALSE)),"")</calculatedColumnFormula>
    </tableColumn>
    <tableColumn id="8" xr3:uid="{94103E1F-C8B0-254A-B1B1-1F91E6379D24}" name="Maths" dataDxfId="9">
      <calculatedColumnFormula>IF($N3&lt;=VLOOKUP(U$2,Modules,4,FALSE),IF(ISERROR(VLOOKUP(_xlfn.CONCAT(U$2,$N3),Data,3,FALSE)),VLOOKUP(_xlfn.CONCAT(U$2,RANDBETWEEN(1,VLOOKUP(U$2,Modules,5,FALSE))),Data,2,FALSE),VLOOKUP(_xlfn.CONCAT(U$2,$N3),Data,3,FALSE)),"")</calculatedColumnFormula>
    </tableColumn>
    <tableColumn id="9" xr3:uid="{0B4C18E5-00B6-BA4C-98A1-2FBA6F80B1DD}" name="Security" dataDxfId="8">
      <calculatedColumnFormula>IF($N3&lt;=VLOOKUP(V$2,Modules,4,FALSE),IF(ISERROR(VLOOKUP(_xlfn.CONCAT(V$2,$N3),Data,3,FALSE)),VLOOKUP(_xlfn.CONCAT(V$2,RANDBETWEEN(1,VLOOKUP(V$2,Modules,5,FALSE))),Data,2,FALSE),VLOOKUP(_xlfn.CONCAT(V$2,$N3),Data,3,FALSE)),"")</calculatedColumnFormula>
    </tableColumn>
    <tableColumn id="10" xr3:uid="{702B5FAA-DB1B-F24B-936E-5DE207F3B223}" name="Professional" dataDxfId="7">
      <calculatedColumnFormula>IF($N3&lt;=VLOOKUP(W$2,Modules,4,FALSE),IF(ISERROR(VLOOKUP(_xlfn.CONCAT(W$2,$N3),Data,3,FALSE)),VLOOKUP(_xlfn.CONCAT(W$2,RANDBETWEEN(1,VLOOKUP(W$2,Modules,5,FALSE))),Data,2,FALSE),VLOOKUP(_xlfn.CONCAT(W$2,$N3),Data,3,FALSE)),"")</calculatedColumnFormula>
    </tableColumn>
    <tableColumn id="11" xr3:uid="{93CEA905-EB53-144F-A531-2B166219C57C}" name="Functional" dataDxfId="6">
      <calculatedColumnFormula>IF($N3&lt;=VLOOKUP(X$2,Modules,4,FALSE),IF(ISERROR(VLOOKUP(_xlfn.CONCAT(X$2,$N3),Data,3,FALSE)),VLOOKUP(_xlfn.CONCAT(X$2,RANDBETWEEN(1,VLOOKUP(X$2,Modules,5,FALSE))),Data,2,FALSE),VLOOKUP(_xlfn.CONCAT(X$2,$N3),Data,3,FALSE)),"")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BD5DD-3A56-314B-BB55-68504C06F175}" name="Table3" displayName="Table3" ref="A2:E12" totalsRowShown="0">
  <autoFilter ref="A2:E12" xr:uid="{4F98E790-B346-6241-8F72-55F4E1F2DC8E}"/>
  <tableColumns count="5">
    <tableColumn id="1" xr3:uid="{57E0ED26-038D-F84B-B2DC-54664EA10881}" name="Modules"/>
    <tableColumn id="2" xr3:uid="{4885F668-0688-3E48-9054-7D9B1F62D37F}" name="Weighting"/>
    <tableColumn id="3" xr3:uid="{AB69F26C-099F-A94F-B994-8A6869964405}" name="Time"/>
    <tableColumn id="4" xr3:uid="{260F42A7-9EC1-7747-916C-EADDEF394CEB}" name="Slots"/>
    <tableColumn id="5" xr3:uid="{56B5CA53-A3FC-354E-B768-6330ABAB51A8}" name="Topics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F8916-7CBE-EE4F-BB5B-81E967A82EA3}" name="Table5" displayName="Table5" ref="AA2:AF245" totalsRowShown="0">
  <autoFilter ref="AA2:AF245" xr:uid="{BA1FEAE9-E6F5-DC48-B09F-CF0FC30F9CAF}"/>
  <sortState xmlns:xlrd2="http://schemas.microsoft.com/office/spreadsheetml/2017/richdata2" ref="AA3:AF141">
    <sortCondition ref="AC2:AC141"/>
  </sortState>
  <tableColumns count="6">
    <tableColumn id="1" xr3:uid="{7EE745F0-6176-B241-97DE-73E2B8AF29A0}" name="Index">
      <calculatedColumnFormula>RAND()</calculatedColumnFormula>
    </tableColumn>
    <tableColumn id="5" xr3:uid="{493A98C0-F2E8-8348-94A7-86268ABAFF74}" name="auto_index" dataDxfId="4">
      <calculatedColumnFormula>ROW()-2</calculatedColumnFormula>
    </tableColumn>
    <tableColumn id="2" xr3:uid="{5CBCF591-523D-A24B-9118-A2F1E3659AE3}" name="ref" dataDxfId="3">
      <calculatedColumnFormula>OFFSET($AC$3,0,0)</calculatedColumnFormula>
    </tableColumn>
    <tableColumn id="3" xr3:uid="{508EBA2F-FF07-6148-A6C0-6FC50A235A16}" name="column" dataDxfId="2">
      <calculatedColumnFormula>(QUOTIENT($AC3,MAX(Table3[Slots])+1))+1</calculatedColumnFormula>
    </tableColumn>
    <tableColumn id="4" xr3:uid="{3F2EF450-1132-BB43-9798-86A66526823E}" name="row" dataDxfId="1">
      <calculatedColumnFormula>IF(MOD($AC3,MAX(Table3[Slots]))&lt;&gt;0,MOD($AC3,MAX(Table3[Slots])),MAX(Table3[Slots]))</calculatedColumnFormula>
    </tableColumn>
    <tableColumn id="6" xr3:uid="{5436DE68-C6F5-F846-A68B-098A87ADD7A0}" name="valid" dataDxfId="0">
      <calculatedColumnFormula>IF(INDEX(gen_topics,Table5[[#This Row],[row]],Table5[[#This Row],[column]])="",0,1)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2"/>
  <sheetViews>
    <sheetView zoomScale="101" workbookViewId="0">
      <selection activeCell="B5" sqref="B5:AF12"/>
    </sheetView>
  </sheetViews>
  <sheetFormatPr baseColWidth="10" defaultColWidth="8.83203125" defaultRowHeight="15" x14ac:dyDescent="0.2"/>
  <cols>
    <col min="1" max="1" width="19.33203125" bestFit="1" customWidth="1"/>
    <col min="2" max="46" width="11.33203125" customWidth="1"/>
    <col min="47" max="69" width="10.6640625" bestFit="1" customWidth="1"/>
  </cols>
  <sheetData>
    <row r="1" spans="1:69" x14ac:dyDescent="0.2">
      <c r="A1" t="s">
        <v>110</v>
      </c>
      <c r="B1">
        <v>8</v>
      </c>
    </row>
    <row r="2" spans="1:69" x14ac:dyDescent="0.2">
      <c r="A2" t="s">
        <v>109</v>
      </c>
      <c r="B2">
        <f>COUNTA(A5:A104)</f>
        <v>8</v>
      </c>
    </row>
    <row r="3" spans="1:69" x14ac:dyDescent="0.2">
      <c r="A3" t="s">
        <v>108</v>
      </c>
      <c r="B3">
        <f>B1/B2</f>
        <v>1</v>
      </c>
    </row>
    <row r="4" spans="1:69" s="2" customFormat="1" x14ac:dyDescent="0.2">
      <c r="B4" s="1">
        <v>43560</v>
      </c>
      <c r="C4" s="1">
        <f>B4+1</f>
        <v>43561</v>
      </c>
      <c r="D4" s="1">
        <f t="shared" ref="D4:BM4" si="0">C4+1</f>
        <v>43562</v>
      </c>
      <c r="E4" s="1">
        <f t="shared" si="0"/>
        <v>43563</v>
      </c>
      <c r="F4" s="1">
        <f t="shared" si="0"/>
        <v>43564</v>
      </c>
      <c r="G4" s="1">
        <f t="shared" si="0"/>
        <v>43565</v>
      </c>
      <c r="H4" s="1">
        <f t="shared" si="0"/>
        <v>43566</v>
      </c>
      <c r="I4" s="1">
        <f t="shared" si="0"/>
        <v>43567</v>
      </c>
      <c r="J4" s="1">
        <f t="shared" si="0"/>
        <v>43568</v>
      </c>
      <c r="K4" s="1">
        <f t="shared" si="0"/>
        <v>43569</v>
      </c>
      <c r="L4" s="1">
        <f t="shared" si="0"/>
        <v>43570</v>
      </c>
      <c r="M4" s="1">
        <f t="shared" si="0"/>
        <v>43571</v>
      </c>
      <c r="N4" s="1">
        <f t="shared" si="0"/>
        <v>43572</v>
      </c>
      <c r="O4" s="1">
        <f t="shared" si="0"/>
        <v>43573</v>
      </c>
      <c r="P4" s="1">
        <f t="shared" si="0"/>
        <v>43574</v>
      </c>
      <c r="Q4" s="1">
        <f t="shared" si="0"/>
        <v>43575</v>
      </c>
      <c r="R4" s="1">
        <f t="shared" si="0"/>
        <v>43576</v>
      </c>
      <c r="S4" s="1">
        <f t="shared" si="0"/>
        <v>43577</v>
      </c>
      <c r="T4" s="1">
        <f t="shared" si="0"/>
        <v>43578</v>
      </c>
      <c r="U4" s="1">
        <f t="shared" si="0"/>
        <v>43579</v>
      </c>
      <c r="V4" s="1">
        <f t="shared" si="0"/>
        <v>43580</v>
      </c>
      <c r="W4" s="1">
        <f t="shared" si="0"/>
        <v>43581</v>
      </c>
      <c r="X4" s="1">
        <f t="shared" si="0"/>
        <v>43582</v>
      </c>
      <c r="Y4" s="1">
        <f t="shared" si="0"/>
        <v>43583</v>
      </c>
      <c r="Z4" s="1">
        <f t="shared" si="0"/>
        <v>43584</v>
      </c>
      <c r="AA4" s="1">
        <f t="shared" si="0"/>
        <v>43585</v>
      </c>
      <c r="AB4" s="1">
        <f t="shared" si="0"/>
        <v>43586</v>
      </c>
      <c r="AC4" s="1">
        <f t="shared" si="0"/>
        <v>43587</v>
      </c>
      <c r="AD4" s="1">
        <f t="shared" si="0"/>
        <v>43588</v>
      </c>
      <c r="AE4" s="1">
        <f t="shared" si="0"/>
        <v>43589</v>
      </c>
      <c r="AF4" s="1">
        <f t="shared" si="0"/>
        <v>43590</v>
      </c>
      <c r="AG4" s="1">
        <f t="shared" si="0"/>
        <v>43591</v>
      </c>
      <c r="AH4" s="1">
        <f t="shared" si="0"/>
        <v>43592</v>
      </c>
      <c r="AI4" s="1">
        <f t="shared" si="0"/>
        <v>43593</v>
      </c>
      <c r="AJ4" s="1">
        <f t="shared" si="0"/>
        <v>43594</v>
      </c>
      <c r="AK4" s="1">
        <f t="shared" si="0"/>
        <v>43595</v>
      </c>
      <c r="AL4" s="1">
        <f t="shared" si="0"/>
        <v>43596</v>
      </c>
      <c r="AM4" s="1">
        <f t="shared" si="0"/>
        <v>43597</v>
      </c>
      <c r="AN4" s="1">
        <f t="shared" si="0"/>
        <v>43598</v>
      </c>
      <c r="AO4" s="1">
        <f t="shared" si="0"/>
        <v>43599</v>
      </c>
      <c r="AP4" s="1">
        <f t="shared" si="0"/>
        <v>43600</v>
      </c>
      <c r="AQ4" s="1">
        <f t="shared" si="0"/>
        <v>43601</v>
      </c>
      <c r="AR4" s="1">
        <f t="shared" si="0"/>
        <v>43602</v>
      </c>
      <c r="AS4" s="1">
        <f t="shared" si="0"/>
        <v>43603</v>
      </c>
      <c r="AT4" s="1">
        <f t="shared" si="0"/>
        <v>43604</v>
      </c>
      <c r="AU4" s="1">
        <f t="shared" si="0"/>
        <v>43605</v>
      </c>
      <c r="AV4" s="1">
        <f t="shared" si="0"/>
        <v>43606</v>
      </c>
      <c r="AW4" s="1">
        <f t="shared" si="0"/>
        <v>43607</v>
      </c>
      <c r="AX4" s="1">
        <f t="shared" si="0"/>
        <v>43608</v>
      </c>
      <c r="AY4" s="1">
        <f t="shared" si="0"/>
        <v>43609</v>
      </c>
      <c r="AZ4" s="1">
        <f t="shared" si="0"/>
        <v>43610</v>
      </c>
      <c r="BA4" s="1">
        <f t="shared" si="0"/>
        <v>43611</v>
      </c>
      <c r="BB4" s="1">
        <f t="shared" si="0"/>
        <v>43612</v>
      </c>
      <c r="BC4" s="1">
        <f t="shared" si="0"/>
        <v>43613</v>
      </c>
      <c r="BD4" s="1">
        <f t="shared" si="0"/>
        <v>43614</v>
      </c>
      <c r="BE4" s="1">
        <f t="shared" si="0"/>
        <v>43615</v>
      </c>
      <c r="BF4" s="1">
        <f t="shared" si="0"/>
        <v>43616</v>
      </c>
      <c r="BG4" s="1">
        <f t="shared" si="0"/>
        <v>43617</v>
      </c>
      <c r="BH4" s="1">
        <f t="shared" si="0"/>
        <v>43618</v>
      </c>
      <c r="BI4" s="1">
        <f t="shared" si="0"/>
        <v>43619</v>
      </c>
      <c r="BJ4" s="1">
        <f t="shared" si="0"/>
        <v>43620</v>
      </c>
      <c r="BK4" s="1">
        <f t="shared" si="0"/>
        <v>43621</v>
      </c>
      <c r="BL4" s="1">
        <f t="shared" si="0"/>
        <v>43622</v>
      </c>
      <c r="BM4" s="1">
        <f t="shared" si="0"/>
        <v>43623</v>
      </c>
      <c r="BN4" s="1"/>
      <c r="BO4" s="1"/>
      <c r="BP4" s="1"/>
      <c r="BQ4" s="1"/>
    </row>
    <row r="5" spans="1:69" x14ac:dyDescent="0.2">
      <c r="A5">
        <v>1</v>
      </c>
      <c r="B5" s="10">
        <f t="shared" ref="B5:AF9" si="1">$B$3</f>
        <v>1</v>
      </c>
      <c r="C5" s="10">
        <f t="shared" si="1"/>
        <v>1</v>
      </c>
      <c r="D5" s="10">
        <f t="shared" si="1"/>
        <v>1</v>
      </c>
      <c r="E5" s="10">
        <f t="shared" si="1"/>
        <v>1</v>
      </c>
      <c r="F5" s="10">
        <f t="shared" si="1"/>
        <v>1</v>
      </c>
      <c r="G5" s="10">
        <f t="shared" si="1"/>
        <v>1</v>
      </c>
      <c r="H5" s="10">
        <f t="shared" si="1"/>
        <v>1</v>
      </c>
      <c r="I5" s="10">
        <f t="shared" si="1"/>
        <v>1</v>
      </c>
      <c r="J5" s="10">
        <f t="shared" si="1"/>
        <v>1</v>
      </c>
      <c r="K5" s="10">
        <f t="shared" si="1"/>
        <v>1</v>
      </c>
      <c r="L5" s="10">
        <f t="shared" si="1"/>
        <v>1</v>
      </c>
      <c r="M5" s="10">
        <f t="shared" si="1"/>
        <v>1</v>
      </c>
      <c r="N5" s="10">
        <f t="shared" si="1"/>
        <v>1</v>
      </c>
      <c r="O5" s="10">
        <f t="shared" si="1"/>
        <v>1</v>
      </c>
      <c r="P5" s="10">
        <f t="shared" si="1"/>
        <v>1</v>
      </c>
      <c r="Q5" s="10">
        <f t="shared" si="1"/>
        <v>1</v>
      </c>
      <c r="R5" s="10">
        <f t="shared" si="1"/>
        <v>1</v>
      </c>
      <c r="S5" s="10">
        <f t="shared" si="1"/>
        <v>1</v>
      </c>
      <c r="T5" s="10">
        <f t="shared" si="1"/>
        <v>1</v>
      </c>
      <c r="U5" s="10">
        <f t="shared" si="1"/>
        <v>1</v>
      </c>
      <c r="V5" s="10">
        <f t="shared" si="1"/>
        <v>1</v>
      </c>
      <c r="W5" s="10">
        <f t="shared" si="1"/>
        <v>1</v>
      </c>
      <c r="X5" s="10">
        <f t="shared" si="1"/>
        <v>1</v>
      </c>
      <c r="Y5" s="10">
        <f t="shared" si="1"/>
        <v>1</v>
      </c>
      <c r="Z5" s="10">
        <f t="shared" si="1"/>
        <v>1</v>
      </c>
      <c r="AA5" s="10">
        <f t="shared" si="1"/>
        <v>1</v>
      </c>
      <c r="AB5" s="10">
        <f t="shared" si="1"/>
        <v>1</v>
      </c>
      <c r="AC5" s="10">
        <f t="shared" si="1"/>
        <v>1</v>
      </c>
      <c r="AD5" s="10">
        <f t="shared" si="1"/>
        <v>1</v>
      </c>
      <c r="AE5" s="10">
        <f t="shared" si="1"/>
        <v>1</v>
      </c>
      <c r="AF5" s="10">
        <f t="shared" si="1"/>
        <v>1</v>
      </c>
      <c r="AK5" s="3" t="s">
        <v>0</v>
      </c>
      <c r="AW5" s="3" t="s">
        <v>10</v>
      </c>
      <c r="AX5" s="3" t="s">
        <v>11</v>
      </c>
      <c r="BM5" s="3" t="s">
        <v>14</v>
      </c>
    </row>
    <row r="6" spans="1:69" x14ac:dyDescent="0.2">
      <c r="A6">
        <v>2</v>
      </c>
      <c r="B6" s="10">
        <f t="shared" si="1"/>
        <v>1</v>
      </c>
      <c r="C6" s="10">
        <f t="shared" si="1"/>
        <v>1</v>
      </c>
      <c r="D6" s="10">
        <f t="shared" si="1"/>
        <v>1</v>
      </c>
      <c r="E6" s="10">
        <f t="shared" si="1"/>
        <v>1</v>
      </c>
      <c r="F6" s="10">
        <f t="shared" si="1"/>
        <v>1</v>
      </c>
      <c r="G6" s="10">
        <f t="shared" si="1"/>
        <v>1</v>
      </c>
      <c r="H6" s="10">
        <f t="shared" si="1"/>
        <v>1</v>
      </c>
      <c r="I6" s="10">
        <f t="shared" si="1"/>
        <v>1</v>
      </c>
      <c r="J6" s="10">
        <f t="shared" si="1"/>
        <v>1</v>
      </c>
      <c r="K6" s="10">
        <f t="shared" si="1"/>
        <v>1</v>
      </c>
      <c r="L6" s="10">
        <f t="shared" si="1"/>
        <v>1</v>
      </c>
      <c r="M6" s="10">
        <f t="shared" si="1"/>
        <v>1</v>
      </c>
      <c r="N6" s="10">
        <f t="shared" si="1"/>
        <v>1</v>
      </c>
      <c r="O6" s="10">
        <f t="shared" si="1"/>
        <v>1</v>
      </c>
      <c r="P6" s="10">
        <f t="shared" si="1"/>
        <v>1</v>
      </c>
      <c r="Q6" s="10">
        <f t="shared" si="1"/>
        <v>1</v>
      </c>
      <c r="R6" s="10">
        <f t="shared" si="1"/>
        <v>1</v>
      </c>
      <c r="S6" s="10">
        <f t="shared" si="1"/>
        <v>1</v>
      </c>
      <c r="T6" s="10">
        <f t="shared" si="1"/>
        <v>1</v>
      </c>
      <c r="U6" s="10">
        <f t="shared" si="1"/>
        <v>1</v>
      </c>
      <c r="V6" s="10">
        <f t="shared" si="1"/>
        <v>1</v>
      </c>
      <c r="W6" s="10">
        <f t="shared" si="1"/>
        <v>1</v>
      </c>
      <c r="X6" s="10">
        <f t="shared" si="1"/>
        <v>1</v>
      </c>
      <c r="Y6" s="10">
        <f t="shared" si="1"/>
        <v>1</v>
      </c>
      <c r="Z6" s="10">
        <f t="shared" si="1"/>
        <v>1</v>
      </c>
      <c r="AA6" s="10">
        <f t="shared" si="1"/>
        <v>1</v>
      </c>
      <c r="AB6" s="10">
        <f t="shared" si="1"/>
        <v>1</v>
      </c>
      <c r="AC6" s="10">
        <f t="shared" si="1"/>
        <v>1</v>
      </c>
      <c r="AD6" s="10">
        <f t="shared" si="1"/>
        <v>1</v>
      </c>
      <c r="AE6" s="10">
        <f t="shared" si="1"/>
        <v>1</v>
      </c>
      <c r="AF6" s="10">
        <f t="shared" si="1"/>
        <v>1</v>
      </c>
      <c r="AL6" s="3" t="s">
        <v>7</v>
      </c>
      <c r="AN6" s="3" t="s">
        <v>8</v>
      </c>
      <c r="AQ6" s="3" t="s">
        <v>9</v>
      </c>
      <c r="AR6" s="3" t="s">
        <v>2</v>
      </c>
      <c r="AY6" s="3" t="s">
        <v>12</v>
      </c>
      <c r="BI6" s="3" t="s">
        <v>13</v>
      </c>
    </row>
    <row r="7" spans="1:69" x14ac:dyDescent="0.2">
      <c r="A7">
        <v>3</v>
      </c>
      <c r="B7" s="10">
        <f t="shared" si="1"/>
        <v>1</v>
      </c>
      <c r="C7" s="10">
        <f t="shared" si="1"/>
        <v>1</v>
      </c>
      <c r="D7" s="10">
        <f t="shared" si="1"/>
        <v>1</v>
      </c>
      <c r="E7" s="10">
        <f t="shared" si="1"/>
        <v>1</v>
      </c>
      <c r="F7" s="10">
        <f t="shared" si="1"/>
        <v>1</v>
      </c>
      <c r="G7" s="10">
        <f t="shared" si="1"/>
        <v>1</v>
      </c>
      <c r="H7" s="10">
        <f t="shared" si="1"/>
        <v>1</v>
      </c>
      <c r="I7" s="10">
        <f t="shared" si="1"/>
        <v>1</v>
      </c>
      <c r="J7" s="10">
        <f t="shared" si="1"/>
        <v>1</v>
      </c>
      <c r="K7" s="10">
        <f t="shared" si="1"/>
        <v>1</v>
      </c>
      <c r="L7" s="10">
        <f t="shared" si="1"/>
        <v>1</v>
      </c>
      <c r="M7" s="10">
        <f t="shared" si="1"/>
        <v>1</v>
      </c>
      <c r="N7" s="10">
        <f t="shared" si="1"/>
        <v>1</v>
      </c>
      <c r="O7" s="10">
        <f t="shared" si="1"/>
        <v>1</v>
      </c>
      <c r="P7" s="10">
        <f t="shared" si="1"/>
        <v>1</v>
      </c>
      <c r="Q7" s="10">
        <f t="shared" si="1"/>
        <v>1</v>
      </c>
      <c r="R7" s="10">
        <f t="shared" si="1"/>
        <v>1</v>
      </c>
      <c r="S7" s="10">
        <f t="shared" si="1"/>
        <v>1</v>
      </c>
      <c r="T7" s="10">
        <f t="shared" si="1"/>
        <v>1</v>
      </c>
      <c r="U7" s="10">
        <f t="shared" si="1"/>
        <v>1</v>
      </c>
      <c r="V7" s="10">
        <f t="shared" si="1"/>
        <v>1</v>
      </c>
      <c r="W7" s="10">
        <f t="shared" si="1"/>
        <v>1</v>
      </c>
      <c r="X7" s="10">
        <f t="shared" si="1"/>
        <v>1</v>
      </c>
      <c r="Y7" s="10">
        <f t="shared" si="1"/>
        <v>1</v>
      </c>
      <c r="Z7" s="10">
        <f t="shared" si="1"/>
        <v>1</v>
      </c>
      <c r="AA7" s="10">
        <f t="shared" si="1"/>
        <v>1</v>
      </c>
      <c r="AB7" s="10">
        <f t="shared" si="1"/>
        <v>1</v>
      </c>
      <c r="AC7" s="10">
        <f t="shared" si="1"/>
        <v>1</v>
      </c>
      <c r="AD7" s="10">
        <f t="shared" si="1"/>
        <v>1</v>
      </c>
      <c r="AE7" s="10">
        <f t="shared" si="1"/>
        <v>1</v>
      </c>
      <c r="AF7" s="10">
        <f t="shared" si="1"/>
        <v>1</v>
      </c>
      <c r="AL7" s="3"/>
      <c r="AN7" s="3"/>
      <c r="AQ7" s="3"/>
      <c r="AR7" s="3"/>
      <c r="AY7" s="3"/>
      <c r="BI7" s="3"/>
    </row>
    <row r="8" spans="1:69" x14ac:dyDescent="0.2">
      <c r="A8">
        <v>4</v>
      </c>
      <c r="B8" s="10">
        <f t="shared" si="1"/>
        <v>1</v>
      </c>
      <c r="C8" s="10">
        <f t="shared" si="1"/>
        <v>1</v>
      </c>
      <c r="D8" s="10">
        <f t="shared" si="1"/>
        <v>1</v>
      </c>
      <c r="E8" s="10">
        <f t="shared" si="1"/>
        <v>1</v>
      </c>
      <c r="F8" s="10">
        <f t="shared" si="1"/>
        <v>1</v>
      </c>
      <c r="G8" s="10">
        <f t="shared" si="1"/>
        <v>1</v>
      </c>
      <c r="H8" s="10">
        <f t="shared" si="1"/>
        <v>1</v>
      </c>
      <c r="I8" s="10">
        <f t="shared" si="1"/>
        <v>1</v>
      </c>
      <c r="J8" s="10">
        <f t="shared" si="1"/>
        <v>1</v>
      </c>
      <c r="K8" s="10">
        <f t="shared" si="1"/>
        <v>1</v>
      </c>
      <c r="L8" s="10">
        <f t="shared" si="1"/>
        <v>1</v>
      </c>
      <c r="M8" s="10">
        <f t="shared" si="1"/>
        <v>1</v>
      </c>
      <c r="N8" s="10">
        <f t="shared" si="1"/>
        <v>1</v>
      </c>
      <c r="O8" s="10">
        <f t="shared" si="1"/>
        <v>1</v>
      </c>
      <c r="P8" s="10">
        <f t="shared" si="1"/>
        <v>1</v>
      </c>
      <c r="Q8" s="10">
        <f t="shared" si="1"/>
        <v>1</v>
      </c>
      <c r="R8" s="10">
        <f t="shared" si="1"/>
        <v>1</v>
      </c>
      <c r="S8" s="10">
        <f t="shared" si="1"/>
        <v>1</v>
      </c>
      <c r="T8" s="10">
        <f t="shared" si="1"/>
        <v>1</v>
      </c>
      <c r="U8" s="10">
        <f t="shared" si="1"/>
        <v>1</v>
      </c>
      <c r="V8" s="10">
        <f t="shared" si="1"/>
        <v>1</v>
      </c>
      <c r="W8" s="10">
        <f t="shared" si="1"/>
        <v>1</v>
      </c>
      <c r="X8" s="10">
        <f t="shared" si="1"/>
        <v>1</v>
      </c>
      <c r="Y8" s="10">
        <f t="shared" si="1"/>
        <v>1</v>
      </c>
      <c r="Z8" s="10">
        <f t="shared" si="1"/>
        <v>1</v>
      </c>
      <c r="AA8" s="10">
        <f t="shared" si="1"/>
        <v>1</v>
      </c>
      <c r="AB8" s="10">
        <f t="shared" si="1"/>
        <v>1</v>
      </c>
      <c r="AC8" s="10">
        <f t="shared" si="1"/>
        <v>1</v>
      </c>
      <c r="AD8" s="10">
        <f t="shared" si="1"/>
        <v>1</v>
      </c>
      <c r="AE8" s="10">
        <f t="shared" si="1"/>
        <v>1</v>
      </c>
      <c r="AF8" s="10">
        <f t="shared" si="1"/>
        <v>1</v>
      </c>
      <c r="AL8" s="3"/>
      <c r="AN8" s="3"/>
      <c r="AQ8" s="3"/>
      <c r="AR8" s="3"/>
      <c r="AY8" s="3"/>
      <c r="BI8" s="3"/>
    </row>
    <row r="9" spans="1:69" x14ac:dyDescent="0.2">
      <c r="A9">
        <v>5</v>
      </c>
      <c r="B9" s="10">
        <f t="shared" si="1"/>
        <v>1</v>
      </c>
      <c r="C9" s="10">
        <f t="shared" si="1"/>
        <v>1</v>
      </c>
      <c r="D9" s="10">
        <f t="shared" si="1"/>
        <v>1</v>
      </c>
      <c r="E9" s="10">
        <f t="shared" si="1"/>
        <v>1</v>
      </c>
      <c r="F9" s="10">
        <f t="shared" si="1"/>
        <v>1</v>
      </c>
      <c r="G9" s="10">
        <f t="shared" si="1"/>
        <v>1</v>
      </c>
      <c r="H9" s="10">
        <f t="shared" si="1"/>
        <v>1</v>
      </c>
      <c r="I9" s="10">
        <f t="shared" si="1"/>
        <v>1</v>
      </c>
      <c r="J9" s="10">
        <f t="shared" si="1"/>
        <v>1</v>
      </c>
      <c r="K9" s="10">
        <f t="shared" si="1"/>
        <v>1</v>
      </c>
      <c r="L9" s="10">
        <f t="shared" si="1"/>
        <v>1</v>
      </c>
      <c r="M9" s="10">
        <f t="shared" si="1"/>
        <v>1</v>
      </c>
      <c r="N9" s="10">
        <f t="shared" ref="N9:AF9" si="2">$B$3</f>
        <v>1</v>
      </c>
      <c r="O9" s="10">
        <f t="shared" si="2"/>
        <v>1</v>
      </c>
      <c r="P9" s="10">
        <f t="shared" si="2"/>
        <v>1</v>
      </c>
      <c r="Q9" s="10">
        <f t="shared" si="2"/>
        <v>1</v>
      </c>
      <c r="R9" s="10">
        <f t="shared" si="2"/>
        <v>1</v>
      </c>
      <c r="S9" s="10">
        <f t="shared" si="2"/>
        <v>1</v>
      </c>
      <c r="T9" s="10">
        <f t="shared" si="2"/>
        <v>1</v>
      </c>
      <c r="U9" s="10">
        <f t="shared" si="2"/>
        <v>1</v>
      </c>
      <c r="V9" s="10">
        <f t="shared" si="2"/>
        <v>1</v>
      </c>
      <c r="W9" s="10">
        <f t="shared" si="2"/>
        <v>1</v>
      </c>
      <c r="X9" s="10">
        <f t="shared" si="2"/>
        <v>1</v>
      </c>
      <c r="Y9" s="10">
        <f t="shared" si="2"/>
        <v>1</v>
      </c>
      <c r="Z9" s="10">
        <f t="shared" si="2"/>
        <v>1</v>
      </c>
      <c r="AA9" s="10">
        <f t="shared" si="2"/>
        <v>1</v>
      </c>
      <c r="AB9" s="10">
        <f t="shared" si="2"/>
        <v>1</v>
      </c>
      <c r="AC9" s="10">
        <f t="shared" si="2"/>
        <v>1</v>
      </c>
      <c r="AD9" s="10">
        <f t="shared" si="2"/>
        <v>1</v>
      </c>
      <c r="AE9" s="10">
        <f t="shared" si="2"/>
        <v>1</v>
      </c>
      <c r="AF9" s="10">
        <f t="shared" si="2"/>
        <v>1</v>
      </c>
      <c r="AL9" s="3"/>
      <c r="AN9" s="3"/>
      <c r="AQ9" s="3"/>
      <c r="AR9" s="3"/>
      <c r="AY9" s="3"/>
      <c r="BI9" s="3"/>
    </row>
    <row r="10" spans="1:69" x14ac:dyDescent="0.2">
      <c r="A10">
        <v>6</v>
      </c>
      <c r="B10" s="10">
        <f t="shared" ref="B10:AF12" si="3">$B$3</f>
        <v>1</v>
      </c>
      <c r="C10" s="10">
        <f t="shared" si="3"/>
        <v>1</v>
      </c>
      <c r="D10" s="10">
        <f t="shared" si="3"/>
        <v>1</v>
      </c>
      <c r="E10" s="10">
        <f t="shared" si="3"/>
        <v>1</v>
      </c>
      <c r="F10" s="10">
        <f t="shared" si="3"/>
        <v>1</v>
      </c>
      <c r="G10" s="10">
        <f t="shared" si="3"/>
        <v>1</v>
      </c>
      <c r="H10" s="10">
        <f t="shared" si="3"/>
        <v>1</v>
      </c>
      <c r="I10" s="10">
        <f t="shared" si="3"/>
        <v>1</v>
      </c>
      <c r="J10" s="10">
        <f t="shared" si="3"/>
        <v>1</v>
      </c>
      <c r="K10" s="10">
        <f t="shared" si="3"/>
        <v>1</v>
      </c>
      <c r="L10" s="10">
        <f t="shared" si="3"/>
        <v>1</v>
      </c>
      <c r="M10" s="10">
        <f t="shared" si="3"/>
        <v>1</v>
      </c>
      <c r="N10" s="10">
        <f t="shared" si="3"/>
        <v>1</v>
      </c>
      <c r="O10" s="10">
        <f t="shared" si="3"/>
        <v>1</v>
      </c>
      <c r="P10" s="10">
        <f t="shared" si="3"/>
        <v>1</v>
      </c>
      <c r="Q10" s="10">
        <f t="shared" si="3"/>
        <v>1</v>
      </c>
      <c r="R10" s="10">
        <f t="shared" si="3"/>
        <v>1</v>
      </c>
      <c r="S10" s="10">
        <f t="shared" si="3"/>
        <v>1</v>
      </c>
      <c r="T10" s="10">
        <f t="shared" si="3"/>
        <v>1</v>
      </c>
      <c r="U10" s="10">
        <f t="shared" si="3"/>
        <v>1</v>
      </c>
      <c r="V10" s="10">
        <f t="shared" si="3"/>
        <v>1</v>
      </c>
      <c r="W10" s="10">
        <f t="shared" si="3"/>
        <v>1</v>
      </c>
      <c r="X10" s="10">
        <f t="shared" si="3"/>
        <v>1</v>
      </c>
      <c r="Y10" s="10">
        <f t="shared" si="3"/>
        <v>1</v>
      </c>
      <c r="Z10" s="10">
        <f t="shared" si="3"/>
        <v>1</v>
      </c>
      <c r="AA10" s="10">
        <f t="shared" si="3"/>
        <v>1</v>
      </c>
      <c r="AB10" s="10">
        <f t="shared" si="3"/>
        <v>1</v>
      </c>
      <c r="AC10" s="10">
        <f t="shared" si="3"/>
        <v>1</v>
      </c>
      <c r="AD10" s="10">
        <f t="shared" si="3"/>
        <v>1</v>
      </c>
      <c r="AE10" s="10">
        <f t="shared" si="3"/>
        <v>1</v>
      </c>
      <c r="AF10" s="10">
        <f t="shared" si="3"/>
        <v>1</v>
      </c>
      <c r="AL10" s="3"/>
      <c r="AN10" s="3"/>
      <c r="AQ10" s="3"/>
      <c r="AR10" s="3"/>
      <c r="AY10" s="3"/>
      <c r="BI10" s="3"/>
    </row>
    <row r="11" spans="1:69" x14ac:dyDescent="0.2">
      <c r="A11">
        <v>7</v>
      </c>
      <c r="B11" s="10">
        <f t="shared" si="3"/>
        <v>1</v>
      </c>
      <c r="C11" s="10">
        <f t="shared" si="3"/>
        <v>1</v>
      </c>
      <c r="D11" s="10">
        <f t="shared" si="3"/>
        <v>1</v>
      </c>
      <c r="E11" s="10">
        <f t="shared" si="3"/>
        <v>1</v>
      </c>
      <c r="F11" s="10">
        <f t="shared" si="3"/>
        <v>1</v>
      </c>
      <c r="G11" s="10">
        <f t="shared" si="3"/>
        <v>1</v>
      </c>
      <c r="H11" s="10">
        <f t="shared" si="3"/>
        <v>1</v>
      </c>
      <c r="I11" s="10">
        <f t="shared" si="3"/>
        <v>1</v>
      </c>
      <c r="J11" s="10">
        <f t="shared" si="3"/>
        <v>1</v>
      </c>
      <c r="K11" s="10">
        <f t="shared" si="3"/>
        <v>1</v>
      </c>
      <c r="L11" s="10">
        <f t="shared" si="3"/>
        <v>1</v>
      </c>
      <c r="M11" s="10">
        <f t="shared" si="3"/>
        <v>1</v>
      </c>
      <c r="N11" s="10">
        <f t="shared" si="3"/>
        <v>1</v>
      </c>
      <c r="O11" s="10">
        <f t="shared" si="3"/>
        <v>1</v>
      </c>
      <c r="P11" s="10">
        <f t="shared" si="3"/>
        <v>1</v>
      </c>
      <c r="Q11" s="10">
        <f t="shared" si="3"/>
        <v>1</v>
      </c>
      <c r="R11" s="10">
        <f t="shared" si="3"/>
        <v>1</v>
      </c>
      <c r="S11" s="10">
        <f t="shared" si="3"/>
        <v>1</v>
      </c>
      <c r="T11" s="10">
        <f t="shared" si="3"/>
        <v>1</v>
      </c>
      <c r="U11" s="10">
        <f t="shared" si="3"/>
        <v>1</v>
      </c>
      <c r="V11" s="10">
        <f t="shared" si="3"/>
        <v>1</v>
      </c>
      <c r="W11" s="10">
        <f t="shared" si="3"/>
        <v>1</v>
      </c>
      <c r="X11" s="10">
        <f t="shared" si="3"/>
        <v>1</v>
      </c>
      <c r="Y11" s="10">
        <f t="shared" si="3"/>
        <v>1</v>
      </c>
      <c r="Z11" s="10">
        <f t="shared" si="3"/>
        <v>1</v>
      </c>
      <c r="AA11" s="10">
        <f t="shared" si="3"/>
        <v>1</v>
      </c>
      <c r="AB11" s="10">
        <f t="shared" si="3"/>
        <v>1</v>
      </c>
      <c r="AC11" s="10">
        <f t="shared" si="3"/>
        <v>1</v>
      </c>
      <c r="AD11" s="10">
        <f t="shared" si="3"/>
        <v>1</v>
      </c>
      <c r="AE11" s="10">
        <f t="shared" si="3"/>
        <v>1</v>
      </c>
      <c r="AF11" s="10">
        <f t="shared" si="3"/>
        <v>1</v>
      </c>
      <c r="AL11" s="3"/>
      <c r="AN11" s="3"/>
      <c r="AQ11" s="3"/>
      <c r="AR11" s="3"/>
      <c r="AY11" s="3"/>
      <c r="BI11" s="3"/>
    </row>
    <row r="12" spans="1:69" x14ac:dyDescent="0.2">
      <c r="A12">
        <v>8</v>
      </c>
      <c r="B12" s="10">
        <f t="shared" si="3"/>
        <v>1</v>
      </c>
      <c r="C12" s="10">
        <f t="shared" si="3"/>
        <v>1</v>
      </c>
      <c r="D12" s="10">
        <f t="shared" si="3"/>
        <v>1</v>
      </c>
      <c r="E12" s="10">
        <f t="shared" si="3"/>
        <v>1</v>
      </c>
      <c r="F12" s="10">
        <f t="shared" si="3"/>
        <v>1</v>
      </c>
      <c r="G12" s="10">
        <f t="shared" si="3"/>
        <v>1</v>
      </c>
      <c r="H12" s="10">
        <f t="shared" si="3"/>
        <v>1</v>
      </c>
      <c r="I12" s="10">
        <f t="shared" si="3"/>
        <v>1</v>
      </c>
      <c r="J12" s="10">
        <f t="shared" si="3"/>
        <v>1</v>
      </c>
      <c r="K12" s="10">
        <f t="shared" si="3"/>
        <v>1</v>
      </c>
      <c r="L12" s="10">
        <f t="shared" si="3"/>
        <v>1</v>
      </c>
      <c r="M12" s="10">
        <f t="shared" si="3"/>
        <v>1</v>
      </c>
      <c r="N12" s="10">
        <f t="shared" si="3"/>
        <v>1</v>
      </c>
      <c r="O12" s="10">
        <f t="shared" si="3"/>
        <v>1</v>
      </c>
      <c r="P12" s="10">
        <f t="shared" si="3"/>
        <v>1</v>
      </c>
      <c r="Q12" s="10">
        <f t="shared" si="3"/>
        <v>1</v>
      </c>
      <c r="R12" s="10">
        <f t="shared" si="3"/>
        <v>1</v>
      </c>
      <c r="S12" s="10">
        <f t="shared" si="3"/>
        <v>1</v>
      </c>
      <c r="T12" s="10">
        <f t="shared" si="3"/>
        <v>1</v>
      </c>
      <c r="U12" s="10">
        <f t="shared" si="3"/>
        <v>1</v>
      </c>
      <c r="V12" s="10">
        <f t="shared" si="3"/>
        <v>1</v>
      </c>
      <c r="W12" s="10">
        <f t="shared" si="3"/>
        <v>1</v>
      </c>
      <c r="X12" s="10">
        <f t="shared" si="3"/>
        <v>1</v>
      </c>
      <c r="Y12" s="10">
        <f t="shared" si="3"/>
        <v>1</v>
      </c>
      <c r="Z12" s="10">
        <f t="shared" si="3"/>
        <v>1</v>
      </c>
      <c r="AA12" s="10">
        <f t="shared" si="3"/>
        <v>1</v>
      </c>
      <c r="AB12" s="10">
        <f t="shared" si="3"/>
        <v>1</v>
      </c>
      <c r="AC12" s="10">
        <f t="shared" si="3"/>
        <v>1</v>
      </c>
      <c r="AD12" s="10">
        <f t="shared" si="3"/>
        <v>1</v>
      </c>
      <c r="AE12" s="10">
        <f t="shared" si="3"/>
        <v>1</v>
      </c>
      <c r="AF12" s="10">
        <f t="shared" si="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245"/>
  <sheetViews>
    <sheetView tabSelected="1" topLeftCell="U1" zoomScaleNormal="100" workbookViewId="0">
      <selection activeCell="O3" sqref="O3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7.5" bestFit="1" customWidth="1"/>
    <col min="4" max="4" width="7.33203125" bestFit="1" customWidth="1"/>
    <col min="5" max="5" width="8.5" bestFit="1" customWidth="1"/>
    <col min="7" max="7" width="11.33203125" bestFit="1" customWidth="1"/>
    <col min="8" max="8" width="10.33203125" bestFit="1" customWidth="1"/>
    <col min="9" max="9" width="42.6640625" bestFit="1" customWidth="1"/>
    <col min="10" max="10" width="8.33203125" bestFit="1" customWidth="1"/>
    <col min="12" max="12" width="8" bestFit="1" customWidth="1"/>
    <col min="13" max="13" width="27.83203125" bestFit="1" customWidth="1"/>
    <col min="14" max="14" width="8" bestFit="1" customWidth="1"/>
    <col min="15" max="15" width="27.83203125" bestFit="1" customWidth="1"/>
    <col min="16" max="16" width="25.83203125" bestFit="1" customWidth="1"/>
    <col min="17" max="17" width="26.1640625" bestFit="1" customWidth="1"/>
    <col min="18" max="18" width="42.6640625" bestFit="1" customWidth="1"/>
    <col min="19" max="19" width="28.33203125" bestFit="1" customWidth="1"/>
    <col min="20" max="20" width="25.33203125" bestFit="1" customWidth="1"/>
    <col min="21" max="21" width="31.33203125" bestFit="1" customWidth="1"/>
    <col min="22" max="22" width="26.1640625" bestFit="1" customWidth="1"/>
    <col min="23" max="23" width="28.33203125" bestFit="1" customWidth="1"/>
    <col min="24" max="24" width="18" bestFit="1" customWidth="1"/>
    <col min="29" max="29" width="5.6640625" customWidth="1"/>
    <col min="30" max="30" width="9.33203125" customWidth="1"/>
  </cols>
  <sheetData>
    <row r="1" spans="1:32" x14ac:dyDescent="0.2">
      <c r="J1" t="s">
        <v>15</v>
      </c>
    </row>
    <row r="2" spans="1:32" x14ac:dyDescent="0.2">
      <c r="A2" t="s">
        <v>15</v>
      </c>
      <c r="B2" t="s">
        <v>16</v>
      </c>
      <c r="C2" t="s">
        <v>17</v>
      </c>
      <c r="D2" t="s">
        <v>18</v>
      </c>
      <c r="E2" s="4" t="s">
        <v>22</v>
      </c>
      <c r="H2" s="4" t="s">
        <v>32</v>
      </c>
      <c r="I2" s="4" t="s">
        <v>22</v>
      </c>
      <c r="J2" s="4" t="s">
        <v>15</v>
      </c>
      <c r="K2" s="4" t="s">
        <v>132</v>
      </c>
      <c r="N2" t="s">
        <v>125</v>
      </c>
      <c r="O2" s="7" t="s">
        <v>0</v>
      </c>
      <c r="P2" s="8" t="s">
        <v>1</v>
      </c>
      <c r="Q2" s="7" t="s">
        <v>93</v>
      </c>
      <c r="R2" s="8" t="s">
        <v>74</v>
      </c>
      <c r="S2" s="7" t="s">
        <v>2</v>
      </c>
      <c r="T2" s="8" t="s">
        <v>10</v>
      </c>
      <c r="U2" s="7" t="s">
        <v>6</v>
      </c>
      <c r="V2" s="8" t="s">
        <v>5</v>
      </c>
      <c r="W2" s="7" t="s">
        <v>3</v>
      </c>
      <c r="X2" s="8" t="s">
        <v>4</v>
      </c>
      <c r="AA2" t="s">
        <v>126</v>
      </c>
      <c r="AB2" t="s">
        <v>130</v>
      </c>
      <c r="AC2" t="s">
        <v>127</v>
      </c>
      <c r="AD2" t="s">
        <v>128</v>
      </c>
      <c r="AE2" t="s">
        <v>129</v>
      </c>
      <c r="AF2" t="s">
        <v>131</v>
      </c>
    </row>
    <row r="3" spans="1:32" x14ac:dyDescent="0.2">
      <c r="A3" t="s">
        <v>0</v>
      </c>
      <c r="B3">
        <v>1</v>
      </c>
      <c r="C3">
        <f>ROUNDDOWN($B$16*(B3/SUM($B$3:$B$12)),0)</f>
        <v>24</v>
      </c>
      <c r="D3">
        <f>ROUNDDOWN($B$17*(B3/SUM($B$3:$B$12)),0)</f>
        <v>24</v>
      </c>
      <c r="E3">
        <f t="shared" ref="E3:E12" si="0">COUNTIF($H$3:$H$98,$A3)</f>
        <v>9</v>
      </c>
      <c r="G3" t="str">
        <f>_xlfn.CONCAT(Table1[[#This Row],[Module]],COUNTIF($H$3:H3,Table1[[#This Row],[Module]]))</f>
        <v>NLP1</v>
      </c>
      <c r="H3" t="s">
        <v>0</v>
      </c>
      <c r="I3" t="s">
        <v>24</v>
      </c>
      <c r="J3">
        <f ca="1">COUNTIF(Table4[],Table1[[#This Row],[Topics]])</f>
        <v>1</v>
      </c>
      <c r="K3">
        <f ca="1">COUNTIF(Timetable,Table1[[#This Row],[Topics]])</f>
        <v>1</v>
      </c>
      <c r="N3">
        <v>1</v>
      </c>
      <c r="O3" s="9" t="str">
        <f t="shared" ref="O3:O27" ca="1" si="1">IF($N3&lt;=VLOOKUP(O$2,Modules,4,FALSE),IF(ISERROR(VLOOKUP(_xlfn.CONCAT(O$2,$N3),Data,3,FALSE)),VLOOKUP(_xlfn.CONCAT(O$2,RANDBETWEEN(1,VLOOKUP(O$2,Modules,5,FALSE))),Data,1,FALSE),VLOOKUP(_xlfn.CONCAT(O$2,$N3),Data,3,FALSE)),"")</f>
        <v>Words &amp; Morphology</v>
      </c>
      <c r="P3" s="9" t="str">
        <f t="shared" ref="P3:X12" ca="1" si="2">IF($N3&lt;=VLOOKUP(P$2,Modules,4,FALSE),IF(ISERROR(VLOOKUP(_xlfn.CONCAT(P$2,$N3),Data,3,FALSE)),VLOOKUP(_xlfn.CONCAT(P$2,RANDBETWEEN(1,VLOOKUP(P$2,Modules,5,FALSE))),Data,2,FALSE),VLOOKUP(_xlfn.CONCAT(P$2,$N3),Data,3,FALSE)),"")</f>
        <v>Human Vision</v>
      </c>
      <c r="Q3" s="9" t="str">
        <f t="shared" ca="1" si="2"/>
        <v>Regular Languages and Automata</v>
      </c>
      <c r="R3" s="9" t="str">
        <f t="shared" ca="1" si="2"/>
        <v>An Introduction to design and use of Database systems</v>
      </c>
      <c r="S3" s="9" t="str">
        <f t="shared" ca="1" si="2"/>
        <v>Von Neumann Architecture</v>
      </c>
      <c r="T3" s="9" t="str">
        <f t="shared" ca="1" si="2"/>
        <v>Introduction to C programming</v>
      </c>
      <c r="U3" s="9" t="str">
        <f t="shared" ca="1" si="2"/>
        <v>Linear equations - Gaussian elimination</v>
      </c>
      <c r="V3" s="9" t="str">
        <f t="shared" ca="1" si="2"/>
        <v>Cryptography</v>
      </c>
      <c r="W3" s="9" t="str">
        <f t="shared" ca="1" si="2"/>
        <v>English Law &amp; Computer Misuse Act</v>
      </c>
      <c r="X3" s="9" t="str">
        <f t="shared" ca="1" si="2"/>
        <v>Algebraic Data Types</v>
      </c>
      <c r="AA3">
        <f ca="1">RAND()</f>
        <v>6.6059043455752864E-3</v>
      </c>
      <c r="AB3">
        <f>ROW()-2</f>
        <v>1</v>
      </c>
      <c r="AC3">
        <v>1</v>
      </c>
      <c r="AD3">
        <f>(QUOTIENT($AC3,MAX(Table3[Slots])+1))+1</f>
        <v>1</v>
      </c>
      <c r="AE3">
        <f>IF(MOD($AC3,MAX(Table3[Slots]))&lt;&gt;0,MOD($AC3,MAX(Table3[Slots])),MAX(Table3[Slots]))</f>
        <v>1</v>
      </c>
      <c r="AF3" s="12">
        <f ca="1">IF(INDEX(gen_topics,Table5[[#This Row],[row]],Table5[[#This Row],[column]])="",0,1)</f>
        <v>1</v>
      </c>
    </row>
    <row r="4" spans="1:32" x14ac:dyDescent="0.2">
      <c r="A4" t="s">
        <v>1</v>
      </c>
      <c r="B4">
        <v>1</v>
      </c>
      <c r="C4">
        <f t="shared" ref="C4:C12" si="3">ROUNDDOWN($B$16*(B4/SUM($B$3:$B$12)),0)</f>
        <v>24</v>
      </c>
      <c r="D4">
        <f t="shared" ref="D4:D12" si="4">ROUNDDOWN($B$17*(B4/SUM($B$3:$B$12)),0)</f>
        <v>24</v>
      </c>
      <c r="E4">
        <f t="shared" si="0"/>
        <v>13</v>
      </c>
      <c r="G4" t="str">
        <f>_xlfn.CONCAT(Table1[[#This Row],[Module]],COUNTIF($H$3:H4,Table1[[#This Row],[Module]]))</f>
        <v>NLP2</v>
      </c>
      <c r="H4" t="s">
        <v>0</v>
      </c>
      <c r="I4" t="s">
        <v>23</v>
      </c>
      <c r="J4">
        <f ca="1">COUNTIF(Table4[],Table1[[#This Row],[Topics]])</f>
        <v>1</v>
      </c>
      <c r="K4">
        <f ca="1">COUNTIF(Timetable,Table1[[#This Row],[Topics]])</f>
        <v>1</v>
      </c>
      <c r="N4">
        <v>2</v>
      </c>
      <c r="O4" s="9" t="str">
        <f t="shared" ca="1" si="1"/>
        <v>N-Grams &amp; POS taggers</v>
      </c>
      <c r="P4" s="9" t="str">
        <f t="shared" ca="1" si="2"/>
        <v>Edge Detection</v>
      </c>
      <c r="Q4" s="9" t="str">
        <f t="shared" ca="1" si="2"/>
        <v>Context Free Languages</v>
      </c>
      <c r="R4" s="9" t="str">
        <f t="shared" ca="1" si="2"/>
        <v>Backgroud, alternatives and justification of DBMS</v>
      </c>
      <c r="S4" s="9" t="str">
        <f t="shared" ca="1" si="2"/>
        <v>Computer Arithmetic</v>
      </c>
      <c r="T4" s="9" t="str">
        <f t="shared" ca="1" si="2"/>
        <v>Basic Computer Architecture</v>
      </c>
      <c r="U4" s="9" t="str">
        <f t="shared" ca="1" si="2"/>
        <v>Analytic geometry in the plane</v>
      </c>
      <c r="V4" s="9" t="str">
        <f t="shared" ca="1" si="2"/>
        <v>MACs and Hashes</v>
      </c>
      <c r="W4" s="9" t="str">
        <f t="shared" ca="1" si="2"/>
        <v>GDPR &amp; Freedom of Information</v>
      </c>
      <c r="X4" s="9" t="str">
        <f t="shared" ca="1" si="2"/>
        <v>Imperative Ocaml</v>
      </c>
      <c r="AA4">
        <f t="shared" ref="AA4:AA21" ca="1" si="5">RAND()</f>
        <v>0.82488548488532476</v>
      </c>
      <c r="AB4">
        <f t="shared" ref="AB4:AB21" si="6">ROW()-2</f>
        <v>2</v>
      </c>
      <c r="AC4">
        <v>2</v>
      </c>
      <c r="AD4">
        <f>(QUOTIENT($AC4,MAX(Table3[Slots])+1))+1</f>
        <v>1</v>
      </c>
      <c r="AE4">
        <f>IF(MOD($AC4,MAX(Table3[Slots]))&lt;&gt;0,MOD($AC4,MAX(Table3[Slots])),MAX(Table3[Slots]))</f>
        <v>2</v>
      </c>
      <c r="AF4" s="12">
        <f ca="1">IF(INDEX(gen_topics,Table5[[#This Row],[row]],Table5[[#This Row],[column]])="",0,1)</f>
        <v>1</v>
      </c>
    </row>
    <row r="5" spans="1:32" x14ac:dyDescent="0.2">
      <c r="A5" t="s">
        <v>93</v>
      </c>
      <c r="B5">
        <v>1</v>
      </c>
      <c r="C5">
        <f t="shared" si="3"/>
        <v>24</v>
      </c>
      <c r="D5">
        <f t="shared" si="4"/>
        <v>24</v>
      </c>
      <c r="E5">
        <f t="shared" si="0"/>
        <v>7</v>
      </c>
      <c r="G5" t="str">
        <f>_xlfn.CONCAT(Table1[[#This Row],[Module]],COUNTIF($H$3:H5,Table1[[#This Row],[Module]]))</f>
        <v>NLP3</v>
      </c>
      <c r="H5" t="s">
        <v>0</v>
      </c>
      <c r="I5" t="s">
        <v>25</v>
      </c>
      <c r="J5">
        <f ca="1">COUNTIF(Table4[],Table1[[#This Row],[Topics]])</f>
        <v>1</v>
      </c>
      <c r="K5">
        <f ca="1">COUNTIF(Timetable,Table1[[#This Row],[Topics]])</f>
        <v>1</v>
      </c>
      <c r="N5">
        <v>3</v>
      </c>
      <c r="O5" s="9" t="str">
        <f t="shared" ca="1" si="1"/>
        <v>Syntactic Parsing</v>
      </c>
      <c r="P5" s="9" t="str">
        <f t="shared" ca="1" si="2"/>
        <v>Colour</v>
      </c>
      <c r="Q5" s="9" t="str">
        <f t="shared" ca="1" si="2"/>
        <v>Complexity</v>
      </c>
      <c r="R5" s="9" t="str">
        <f t="shared" ca="1" si="2"/>
        <v>Relational Databases</v>
      </c>
      <c r="S5" s="9" t="str">
        <f t="shared" ca="1" si="2"/>
        <v>Floating Point</v>
      </c>
      <c r="T5" s="9" t="str">
        <f t="shared" ca="1" si="2"/>
        <v>Data types in C, arrays, strings</v>
      </c>
      <c r="U5" s="9" t="str">
        <f t="shared" ca="1" si="2"/>
        <v>Vectors</v>
      </c>
      <c r="V5" s="9" t="str">
        <f t="shared" ca="1" si="2"/>
        <v>Access Control in Linux</v>
      </c>
      <c r="W5" s="9" t="str">
        <f t="shared" ca="1" si="2"/>
        <v>Contracts &amp; Liability</v>
      </c>
      <c r="X5" s="9" t="str">
        <f t="shared" ca="1" si="2"/>
        <v>Modules and Functors</v>
      </c>
      <c r="AA5">
        <f t="shared" ca="1" si="5"/>
        <v>0.44606532451000602</v>
      </c>
      <c r="AB5">
        <f t="shared" si="6"/>
        <v>3</v>
      </c>
      <c r="AC5">
        <v>3</v>
      </c>
      <c r="AD5">
        <f>(QUOTIENT($AC5,MAX(Table3[Slots])+1))+1</f>
        <v>1</v>
      </c>
      <c r="AE5">
        <f>IF(MOD($AC5,MAX(Table3[Slots]))&lt;&gt;0,MOD($AC5,MAX(Table3[Slots])),MAX(Table3[Slots]))</f>
        <v>3</v>
      </c>
      <c r="AF5" s="12">
        <f ca="1">IF(INDEX(gen_topics,Table5[[#This Row],[row]],Table5[[#This Row],[column]])="",0,1)</f>
        <v>1</v>
      </c>
    </row>
    <row r="6" spans="1:32" x14ac:dyDescent="0.2">
      <c r="A6" t="s">
        <v>74</v>
      </c>
      <c r="B6">
        <v>1</v>
      </c>
      <c r="C6">
        <f t="shared" si="3"/>
        <v>24</v>
      </c>
      <c r="D6">
        <f t="shared" si="4"/>
        <v>24</v>
      </c>
      <c r="E6">
        <f t="shared" si="0"/>
        <v>8</v>
      </c>
      <c r="G6" t="str">
        <f>_xlfn.CONCAT(Table1[[#This Row],[Module]],COUNTIF($H$3:H6,Table1[[#This Row],[Module]]))</f>
        <v>NLP4</v>
      </c>
      <c r="H6" t="s">
        <v>0</v>
      </c>
      <c r="I6" t="s">
        <v>26</v>
      </c>
      <c r="J6">
        <f ca="1">COUNTIF(Table4[],Table1[[#This Row],[Topics]])</f>
        <v>1</v>
      </c>
      <c r="K6">
        <f ca="1">COUNTIF(Timetable,Table1[[#This Row],[Topics]])</f>
        <v>1</v>
      </c>
      <c r="N6">
        <v>4</v>
      </c>
      <c r="O6" s="9" t="str">
        <f t="shared" ca="1" si="1"/>
        <v>Shallow Semantics</v>
      </c>
      <c r="P6" s="9" t="str">
        <f t="shared" ca="1" si="2"/>
        <v>Noise Filtering</v>
      </c>
      <c r="Q6" s="9" t="str">
        <f t="shared" ca="1" si="2"/>
        <v>Turing Machines</v>
      </c>
      <c r="R6" s="9" t="str">
        <f t="shared" ca="1" si="2"/>
        <v>Relational Model</v>
      </c>
      <c r="S6" s="9" t="str">
        <f t="shared" ca="1" si="2"/>
        <v>Digital Logic</v>
      </c>
      <c r="T6" s="9" t="str">
        <f t="shared" ca="1" si="2"/>
        <v>Loops, Function Calls</v>
      </c>
      <c r="U6" s="9" t="str">
        <f t="shared" ca="1" si="2"/>
        <v>Matrices and Matrix Algebra</v>
      </c>
      <c r="V6" s="9" t="str">
        <f t="shared" ca="1" si="2"/>
        <v>The Internet and Sockets</v>
      </c>
      <c r="W6" s="9" t="str">
        <f t="shared" ca="1" si="2"/>
        <v>Intellectual Property</v>
      </c>
      <c r="X6" s="9" t="str">
        <f t="shared" ca="1" si="2"/>
        <v>Monads</v>
      </c>
      <c r="AA6">
        <f t="shared" ca="1" si="5"/>
        <v>0.48952100135720633</v>
      </c>
      <c r="AB6">
        <f t="shared" si="6"/>
        <v>4</v>
      </c>
      <c r="AC6">
        <v>4</v>
      </c>
      <c r="AD6">
        <f>(QUOTIENT($AC6,MAX(Table3[Slots])+1))+1</f>
        <v>1</v>
      </c>
      <c r="AE6">
        <f>IF(MOD($AC6,MAX(Table3[Slots]))&lt;&gt;0,MOD($AC6,MAX(Table3[Slots])),MAX(Table3[Slots]))</f>
        <v>4</v>
      </c>
      <c r="AF6" s="12">
        <f ca="1">IF(INDEX(gen_topics,Table5[[#This Row],[row]],Table5[[#This Row],[column]])="",0,1)</f>
        <v>1</v>
      </c>
    </row>
    <row r="7" spans="1:32" x14ac:dyDescent="0.2">
      <c r="A7" t="s">
        <v>2</v>
      </c>
      <c r="B7">
        <v>1</v>
      </c>
      <c r="C7">
        <f t="shared" si="3"/>
        <v>24</v>
      </c>
      <c r="D7">
        <f t="shared" si="4"/>
        <v>24</v>
      </c>
      <c r="E7">
        <f t="shared" si="0"/>
        <v>11</v>
      </c>
      <c r="G7" t="str">
        <f>_xlfn.CONCAT(Table1[[#This Row],[Module]],COUNTIF($H$3:H7,Table1[[#This Row],[Module]]))</f>
        <v>NLP5</v>
      </c>
      <c r="H7" t="s">
        <v>0</v>
      </c>
      <c r="I7" t="s">
        <v>27</v>
      </c>
      <c r="J7">
        <f ca="1">COUNTIF(Table4[],Table1[[#This Row],[Topics]])</f>
        <v>1</v>
      </c>
      <c r="K7">
        <f ca="1">COUNTIF(Timetable,Table1[[#This Row],[Topics]])</f>
        <v>1</v>
      </c>
      <c r="N7">
        <v>5</v>
      </c>
      <c r="O7" s="9" t="str">
        <f t="shared" ca="1" si="1"/>
        <v>Semantics</v>
      </c>
      <c r="P7" s="9" t="str">
        <f t="shared" ca="1" si="2"/>
        <v>Hough Transorm</v>
      </c>
      <c r="Q7" s="9" t="str">
        <f t="shared" ca="1" si="2"/>
        <v>NP</v>
      </c>
      <c r="R7" s="9" t="str">
        <f t="shared" ca="1" si="2"/>
        <v>Introduction to SQL</v>
      </c>
      <c r="S7" s="9" t="str">
        <f t="shared" ca="1" si="2"/>
        <v>MIPS Microarchitecture</v>
      </c>
      <c r="T7" s="9" t="str">
        <f t="shared" ca="1" si="2"/>
        <v>Pointers</v>
      </c>
      <c r="U7" s="9" t="str">
        <f t="shared" ca="1" si="2"/>
        <v>Sets and Cardinality</v>
      </c>
      <c r="V7" s="9" t="str">
        <f t="shared" ca="1" si="2"/>
        <v>Attacks and Goals</v>
      </c>
      <c r="W7" s="9" t="str">
        <f t="shared" ca="1" si="2"/>
        <v>The Internet</v>
      </c>
      <c r="X7" s="9" t="str">
        <f t="shared" ca="1" si="2"/>
        <v>Functional</v>
      </c>
      <c r="AA7">
        <f t="shared" ca="1" si="5"/>
        <v>0.59124225452848611</v>
      </c>
      <c r="AB7">
        <f t="shared" si="6"/>
        <v>5</v>
      </c>
      <c r="AC7">
        <v>5</v>
      </c>
      <c r="AD7">
        <f>(QUOTIENT($AC7,MAX(Table3[Slots])+1))+1</f>
        <v>1</v>
      </c>
      <c r="AE7">
        <f>IF(MOD($AC7,MAX(Table3[Slots]))&lt;&gt;0,MOD($AC7,MAX(Table3[Slots])),MAX(Table3[Slots]))</f>
        <v>5</v>
      </c>
      <c r="AF7" s="12">
        <f ca="1">IF(INDEX(gen_topics,Table5[[#This Row],[row]],Table5[[#This Row],[column]])="",0,1)</f>
        <v>1</v>
      </c>
    </row>
    <row r="8" spans="1:32" x14ac:dyDescent="0.2">
      <c r="A8" t="s">
        <v>10</v>
      </c>
      <c r="B8">
        <v>1</v>
      </c>
      <c r="C8">
        <f t="shared" si="3"/>
        <v>24</v>
      </c>
      <c r="D8">
        <f t="shared" si="4"/>
        <v>24</v>
      </c>
      <c r="E8">
        <f t="shared" si="0"/>
        <v>14</v>
      </c>
      <c r="G8" t="str">
        <f>_xlfn.CONCAT(Table1[[#This Row],[Module]],COUNTIF($H$3:H8,Table1[[#This Row],[Module]]))</f>
        <v>NLP6</v>
      </c>
      <c r="H8" t="s">
        <v>0</v>
      </c>
      <c r="I8" t="s">
        <v>28</v>
      </c>
      <c r="J8">
        <f ca="1">COUNTIF(Table4[],Table1[[#This Row],[Topics]])</f>
        <v>1</v>
      </c>
      <c r="K8">
        <f ca="1">COUNTIF(Timetable,Table1[[#This Row],[Topics]])</f>
        <v>1</v>
      </c>
      <c r="N8">
        <v>6</v>
      </c>
      <c r="O8" s="9" t="str">
        <f t="shared" ca="1" si="1"/>
        <v>Discourse &amp; Text</v>
      </c>
      <c r="P8" s="9" t="str">
        <f t="shared" ca="1" si="2"/>
        <v>ROC Analysis</v>
      </c>
      <c r="Q8" s="9" t="str">
        <f t="shared" ca="1" si="2"/>
        <v>Decidability and Computability</v>
      </c>
      <c r="R8" s="9" t="str">
        <f t="shared" ca="1" si="2"/>
        <v>Introduction to Transactions and Concurrency</v>
      </c>
      <c r="S8" s="9" t="str">
        <f t="shared" ca="1" si="2"/>
        <v>CPU Control</v>
      </c>
      <c r="T8" s="9" t="str">
        <f t="shared" ca="1" si="2"/>
        <v>Structures, Unions, Trees</v>
      </c>
      <c r="U8" s="9" t="str">
        <f t="shared" ca="1" si="2"/>
        <v>Relations on Sets</v>
      </c>
      <c r="V8" s="9" t="str">
        <f t="shared" ca="1" si="2"/>
        <v>The TLS and Tor Protocols</v>
      </c>
      <c r="W8" s="9" t="str">
        <f t="shared" ca="1" si="2"/>
        <v>Human Resource Management</v>
      </c>
      <c r="X8" s="9" t="str">
        <f t="shared" ca="1" si="2"/>
        <v>Functional</v>
      </c>
      <c r="AA8">
        <f t="shared" ca="1" si="5"/>
        <v>0.7625387979961975</v>
      </c>
      <c r="AB8">
        <f t="shared" si="6"/>
        <v>6</v>
      </c>
      <c r="AC8">
        <v>6</v>
      </c>
      <c r="AD8">
        <f>(QUOTIENT($AC8,MAX(Table3[Slots])+1))+1</f>
        <v>1</v>
      </c>
      <c r="AE8">
        <f>IF(MOD($AC8,MAX(Table3[Slots]))&lt;&gt;0,MOD($AC8,MAX(Table3[Slots])),MAX(Table3[Slots]))</f>
        <v>6</v>
      </c>
      <c r="AF8" s="12">
        <f ca="1">IF(INDEX(gen_topics,Table5[[#This Row],[row]],Table5[[#This Row],[column]])="",0,1)</f>
        <v>1</v>
      </c>
    </row>
    <row r="9" spans="1:32" x14ac:dyDescent="0.2">
      <c r="A9" t="s">
        <v>6</v>
      </c>
      <c r="B9">
        <v>1</v>
      </c>
      <c r="C9">
        <f t="shared" si="3"/>
        <v>24</v>
      </c>
      <c r="D9">
        <f t="shared" si="4"/>
        <v>24</v>
      </c>
      <c r="E9">
        <f t="shared" si="0"/>
        <v>10</v>
      </c>
      <c r="G9" t="str">
        <f>_xlfn.CONCAT(Table1[[#This Row],[Module]],COUNTIF($H$3:H9,Table1[[#This Row],[Module]]))</f>
        <v>NLP7</v>
      </c>
      <c r="H9" t="s">
        <v>0</v>
      </c>
      <c r="I9" t="s">
        <v>29</v>
      </c>
      <c r="J9">
        <f ca="1">COUNTIF(Table4[],Table1[[#This Row],[Topics]])</f>
        <v>1</v>
      </c>
      <c r="K9">
        <f ca="1">COUNTIF(Timetable,Table1[[#This Row],[Topics]])</f>
        <v>1</v>
      </c>
      <c r="N9">
        <v>7</v>
      </c>
      <c r="O9" s="9" t="str">
        <f t="shared" ca="1" si="1"/>
        <v>Deep Learning &amp; word Embeddings</v>
      </c>
      <c r="P9" s="9" t="str">
        <f t="shared" ca="1" si="2"/>
        <v>Face Recognition</v>
      </c>
      <c r="Q9" s="9" t="str">
        <f t="shared" ca="1" si="2"/>
        <v>Lambda Calculus</v>
      </c>
      <c r="R9" s="9" t="str">
        <f t="shared" ca="1" si="2"/>
        <v>Database Design - ER diagrams and mapping to DB</v>
      </c>
      <c r="S9" s="9" t="str">
        <f t="shared" ca="1" si="2"/>
        <v>IO and Peripherals</v>
      </c>
      <c r="T9" s="9" t="str">
        <f t="shared" ca="1" si="2"/>
        <v>Class</v>
      </c>
      <c r="U9" s="9" t="str">
        <f t="shared" ca="1" si="2"/>
        <v>Functions</v>
      </c>
      <c r="V9" s="9" t="str">
        <f t="shared" ca="1" si="2"/>
        <v>Automated Protocol Verification</v>
      </c>
      <c r="W9" s="9" t="str">
        <f t="shared" ca="1" si="2"/>
        <v>Ethics</v>
      </c>
      <c r="X9" s="9" t="str">
        <f t="shared" ca="1" si="2"/>
        <v>Functional</v>
      </c>
      <c r="AA9">
        <f t="shared" ca="1" si="5"/>
        <v>0.22666399364491785</v>
      </c>
      <c r="AB9">
        <f t="shared" si="6"/>
        <v>7</v>
      </c>
      <c r="AC9">
        <v>7</v>
      </c>
      <c r="AD9">
        <f>(QUOTIENT($AC9,MAX(Table3[Slots])+1))+1</f>
        <v>1</v>
      </c>
      <c r="AE9">
        <f>IF(MOD($AC9,MAX(Table3[Slots]))&lt;&gt;0,MOD($AC9,MAX(Table3[Slots])),MAX(Table3[Slots]))</f>
        <v>7</v>
      </c>
      <c r="AF9" s="12">
        <f ca="1">IF(INDEX(gen_topics,Table5[[#This Row],[row]],Table5[[#This Row],[column]])="",0,1)</f>
        <v>1</v>
      </c>
    </row>
    <row r="10" spans="1:32" x14ac:dyDescent="0.2">
      <c r="A10" t="s">
        <v>5</v>
      </c>
      <c r="B10">
        <v>1</v>
      </c>
      <c r="C10">
        <f t="shared" si="3"/>
        <v>24</v>
      </c>
      <c r="D10">
        <f t="shared" si="4"/>
        <v>24</v>
      </c>
      <c r="E10">
        <f t="shared" si="0"/>
        <v>13</v>
      </c>
      <c r="G10" t="str">
        <f>_xlfn.CONCAT(Table1[[#This Row],[Module]],COUNTIF($H$3:H10,Table1[[#This Row],[Module]]))</f>
        <v>NLP8</v>
      </c>
      <c r="H10" t="s">
        <v>0</v>
      </c>
      <c r="I10" t="s">
        <v>30</v>
      </c>
      <c r="J10">
        <f ca="1">COUNTIF(Table4[],Table1[[#This Row],[Topics]])</f>
        <v>1</v>
      </c>
      <c r="K10">
        <f ca="1">COUNTIF(Timetable,Table1[[#This Row],[Topics]])</f>
        <v>1</v>
      </c>
      <c r="N10">
        <v>8</v>
      </c>
      <c r="O10" s="9" t="str">
        <f t="shared" ca="1" si="1"/>
        <v>Sentiment Analysis</v>
      </c>
      <c r="P10" s="9" t="str">
        <f t="shared" ca="1" si="2"/>
        <v>3D Imaging</v>
      </c>
      <c r="Q10" s="9" t="str">
        <f t="shared" ca="1" si="2"/>
        <v>Models</v>
      </c>
      <c r="R10" s="9" t="str">
        <f t="shared" ca="1" si="2"/>
        <v>Java &amp; SQL - using a DB through JDBC</v>
      </c>
      <c r="S10" s="9" t="str">
        <f t="shared" ca="1" si="2"/>
        <v>Improving Performance - Cache</v>
      </c>
      <c r="T10" s="9" t="str">
        <f t="shared" ca="1" si="2"/>
        <v>Constructors</v>
      </c>
      <c r="U10" s="9" t="str">
        <f t="shared" ca="1" si="2"/>
        <v>Inductive Definitions of Sets</v>
      </c>
      <c r="V10" s="9" t="str">
        <f t="shared" ca="1" si="2"/>
        <v>An Overview of Web Security</v>
      </c>
      <c r="W10" s="9" t="str">
        <f t="shared" ca="1" si="2"/>
        <v>Professional</v>
      </c>
      <c r="X10" s="9" t="str">
        <f t="shared" ca="1" si="2"/>
        <v>Functional</v>
      </c>
      <c r="AA10">
        <f t="shared" ca="1" si="5"/>
        <v>0.65585848276396186</v>
      </c>
      <c r="AB10">
        <f t="shared" si="6"/>
        <v>8</v>
      </c>
      <c r="AC10">
        <v>8</v>
      </c>
      <c r="AD10">
        <f>(QUOTIENT($AC10,MAX(Table3[Slots])+1))+1</f>
        <v>1</v>
      </c>
      <c r="AE10">
        <f>IF(MOD($AC10,MAX(Table3[Slots]))&lt;&gt;0,MOD($AC10,MAX(Table3[Slots])),MAX(Table3[Slots]))</f>
        <v>8</v>
      </c>
      <c r="AF10" s="12">
        <f ca="1">IF(INDEX(gen_topics,Table5[[#This Row],[row]],Table5[[#This Row],[column]])="",0,1)</f>
        <v>1</v>
      </c>
    </row>
    <row r="11" spans="1:32" x14ac:dyDescent="0.2">
      <c r="A11" t="s">
        <v>3</v>
      </c>
      <c r="B11">
        <v>1</v>
      </c>
      <c r="C11">
        <f t="shared" si="3"/>
        <v>24</v>
      </c>
      <c r="D11">
        <f t="shared" si="4"/>
        <v>24</v>
      </c>
      <c r="E11">
        <f t="shared" si="0"/>
        <v>7</v>
      </c>
      <c r="G11" t="str">
        <f>_xlfn.CONCAT(Table1[[#This Row],[Module]],COUNTIF($H$3:H11,Table1[[#This Row],[Module]]))</f>
        <v>NLP9</v>
      </c>
      <c r="H11" t="s">
        <v>0</v>
      </c>
      <c r="I11" t="s">
        <v>31</v>
      </c>
      <c r="J11">
        <f ca="1">COUNTIF(Table4[],Table1[[#This Row],[Topics]])</f>
        <v>1</v>
      </c>
      <c r="K11">
        <f ca="1">COUNTIF(Timetable,Table1[[#This Row],[Topics]])</f>
        <v>1</v>
      </c>
      <c r="N11">
        <v>9</v>
      </c>
      <c r="O11" s="9" t="str">
        <f t="shared" ca="1" si="1"/>
        <v>Beyond Question Answering</v>
      </c>
      <c r="P11" s="9" t="str">
        <f t="shared" ca="1" si="2"/>
        <v>Advanced Edge Detection</v>
      </c>
      <c r="Q11" s="9" t="str">
        <f t="shared" ca="1" si="2"/>
        <v>Models</v>
      </c>
      <c r="R11" s="9" t="str">
        <f t="shared" ca="1" si="2"/>
        <v>Databases</v>
      </c>
      <c r="S11" s="9" t="str">
        <f t="shared" ca="1" si="2"/>
        <v>Improving Performance - Pipelining</v>
      </c>
      <c r="T11" s="9" t="str">
        <f t="shared" ca="1" si="2"/>
        <v>Inheritance</v>
      </c>
      <c r="U11" s="9" t="str">
        <f t="shared" ca="1" si="2"/>
        <v>Probability</v>
      </c>
      <c r="V11" s="9" t="str">
        <f t="shared" ca="1" si="2"/>
        <v>Web Security</v>
      </c>
      <c r="W11" s="9" t="str">
        <f t="shared" ca="1" si="2"/>
        <v>Professional</v>
      </c>
      <c r="X11" s="9" t="str">
        <f t="shared" ca="1" si="2"/>
        <v>Functional</v>
      </c>
      <c r="AA11">
        <f t="shared" ca="1" si="5"/>
        <v>0.32510801948762902</v>
      </c>
      <c r="AB11">
        <f t="shared" si="6"/>
        <v>9</v>
      </c>
      <c r="AC11">
        <v>9</v>
      </c>
      <c r="AD11">
        <f>(QUOTIENT($AC11,MAX(Table3[Slots])+1))+1</f>
        <v>1</v>
      </c>
      <c r="AE11">
        <f>IF(MOD($AC11,MAX(Table3[Slots]))&lt;&gt;0,MOD($AC11,MAX(Table3[Slots])),MAX(Table3[Slots]))</f>
        <v>9</v>
      </c>
      <c r="AF11" s="12">
        <f ca="1">IF(INDEX(gen_topics,Table5[[#This Row],[row]],Table5[[#This Row],[column]])="",0,1)</f>
        <v>1</v>
      </c>
    </row>
    <row r="12" spans="1:32" x14ac:dyDescent="0.2">
      <c r="A12" t="s">
        <v>4</v>
      </c>
      <c r="B12">
        <v>1</v>
      </c>
      <c r="C12">
        <f t="shared" si="3"/>
        <v>24</v>
      </c>
      <c r="D12">
        <f t="shared" si="4"/>
        <v>24</v>
      </c>
      <c r="E12">
        <f t="shared" si="0"/>
        <v>4</v>
      </c>
      <c r="G12" t="str">
        <f>_xlfn.CONCAT(Table1[[#This Row],[Module]],COUNTIF($H$3:H12,Table1[[#This Row],[Module]]))</f>
        <v>Vision1</v>
      </c>
      <c r="H12" t="s">
        <v>1</v>
      </c>
      <c r="I12" t="s">
        <v>33</v>
      </c>
      <c r="J12">
        <f ca="1">COUNTIF(Table4[],Table1[[#This Row],[Topics]])</f>
        <v>1</v>
      </c>
      <c r="K12">
        <f ca="1">COUNTIF(Timetable,Table1[[#This Row],[Topics]])</f>
        <v>2</v>
      </c>
      <c r="N12">
        <v>10</v>
      </c>
      <c r="O12" s="9" t="str">
        <f t="shared" ca="1" si="1"/>
        <v>NLP5</v>
      </c>
      <c r="P12" s="9" t="str">
        <f t="shared" ca="1" si="2"/>
        <v>Motion</v>
      </c>
      <c r="Q12" s="9" t="str">
        <f t="shared" ca="1" si="2"/>
        <v>Models</v>
      </c>
      <c r="R12" s="9" t="str">
        <f t="shared" ca="1" si="2"/>
        <v>Databases</v>
      </c>
      <c r="S12" s="9" t="str">
        <f t="shared" ca="1" si="2"/>
        <v>Superscalar</v>
      </c>
      <c r="T12" s="9" t="str">
        <f t="shared" ca="1" si="2"/>
        <v>Operator overloading</v>
      </c>
      <c r="U12" s="9" t="str">
        <f t="shared" ca="1" si="2"/>
        <v>Probability - Discrete Random Variables</v>
      </c>
      <c r="V12" s="9" t="str">
        <f t="shared" ca="1" si="2"/>
        <v>Reverse Engineering</v>
      </c>
      <c r="W12" s="9" t="str">
        <f t="shared" ca="1" si="2"/>
        <v>Professional</v>
      </c>
      <c r="X12" s="9" t="str">
        <f t="shared" ca="1" si="2"/>
        <v>Functional</v>
      </c>
      <c r="AA12">
        <f t="shared" ca="1" si="5"/>
        <v>0.81280971148566694</v>
      </c>
      <c r="AB12">
        <f t="shared" si="6"/>
        <v>10</v>
      </c>
      <c r="AC12">
        <v>10</v>
      </c>
      <c r="AD12">
        <f>(QUOTIENT($AC12,MAX(Table3[Slots])+1))+1</f>
        <v>1</v>
      </c>
      <c r="AE12">
        <f>IF(MOD($AC12,MAX(Table3[Slots]))&lt;&gt;0,MOD($AC12,MAX(Table3[Slots])),MAX(Table3[Slots]))</f>
        <v>10</v>
      </c>
      <c r="AF12" s="12">
        <f ca="1">IF(INDEX(gen_topics,Table5[[#This Row],[row]],Table5[[#This Row],[column]])="",0,1)</f>
        <v>1</v>
      </c>
    </row>
    <row r="13" spans="1:32" x14ac:dyDescent="0.2">
      <c r="G13" t="str">
        <f>_xlfn.CONCAT(Table1[[#This Row],[Module]],COUNTIF($H$3:H13,Table1[[#This Row],[Module]]))</f>
        <v>Vision2</v>
      </c>
      <c r="H13" t="s">
        <v>1</v>
      </c>
      <c r="I13" t="s">
        <v>34</v>
      </c>
      <c r="J13">
        <f ca="1">COUNTIF(Table4[],Table1[[#This Row],[Topics]])</f>
        <v>1</v>
      </c>
      <c r="K13">
        <f ca="1">COUNTIF(Timetable,Table1[[#This Row],[Topics]])</f>
        <v>1</v>
      </c>
      <c r="N13">
        <v>11</v>
      </c>
      <c r="O13" s="9" t="str">
        <f t="shared" ca="1" si="1"/>
        <v>NLP1</v>
      </c>
      <c r="P13" s="9" t="str">
        <f t="shared" ref="P13:X27" ca="1" si="7">IF($N13&lt;=VLOOKUP(P$2,Modules,4,FALSE),IF(ISERROR(VLOOKUP(_xlfn.CONCAT(P$2,$N13),Data,3,FALSE)),VLOOKUP(_xlfn.CONCAT(P$2,RANDBETWEEN(1,VLOOKUP(P$2,Modules,5,FALSE))),Data,2,FALSE),VLOOKUP(_xlfn.CONCAT(P$2,$N13),Data,3,FALSE)),"")</f>
        <v>SIFT</v>
      </c>
      <c r="Q13" s="9" t="str">
        <f t="shared" ca="1" si="7"/>
        <v>Models</v>
      </c>
      <c r="R13" s="9" t="str">
        <f t="shared" ca="1" si="7"/>
        <v>Databases</v>
      </c>
      <c r="S13" s="9" t="str">
        <f t="shared" ca="1" si="7"/>
        <v>Parallel Architectures</v>
      </c>
      <c r="T13" s="9" t="str">
        <f t="shared" ca="1" si="7"/>
        <v>Virtual functions</v>
      </c>
      <c r="U13" s="9" t="str">
        <f t="shared" ca="1" si="7"/>
        <v>Maths</v>
      </c>
      <c r="V13" s="9" t="str">
        <f t="shared" ca="1" si="7"/>
        <v>Buffer Overflow Attacks</v>
      </c>
      <c r="W13" s="9" t="str">
        <f t="shared" ca="1" si="7"/>
        <v>Professional</v>
      </c>
      <c r="X13" s="9" t="str">
        <f t="shared" ca="1" si="7"/>
        <v>Functional</v>
      </c>
      <c r="AA13">
        <f t="shared" ca="1" si="5"/>
        <v>0.60783273113767744</v>
      </c>
      <c r="AB13">
        <f t="shared" si="6"/>
        <v>11</v>
      </c>
      <c r="AC13">
        <v>11</v>
      </c>
      <c r="AD13">
        <f>(QUOTIENT($AC13,MAX(Table3[Slots])+1))+1</f>
        <v>1</v>
      </c>
      <c r="AE13">
        <f>IF(MOD($AC13,MAX(Table3[Slots]))&lt;&gt;0,MOD($AC13,MAX(Table3[Slots])),MAX(Table3[Slots]))</f>
        <v>11</v>
      </c>
      <c r="AF13" s="12">
        <f ca="1">IF(INDEX(gen_topics,Table5[[#This Row],[row]],Table5[[#This Row],[column]])="",0,1)</f>
        <v>1</v>
      </c>
    </row>
    <row r="14" spans="1:32" x14ac:dyDescent="0.2">
      <c r="G14" t="str">
        <f>_xlfn.CONCAT(Table1[[#This Row],[Module]],COUNTIF($H$3:H14,Table1[[#This Row],[Module]]))</f>
        <v>Vision3</v>
      </c>
      <c r="H14" t="s">
        <v>1</v>
      </c>
      <c r="I14" t="s">
        <v>35</v>
      </c>
      <c r="J14">
        <f ca="1">COUNTIF(Table4[],Table1[[#This Row],[Topics]])</f>
        <v>1</v>
      </c>
      <c r="K14">
        <f ca="1">COUNTIF(Timetable,Table1[[#This Row],[Topics]])</f>
        <v>1</v>
      </c>
      <c r="N14">
        <v>12</v>
      </c>
      <c r="O14" s="9" t="str">
        <f t="shared" ca="1" si="1"/>
        <v>NLP9</v>
      </c>
      <c r="P14" s="9" t="str">
        <f t="shared" ca="1" si="7"/>
        <v>Object Recognition</v>
      </c>
      <c r="Q14" s="9" t="str">
        <f t="shared" ca="1" si="7"/>
        <v>Models</v>
      </c>
      <c r="R14" s="9" t="str">
        <f t="shared" ca="1" si="7"/>
        <v>Databases</v>
      </c>
      <c r="S14" s="9" t="str">
        <f t="shared" ca="1" si="7"/>
        <v>CSA</v>
      </c>
      <c r="T14" s="9" t="str">
        <f t="shared" ca="1" si="7"/>
        <v>Polymorphism</v>
      </c>
      <c r="U14" s="9" t="str">
        <f t="shared" ca="1" si="7"/>
        <v>Maths</v>
      </c>
      <c r="V14" s="9" t="str">
        <f t="shared" ca="1" si="7"/>
        <v>Common Attacks and Defenses</v>
      </c>
      <c r="W14" s="9" t="str">
        <f t="shared" ca="1" si="7"/>
        <v>Professional</v>
      </c>
      <c r="X14" s="9" t="str">
        <f t="shared" ca="1" si="7"/>
        <v>Functional</v>
      </c>
      <c r="AA14">
        <f t="shared" ca="1" si="5"/>
        <v>0.59647189238906118</v>
      </c>
      <c r="AB14">
        <f t="shared" si="6"/>
        <v>12</v>
      </c>
      <c r="AC14">
        <v>12</v>
      </c>
      <c r="AD14">
        <f>(QUOTIENT($AC14,MAX(Table3[Slots])+1))+1</f>
        <v>1</v>
      </c>
      <c r="AE14">
        <f>IF(MOD($AC14,MAX(Table3[Slots]))&lt;&gt;0,MOD($AC14,MAX(Table3[Slots])),MAX(Table3[Slots]))</f>
        <v>12</v>
      </c>
      <c r="AF14" s="12">
        <f ca="1">IF(INDEX(gen_topics,Table5[[#This Row],[row]],Table5[[#This Row],[column]])="",0,1)</f>
        <v>1</v>
      </c>
    </row>
    <row r="15" spans="1:32" x14ac:dyDescent="0.2">
      <c r="G15" t="str">
        <f>_xlfn.CONCAT(Table1[[#This Row],[Module]],COUNTIF($H$3:H15,Table1[[#This Row],[Module]]))</f>
        <v>Vision4</v>
      </c>
      <c r="H15" t="s">
        <v>1</v>
      </c>
      <c r="I15" t="s">
        <v>36</v>
      </c>
      <c r="J15">
        <f ca="1">COUNTIF(Table4[],Table1[[#This Row],[Topics]])</f>
        <v>1</v>
      </c>
      <c r="K15">
        <f ca="1">COUNTIF(Timetable,Table1[[#This Row],[Topics]])</f>
        <v>1</v>
      </c>
      <c r="N15">
        <v>13</v>
      </c>
      <c r="O15" s="9" t="str">
        <f t="shared" ca="1" si="1"/>
        <v>NLP7</v>
      </c>
      <c r="P15" s="9" t="str">
        <f t="shared" ca="1" si="7"/>
        <v>Model Based Object Recognition</v>
      </c>
      <c r="Q15" s="9" t="str">
        <f t="shared" ca="1" si="7"/>
        <v>Models</v>
      </c>
      <c r="R15" s="9" t="str">
        <f t="shared" ca="1" si="7"/>
        <v>Databases</v>
      </c>
      <c r="S15" s="9" t="str">
        <f t="shared" ca="1" si="7"/>
        <v>CSA</v>
      </c>
      <c r="T15" s="9" t="str">
        <f t="shared" ca="1" si="7"/>
        <v>Templates</v>
      </c>
      <c r="U15" s="9" t="str">
        <f t="shared" ca="1" si="7"/>
        <v>Maths</v>
      </c>
      <c r="V15" s="9" t="str">
        <f t="shared" ca="1" si="7"/>
        <v>Security and Usability</v>
      </c>
      <c r="W15" s="9" t="str">
        <f t="shared" ca="1" si="7"/>
        <v>Professional</v>
      </c>
      <c r="X15" s="9" t="str">
        <f t="shared" ca="1" si="7"/>
        <v>Functional</v>
      </c>
      <c r="AA15">
        <f t="shared" ca="1" si="5"/>
        <v>0.56639901306855034</v>
      </c>
      <c r="AB15">
        <f t="shared" si="6"/>
        <v>13</v>
      </c>
      <c r="AC15">
        <v>13</v>
      </c>
      <c r="AD15">
        <f>(QUOTIENT($AC15,MAX(Table3[Slots])+1))+1</f>
        <v>1</v>
      </c>
      <c r="AE15">
        <f>IF(MOD($AC15,MAX(Table3[Slots]))&lt;&gt;0,MOD($AC15,MAX(Table3[Slots])),MAX(Table3[Slots]))</f>
        <v>13</v>
      </c>
      <c r="AF15" s="12">
        <f ca="1">IF(INDEX(gen_topics,Table5[[#This Row],[row]],Table5[[#This Row],[column]])="",0,1)</f>
        <v>1</v>
      </c>
    </row>
    <row r="16" spans="1:32" x14ac:dyDescent="0.2">
      <c r="A16" t="s">
        <v>21</v>
      </c>
      <c r="B16">
        <f>SUM(Slots)</f>
        <v>248</v>
      </c>
      <c r="G16" t="str">
        <f>_xlfn.CONCAT(Table1[[#This Row],[Module]],COUNTIF($H$3:H16,Table1[[#This Row],[Module]]))</f>
        <v>Vision5</v>
      </c>
      <c r="H16" t="s">
        <v>1</v>
      </c>
      <c r="I16" t="s">
        <v>37</v>
      </c>
      <c r="J16">
        <f ca="1">COUNTIF(Table4[],Table1[[#This Row],[Topics]])</f>
        <v>1</v>
      </c>
      <c r="K16">
        <f ca="1">COUNTIF(Timetable,Table1[[#This Row],[Topics]])</f>
        <v>1</v>
      </c>
      <c r="N16" s="11">
        <v>14</v>
      </c>
      <c r="O16" s="9" t="str">
        <f t="shared" ca="1" si="1"/>
        <v>NLP6</v>
      </c>
      <c r="P16" s="9" t="str">
        <f t="shared" ca="1" si="7"/>
        <v>Vision</v>
      </c>
      <c r="Q16" s="9" t="str">
        <f t="shared" ca="1" si="7"/>
        <v>Models</v>
      </c>
      <c r="R16" s="9" t="str">
        <f t="shared" ca="1" si="7"/>
        <v>Databases</v>
      </c>
      <c r="S16" s="9" t="str">
        <f t="shared" ca="1" si="7"/>
        <v>CSA</v>
      </c>
      <c r="T16" s="9" t="str">
        <f t="shared" ca="1" si="7"/>
        <v>Exception handling</v>
      </c>
      <c r="U16" s="9" t="str">
        <f t="shared" ca="1" si="7"/>
        <v>Maths</v>
      </c>
      <c r="V16" s="9" t="str">
        <f t="shared" ca="1" si="7"/>
        <v>Security</v>
      </c>
      <c r="W16" s="9" t="str">
        <f t="shared" ca="1" si="7"/>
        <v>Professional</v>
      </c>
      <c r="X16" s="9" t="str">
        <f t="shared" ca="1" si="7"/>
        <v>Functional</v>
      </c>
      <c r="AA16">
        <f t="shared" ca="1" si="5"/>
        <v>0.75746914041006741</v>
      </c>
      <c r="AB16">
        <f t="shared" si="6"/>
        <v>14</v>
      </c>
      <c r="AC16">
        <v>14</v>
      </c>
      <c r="AD16">
        <f>(QUOTIENT($AC16,MAX(Table3[Slots])+1))+1</f>
        <v>1</v>
      </c>
      <c r="AE16">
        <f>IF(MOD($AC16,MAX(Table3[Slots]))&lt;&gt;0,MOD($AC16,MAX(Table3[Slots])),MAX(Table3[Slots]))</f>
        <v>14</v>
      </c>
      <c r="AF16" s="12">
        <f ca="1">IF(INDEX(gen_topics,Table5[[#This Row],[row]],Table5[[#This Row],[column]])="",0,1)</f>
        <v>1</v>
      </c>
    </row>
    <row r="17" spans="1:32" x14ac:dyDescent="0.2">
      <c r="A17" t="s">
        <v>19</v>
      </c>
      <c r="B17">
        <f>COUNT(Slots)</f>
        <v>248</v>
      </c>
      <c r="G17" t="str">
        <f>_xlfn.CONCAT(Table1[[#This Row],[Module]],COUNTIF($H$3:H17,Table1[[#This Row],[Module]]))</f>
        <v>Vision6</v>
      </c>
      <c r="H17" t="s">
        <v>1</v>
      </c>
      <c r="I17" t="s">
        <v>38</v>
      </c>
      <c r="J17">
        <f ca="1">COUNTIF(Table4[],Table1[[#This Row],[Topics]])</f>
        <v>1</v>
      </c>
      <c r="K17">
        <f ca="1">COUNTIF(Timetable,Table1[[#This Row],[Topics]])</f>
        <v>1</v>
      </c>
      <c r="N17" s="11">
        <v>15</v>
      </c>
      <c r="O17" s="9" t="str">
        <f t="shared" ca="1" si="1"/>
        <v>NLP2</v>
      </c>
      <c r="P17" s="9" t="str">
        <f t="shared" ca="1" si="7"/>
        <v>Vision</v>
      </c>
      <c r="Q17" s="9" t="str">
        <f t="shared" ca="1" si="7"/>
        <v>Models</v>
      </c>
      <c r="R17" s="9" t="str">
        <f t="shared" ca="1" si="7"/>
        <v>Databases</v>
      </c>
      <c r="S17" s="9" t="str">
        <f t="shared" ca="1" si="7"/>
        <v>CSA</v>
      </c>
      <c r="T17" s="9" t="str">
        <f t="shared" ca="1" si="7"/>
        <v>C</v>
      </c>
      <c r="U17" s="9" t="str">
        <f t="shared" ca="1" si="7"/>
        <v>Maths</v>
      </c>
      <c r="V17" s="9" t="str">
        <f t="shared" ca="1" si="7"/>
        <v>Security</v>
      </c>
      <c r="W17" s="9" t="str">
        <f t="shared" ca="1" si="7"/>
        <v>Professional</v>
      </c>
      <c r="X17" s="9" t="str">
        <f t="shared" ca="1" si="7"/>
        <v>Functional</v>
      </c>
      <c r="AA17">
        <f t="shared" ca="1" si="5"/>
        <v>0.9164407580510997</v>
      </c>
      <c r="AB17">
        <f t="shared" si="6"/>
        <v>15</v>
      </c>
      <c r="AC17">
        <v>15</v>
      </c>
      <c r="AD17">
        <f>(QUOTIENT($AC17,MAX(Table3[Slots])+1))+1</f>
        <v>1</v>
      </c>
      <c r="AE17">
        <f>IF(MOD($AC17,MAX(Table3[Slots]))&lt;&gt;0,MOD($AC17,MAX(Table3[Slots])),MAX(Table3[Slots]))</f>
        <v>15</v>
      </c>
      <c r="AF17" s="12">
        <f ca="1">IF(INDEX(gen_topics,Table5[[#This Row],[row]],Table5[[#This Row],[column]])="",0,1)</f>
        <v>1</v>
      </c>
    </row>
    <row r="18" spans="1:32" x14ac:dyDescent="0.2">
      <c r="A18" t="s">
        <v>20</v>
      </c>
      <c r="C18">
        <f>SUM(Table3[Time])</f>
        <v>240</v>
      </c>
      <c r="D18">
        <f>SUM(Table3[Slots])</f>
        <v>240</v>
      </c>
      <c r="G18" t="str">
        <f>_xlfn.CONCAT(Table1[[#This Row],[Module]],COUNTIF($H$3:H18,Table1[[#This Row],[Module]]))</f>
        <v>Vision7</v>
      </c>
      <c r="H18" t="s">
        <v>1</v>
      </c>
      <c r="I18" t="s">
        <v>39</v>
      </c>
      <c r="J18">
        <f ca="1">COUNTIF(Table4[],Table1[[#This Row],[Topics]])</f>
        <v>1</v>
      </c>
      <c r="K18">
        <f ca="1">COUNTIF(Timetable,Table1[[#This Row],[Topics]])</f>
        <v>1</v>
      </c>
      <c r="N18" s="11">
        <v>16</v>
      </c>
      <c r="O18" s="9" t="str">
        <f t="shared" ca="1" si="1"/>
        <v>NLP7</v>
      </c>
      <c r="P18" s="9" t="str">
        <f t="shared" ca="1" si="7"/>
        <v>Vision</v>
      </c>
      <c r="Q18" s="9" t="str">
        <f t="shared" ca="1" si="7"/>
        <v>Models</v>
      </c>
      <c r="R18" s="9" t="str">
        <f t="shared" ca="1" si="7"/>
        <v>Databases</v>
      </c>
      <c r="S18" s="9" t="str">
        <f t="shared" ca="1" si="7"/>
        <v>CSA</v>
      </c>
      <c r="T18" s="9" t="str">
        <f t="shared" ca="1" si="7"/>
        <v>C</v>
      </c>
      <c r="U18" s="9" t="str">
        <f t="shared" ca="1" si="7"/>
        <v>Maths</v>
      </c>
      <c r="V18" s="9" t="str">
        <f t="shared" ca="1" si="7"/>
        <v>Security</v>
      </c>
      <c r="W18" s="9" t="str">
        <f t="shared" ca="1" si="7"/>
        <v>Professional</v>
      </c>
      <c r="X18" s="9" t="str">
        <f t="shared" ca="1" si="7"/>
        <v>Functional</v>
      </c>
      <c r="AA18">
        <f t="shared" ca="1" si="5"/>
        <v>0.40792930524514659</v>
      </c>
      <c r="AB18">
        <f t="shared" si="6"/>
        <v>16</v>
      </c>
      <c r="AC18">
        <v>16</v>
      </c>
      <c r="AD18">
        <f>(QUOTIENT($AC18,MAX(Table3[Slots])+1))+1</f>
        <v>1</v>
      </c>
      <c r="AE18">
        <f>IF(MOD($AC18,MAX(Table3[Slots]))&lt;&gt;0,MOD($AC18,MAX(Table3[Slots])),MAX(Table3[Slots]))</f>
        <v>16</v>
      </c>
      <c r="AF18" s="12">
        <f ca="1">IF(INDEX(gen_topics,Table5[[#This Row],[row]],Table5[[#This Row],[column]])="",0,1)</f>
        <v>1</v>
      </c>
    </row>
    <row r="19" spans="1:32" x14ac:dyDescent="0.2">
      <c r="G19" t="str">
        <f>_xlfn.CONCAT(Table1[[#This Row],[Module]],COUNTIF($H$3:H19,Table1[[#This Row],[Module]]))</f>
        <v>Vision8</v>
      </c>
      <c r="H19" t="s">
        <v>1</v>
      </c>
      <c r="I19" t="s">
        <v>40</v>
      </c>
      <c r="J19">
        <f ca="1">COUNTIF(Table4[],Table1[[#This Row],[Topics]])</f>
        <v>1</v>
      </c>
      <c r="K19">
        <f ca="1">COUNTIF(Timetable,Table1[[#This Row],[Topics]])</f>
        <v>1</v>
      </c>
      <c r="N19" s="11">
        <v>17</v>
      </c>
      <c r="O19" s="9" t="str">
        <f t="shared" ca="1" si="1"/>
        <v>NLP7</v>
      </c>
      <c r="P19" s="9" t="str">
        <f t="shared" ca="1" si="7"/>
        <v>Vision</v>
      </c>
      <c r="Q19" s="9" t="str">
        <f t="shared" ca="1" si="7"/>
        <v>Models</v>
      </c>
      <c r="R19" s="9" t="str">
        <f t="shared" ca="1" si="7"/>
        <v>Databases</v>
      </c>
      <c r="S19" s="9" t="str">
        <f t="shared" ca="1" si="7"/>
        <v>CSA</v>
      </c>
      <c r="T19" s="9" t="str">
        <f t="shared" ca="1" si="7"/>
        <v>C</v>
      </c>
      <c r="U19" s="9" t="str">
        <f t="shared" ca="1" si="7"/>
        <v>Maths</v>
      </c>
      <c r="V19" s="9" t="str">
        <f t="shared" ca="1" si="7"/>
        <v>Security</v>
      </c>
      <c r="W19" s="9" t="str">
        <f t="shared" ca="1" si="7"/>
        <v>Professional</v>
      </c>
      <c r="X19" s="9" t="str">
        <f t="shared" ca="1" si="7"/>
        <v>Functional</v>
      </c>
      <c r="AA19">
        <f t="shared" ca="1" si="5"/>
        <v>0.31541692298740853</v>
      </c>
      <c r="AB19">
        <f t="shared" si="6"/>
        <v>17</v>
      </c>
      <c r="AC19">
        <v>17</v>
      </c>
      <c r="AD19">
        <f>(QUOTIENT($AC19,MAX(Table3[Slots])+1))+1</f>
        <v>1</v>
      </c>
      <c r="AE19">
        <f>IF(MOD($AC19,MAX(Table3[Slots]))&lt;&gt;0,MOD($AC19,MAX(Table3[Slots])),MAX(Table3[Slots]))</f>
        <v>17</v>
      </c>
      <c r="AF19" s="12">
        <f ca="1">IF(INDEX(gen_topics,Table5[[#This Row],[row]],Table5[[#This Row],[column]])="",0,1)</f>
        <v>1</v>
      </c>
    </row>
    <row r="20" spans="1:32" x14ac:dyDescent="0.2">
      <c r="G20" t="str">
        <f>_xlfn.CONCAT(Table1[[#This Row],[Module]],COUNTIF($H$3:H20,Table1[[#This Row],[Module]]))</f>
        <v>Vision9</v>
      </c>
      <c r="H20" t="s">
        <v>1</v>
      </c>
      <c r="I20" t="s">
        <v>41</v>
      </c>
      <c r="J20">
        <f ca="1">COUNTIF(Table4[],Table1[[#This Row],[Topics]])</f>
        <v>1</v>
      </c>
      <c r="K20">
        <f ca="1">COUNTIF(Timetable,Table1[[#This Row],[Topics]])</f>
        <v>1</v>
      </c>
      <c r="N20" s="11">
        <v>18</v>
      </c>
      <c r="O20" s="9" t="str">
        <f t="shared" ca="1" si="1"/>
        <v>NLP3</v>
      </c>
      <c r="P20" s="9" t="str">
        <f t="shared" ca="1" si="7"/>
        <v>Vision</v>
      </c>
      <c r="Q20" s="9" t="str">
        <f t="shared" ca="1" si="7"/>
        <v>Models</v>
      </c>
      <c r="R20" s="9" t="str">
        <f t="shared" ca="1" si="7"/>
        <v>Databases</v>
      </c>
      <c r="S20" s="9" t="str">
        <f t="shared" ca="1" si="7"/>
        <v>CSA</v>
      </c>
      <c r="T20" s="9" t="str">
        <f t="shared" ca="1" si="7"/>
        <v>C</v>
      </c>
      <c r="U20" s="9" t="str">
        <f t="shared" ca="1" si="7"/>
        <v>Maths</v>
      </c>
      <c r="V20" s="9" t="str">
        <f t="shared" ca="1" si="7"/>
        <v>Security</v>
      </c>
      <c r="W20" s="9" t="str">
        <f t="shared" ca="1" si="7"/>
        <v>Professional</v>
      </c>
      <c r="X20" s="9" t="str">
        <f t="shared" ca="1" si="7"/>
        <v>Functional</v>
      </c>
      <c r="AA20">
        <f t="shared" ca="1" si="5"/>
        <v>0.80787193092995957</v>
      </c>
      <c r="AB20">
        <f t="shared" si="6"/>
        <v>18</v>
      </c>
      <c r="AC20">
        <v>18</v>
      </c>
      <c r="AD20">
        <f>(QUOTIENT($AC20,MAX(Table3[Slots])+1))+1</f>
        <v>1</v>
      </c>
      <c r="AE20">
        <f>IF(MOD($AC20,MAX(Table3[Slots]))&lt;&gt;0,MOD($AC20,MAX(Table3[Slots])),MAX(Table3[Slots]))</f>
        <v>18</v>
      </c>
      <c r="AF20" s="12">
        <f ca="1">IF(INDEX(gen_topics,Table5[[#This Row],[row]],Table5[[#This Row],[column]])="",0,1)</f>
        <v>1</v>
      </c>
    </row>
    <row r="21" spans="1:32" x14ac:dyDescent="0.2">
      <c r="A21" s="4"/>
      <c r="B21" s="4"/>
      <c r="G21" t="str">
        <f>_xlfn.CONCAT(Table1[[#This Row],[Module]],COUNTIF($H$3:H21,Table1[[#This Row],[Module]]))</f>
        <v>Vision10</v>
      </c>
      <c r="H21" t="s">
        <v>1</v>
      </c>
      <c r="I21" t="s">
        <v>42</v>
      </c>
      <c r="J21">
        <f ca="1">COUNTIF(Table4[],Table1[[#This Row],[Topics]])</f>
        <v>1</v>
      </c>
      <c r="K21">
        <f ca="1">COUNTIF(Timetable,Table1[[#This Row],[Topics]])</f>
        <v>1</v>
      </c>
      <c r="N21" s="11">
        <v>19</v>
      </c>
      <c r="O21" s="9" t="str">
        <f t="shared" ca="1" si="1"/>
        <v>NLP2</v>
      </c>
      <c r="P21" s="9" t="str">
        <f t="shared" ca="1" si="7"/>
        <v>Vision</v>
      </c>
      <c r="Q21" s="9" t="str">
        <f t="shared" ca="1" si="7"/>
        <v>Models</v>
      </c>
      <c r="R21" s="9" t="str">
        <f t="shared" ca="1" si="7"/>
        <v>Databases</v>
      </c>
      <c r="S21" s="9" t="str">
        <f t="shared" ca="1" si="7"/>
        <v>CSA</v>
      </c>
      <c r="T21" s="9" t="str">
        <f t="shared" ca="1" si="7"/>
        <v>C</v>
      </c>
      <c r="U21" s="9" t="str">
        <f t="shared" ca="1" si="7"/>
        <v>Maths</v>
      </c>
      <c r="V21" s="9" t="str">
        <f t="shared" ca="1" si="7"/>
        <v>Security</v>
      </c>
      <c r="W21" s="9" t="str">
        <f t="shared" ca="1" si="7"/>
        <v>Professional</v>
      </c>
      <c r="X21" s="9" t="str">
        <f t="shared" ca="1" si="7"/>
        <v>Functional</v>
      </c>
      <c r="AA21">
        <f t="shared" ca="1" si="5"/>
        <v>6.8386750293034204E-2</v>
      </c>
      <c r="AB21">
        <f t="shared" si="6"/>
        <v>19</v>
      </c>
      <c r="AC21">
        <v>19</v>
      </c>
      <c r="AD21">
        <f>(QUOTIENT($AC21,MAX(Table3[Slots])+1))+1</f>
        <v>1</v>
      </c>
      <c r="AE21">
        <f>IF(MOD($AC21,MAX(Table3[Slots]))&lt;&gt;0,MOD($AC21,MAX(Table3[Slots])),MAX(Table3[Slots]))</f>
        <v>19</v>
      </c>
      <c r="AF21" s="12">
        <f ca="1">IF(INDEX(gen_topics,Table5[[#This Row],[row]],Table5[[#This Row],[column]])="",0,1)</f>
        <v>1</v>
      </c>
    </row>
    <row r="22" spans="1:32" x14ac:dyDescent="0.2">
      <c r="G22" t="str">
        <f>_xlfn.CONCAT(Table1[[#This Row],[Module]],COUNTIF($H$3:H22,Table1[[#This Row],[Module]]))</f>
        <v>Vision11</v>
      </c>
      <c r="H22" t="s">
        <v>1</v>
      </c>
      <c r="I22" t="s">
        <v>43</v>
      </c>
      <c r="J22">
        <f ca="1">COUNTIF(Table4[],Table1[[#This Row],[Topics]])</f>
        <v>1</v>
      </c>
      <c r="K22">
        <f ca="1">COUNTIF(Timetable,Table1[[#This Row],[Topics]])</f>
        <v>1</v>
      </c>
      <c r="N22" s="11">
        <v>20</v>
      </c>
      <c r="O22" s="9" t="str">
        <f t="shared" ca="1" si="1"/>
        <v>NLP2</v>
      </c>
      <c r="P22" s="9" t="str">
        <f t="shared" ca="1" si="7"/>
        <v>Vision</v>
      </c>
      <c r="Q22" s="9" t="str">
        <f t="shared" ca="1" si="7"/>
        <v>Models</v>
      </c>
      <c r="R22" s="9" t="str">
        <f t="shared" ca="1" si="7"/>
        <v>Databases</v>
      </c>
      <c r="S22" s="9" t="str">
        <f t="shared" ca="1" si="7"/>
        <v>CSA</v>
      </c>
      <c r="T22" s="9" t="str">
        <f t="shared" ca="1" si="7"/>
        <v>C</v>
      </c>
      <c r="U22" s="9" t="str">
        <f t="shared" ca="1" si="7"/>
        <v>Maths</v>
      </c>
      <c r="V22" s="9" t="str">
        <f t="shared" ca="1" si="7"/>
        <v>Security</v>
      </c>
      <c r="W22" s="9" t="str">
        <f t="shared" ca="1" si="7"/>
        <v>Professional</v>
      </c>
      <c r="X22" s="9" t="str">
        <f t="shared" ca="1" si="7"/>
        <v>Functional</v>
      </c>
      <c r="AA22">
        <f t="shared" ref="AA22:AA85" ca="1" si="8">RAND()</f>
        <v>0.49823893528049767</v>
      </c>
      <c r="AB22">
        <f t="shared" ref="AB22:AB85" si="9">ROW()-2</f>
        <v>20</v>
      </c>
      <c r="AC22">
        <v>20</v>
      </c>
      <c r="AD22">
        <f>(QUOTIENT($AC22,MAX(Table3[Slots])+1))+1</f>
        <v>1</v>
      </c>
      <c r="AE22">
        <f>IF(MOD($AC22,MAX(Table3[Slots]))&lt;&gt;0,MOD($AC22,MAX(Table3[Slots])),MAX(Table3[Slots]))</f>
        <v>20</v>
      </c>
      <c r="AF22" s="12">
        <f ca="1">IF(INDEX(gen_topics,Table5[[#This Row],[row]],Table5[[#This Row],[column]])="",0,1)</f>
        <v>1</v>
      </c>
    </row>
    <row r="23" spans="1:32" x14ac:dyDescent="0.2">
      <c r="G23" t="str">
        <f>_xlfn.CONCAT(Table1[[#This Row],[Module]],COUNTIF($H$3:H23,Table1[[#This Row],[Module]]))</f>
        <v>Vision12</v>
      </c>
      <c r="H23" t="s">
        <v>1</v>
      </c>
      <c r="I23" t="s">
        <v>44</v>
      </c>
      <c r="J23">
        <f ca="1">COUNTIF(Table4[],Table1[[#This Row],[Topics]])</f>
        <v>1</v>
      </c>
      <c r="K23">
        <f ca="1">COUNTIF(Timetable,Table1[[#This Row],[Topics]])</f>
        <v>1</v>
      </c>
      <c r="N23" s="11">
        <v>21</v>
      </c>
      <c r="O23" s="9" t="str">
        <f t="shared" ca="1" si="1"/>
        <v>NLP1</v>
      </c>
      <c r="P23" s="9" t="str">
        <f t="shared" ca="1" si="7"/>
        <v>Vision</v>
      </c>
      <c r="Q23" s="9" t="str">
        <f t="shared" ca="1" si="7"/>
        <v>Models</v>
      </c>
      <c r="R23" s="9" t="str">
        <f t="shared" ca="1" si="7"/>
        <v>Databases</v>
      </c>
      <c r="S23" s="9" t="str">
        <f t="shared" ca="1" si="7"/>
        <v>CSA</v>
      </c>
      <c r="T23" s="9" t="str">
        <f t="shared" ca="1" si="7"/>
        <v>C</v>
      </c>
      <c r="U23" s="9" t="str">
        <f t="shared" ca="1" si="7"/>
        <v>Maths</v>
      </c>
      <c r="V23" s="9" t="str">
        <f t="shared" ca="1" si="7"/>
        <v>Security</v>
      </c>
      <c r="W23" s="9" t="str">
        <f t="shared" ca="1" si="7"/>
        <v>Professional</v>
      </c>
      <c r="X23" s="9" t="str">
        <f t="shared" ca="1" si="7"/>
        <v>Functional</v>
      </c>
      <c r="AA23">
        <f t="shared" ca="1" si="8"/>
        <v>0.18974293031543787</v>
      </c>
      <c r="AB23">
        <f t="shared" si="9"/>
        <v>21</v>
      </c>
      <c r="AC23">
        <v>21</v>
      </c>
      <c r="AD23">
        <f>(QUOTIENT($AC23,MAX(Table3[Slots])+1))+1</f>
        <v>1</v>
      </c>
      <c r="AE23">
        <f>IF(MOD($AC23,MAX(Table3[Slots]))&lt;&gt;0,MOD($AC23,MAX(Table3[Slots])),MAX(Table3[Slots]))</f>
        <v>21</v>
      </c>
      <c r="AF23" s="12">
        <f ca="1">IF(INDEX(gen_topics,Table5[[#This Row],[row]],Table5[[#This Row],[column]])="",0,1)</f>
        <v>1</v>
      </c>
    </row>
    <row r="24" spans="1:32" x14ac:dyDescent="0.2">
      <c r="G24" t="str">
        <f>_xlfn.CONCAT(Table1[[#This Row],[Module]],COUNTIF($H$3:H24,Table1[[#This Row],[Module]]))</f>
        <v>Vision13</v>
      </c>
      <c r="H24" t="s">
        <v>1</v>
      </c>
      <c r="I24" t="s">
        <v>45</v>
      </c>
      <c r="J24">
        <f ca="1">COUNTIF(Table4[],Table1[[#This Row],[Topics]])</f>
        <v>1</v>
      </c>
      <c r="K24">
        <f ca="1">COUNTIF(Timetable,Table1[[#This Row],[Topics]])</f>
        <v>1</v>
      </c>
      <c r="N24" s="11">
        <v>22</v>
      </c>
      <c r="O24" s="9" t="str">
        <f t="shared" ca="1" si="1"/>
        <v>NLP8</v>
      </c>
      <c r="P24" s="9" t="str">
        <f t="shared" ca="1" si="7"/>
        <v>Vision</v>
      </c>
      <c r="Q24" s="9" t="str">
        <f t="shared" ca="1" si="7"/>
        <v>Models</v>
      </c>
      <c r="R24" s="9" t="str">
        <f t="shared" ca="1" si="7"/>
        <v>Databases</v>
      </c>
      <c r="S24" s="9" t="str">
        <f t="shared" ca="1" si="7"/>
        <v>CSA</v>
      </c>
      <c r="T24" s="9" t="str">
        <f t="shared" ca="1" si="7"/>
        <v>C</v>
      </c>
      <c r="U24" s="9" t="str">
        <f t="shared" ca="1" si="7"/>
        <v>Maths</v>
      </c>
      <c r="V24" s="9" t="str">
        <f t="shared" ca="1" si="7"/>
        <v>Security</v>
      </c>
      <c r="W24" s="9" t="str">
        <f t="shared" ca="1" si="7"/>
        <v>Professional</v>
      </c>
      <c r="X24" s="9" t="str">
        <f t="shared" ca="1" si="7"/>
        <v>Functional</v>
      </c>
      <c r="AA24">
        <f t="shared" ca="1" si="8"/>
        <v>0.37197671838200852</v>
      </c>
      <c r="AB24">
        <f t="shared" si="9"/>
        <v>22</v>
      </c>
      <c r="AC24">
        <v>22</v>
      </c>
      <c r="AD24">
        <f>(QUOTIENT($AC24,MAX(Table3[Slots])+1))+1</f>
        <v>1</v>
      </c>
      <c r="AE24">
        <f>IF(MOD($AC24,MAX(Table3[Slots]))&lt;&gt;0,MOD($AC24,MAX(Table3[Slots])),MAX(Table3[Slots]))</f>
        <v>22</v>
      </c>
      <c r="AF24" s="12">
        <f ca="1">IF(INDEX(gen_topics,Table5[[#This Row],[row]],Table5[[#This Row],[column]])="",0,1)</f>
        <v>1</v>
      </c>
    </row>
    <row r="25" spans="1:32" x14ac:dyDescent="0.2">
      <c r="G25" t="str">
        <f>_xlfn.CONCAT(Table1[[#This Row],[Module]],COUNTIF($H$3:H25,Table1[[#This Row],[Module]]))</f>
        <v>CSA1</v>
      </c>
      <c r="H25" t="s">
        <v>2</v>
      </c>
      <c r="I25" t="s">
        <v>46</v>
      </c>
      <c r="J25">
        <f ca="1">COUNTIF(Table4[],Table1[[#This Row],[Topics]])</f>
        <v>1</v>
      </c>
      <c r="K25">
        <f ca="1">COUNTIF(Timetable,Table1[[#This Row],[Topics]])</f>
        <v>1</v>
      </c>
      <c r="N25" s="11">
        <v>23</v>
      </c>
      <c r="O25" s="9" t="str">
        <f t="shared" ca="1" si="1"/>
        <v>NLP7</v>
      </c>
      <c r="P25" s="9" t="str">
        <f t="shared" ca="1" si="7"/>
        <v>Vision</v>
      </c>
      <c r="Q25" s="9" t="str">
        <f t="shared" ca="1" si="7"/>
        <v>Models</v>
      </c>
      <c r="R25" s="9" t="str">
        <f t="shared" ca="1" si="7"/>
        <v>Databases</v>
      </c>
      <c r="S25" s="9" t="str">
        <f t="shared" ca="1" si="7"/>
        <v>CSA</v>
      </c>
      <c r="T25" s="9" t="str">
        <f t="shared" ca="1" si="7"/>
        <v>C</v>
      </c>
      <c r="U25" s="9" t="str">
        <f t="shared" ca="1" si="7"/>
        <v>Maths</v>
      </c>
      <c r="V25" s="9" t="str">
        <f t="shared" ca="1" si="7"/>
        <v>Security</v>
      </c>
      <c r="W25" s="9" t="str">
        <f t="shared" ca="1" si="7"/>
        <v>Professional</v>
      </c>
      <c r="X25" s="9" t="str">
        <f t="shared" ca="1" si="7"/>
        <v>Functional</v>
      </c>
      <c r="AA25">
        <f t="shared" ca="1" si="8"/>
        <v>0.6305498481866455</v>
      </c>
      <c r="AB25">
        <f t="shared" si="9"/>
        <v>23</v>
      </c>
      <c r="AC25">
        <v>23</v>
      </c>
      <c r="AD25">
        <f>(QUOTIENT($AC25,MAX(Table3[Slots])+1))+1</f>
        <v>1</v>
      </c>
      <c r="AE25">
        <f>IF(MOD($AC25,MAX(Table3[Slots]))&lt;&gt;0,MOD($AC25,MAX(Table3[Slots])),MAX(Table3[Slots]))</f>
        <v>23</v>
      </c>
      <c r="AF25" s="12">
        <f ca="1">IF(INDEX(gen_topics,Table5[[#This Row],[row]],Table5[[#This Row],[column]])="",0,1)</f>
        <v>1</v>
      </c>
    </row>
    <row r="26" spans="1:32" x14ac:dyDescent="0.2">
      <c r="G26" t="str">
        <f>_xlfn.CONCAT(Table1[[#This Row],[Module]],COUNTIF($H$3:H26,Table1[[#This Row],[Module]]))</f>
        <v>CSA2</v>
      </c>
      <c r="H26" t="s">
        <v>2</v>
      </c>
      <c r="I26" t="s">
        <v>47</v>
      </c>
      <c r="J26">
        <f ca="1">COUNTIF(Table4[],Table1[[#This Row],[Topics]])</f>
        <v>1</v>
      </c>
      <c r="K26">
        <f ca="1">COUNTIF(Timetable,Table1[[#This Row],[Topics]])</f>
        <v>1</v>
      </c>
      <c r="N26" s="11">
        <v>24</v>
      </c>
      <c r="O26" s="9" t="str">
        <f t="shared" ca="1" si="1"/>
        <v>NLP3</v>
      </c>
      <c r="P26" s="9" t="str">
        <f t="shared" ca="1" si="7"/>
        <v>Vision</v>
      </c>
      <c r="Q26" s="9" t="str">
        <f t="shared" ca="1" si="7"/>
        <v>Models</v>
      </c>
      <c r="R26" s="9" t="str">
        <f t="shared" ca="1" si="7"/>
        <v>Databases</v>
      </c>
      <c r="S26" s="9" t="str">
        <f t="shared" ca="1" si="7"/>
        <v>CSA</v>
      </c>
      <c r="T26" s="9" t="str">
        <f t="shared" ca="1" si="7"/>
        <v>C</v>
      </c>
      <c r="U26" s="9" t="str">
        <f t="shared" ca="1" si="7"/>
        <v>Maths</v>
      </c>
      <c r="V26" s="9" t="str">
        <f t="shared" ca="1" si="7"/>
        <v>Security</v>
      </c>
      <c r="W26" s="9" t="str">
        <f t="shared" ca="1" si="7"/>
        <v>Professional</v>
      </c>
      <c r="X26" s="9" t="str">
        <f t="shared" ca="1" si="7"/>
        <v>Functional</v>
      </c>
      <c r="AA26">
        <f t="shared" ca="1" si="8"/>
        <v>1.6347522583259888E-2</v>
      </c>
      <c r="AB26">
        <f t="shared" si="9"/>
        <v>24</v>
      </c>
      <c r="AC26">
        <v>24</v>
      </c>
      <c r="AD26">
        <f>(QUOTIENT($AC26,MAX(Table3[Slots])+1))+1</f>
        <v>1</v>
      </c>
      <c r="AE26">
        <f>IF(MOD($AC26,MAX(Table3[Slots]))&lt;&gt;0,MOD($AC26,MAX(Table3[Slots])),MAX(Table3[Slots]))</f>
        <v>24</v>
      </c>
      <c r="AF26" s="12">
        <f ca="1">IF(INDEX(gen_topics,Table5[[#This Row],[row]],Table5[[#This Row],[column]])="",0,1)</f>
        <v>1</v>
      </c>
    </row>
    <row r="27" spans="1:32" x14ac:dyDescent="0.2">
      <c r="G27" t="str">
        <f>_xlfn.CONCAT(Table1[[#This Row],[Module]],COUNTIF($H$3:H27,Table1[[#This Row],[Module]]))</f>
        <v>CSA3</v>
      </c>
      <c r="H27" t="s">
        <v>2</v>
      </c>
      <c r="I27" t="s">
        <v>48</v>
      </c>
      <c r="J27">
        <f ca="1">COUNTIF(Table4[],Table1[[#This Row],[Topics]])</f>
        <v>1</v>
      </c>
      <c r="K27">
        <f ca="1">COUNTIF(Timetable,Table1[[#This Row],[Topics]])</f>
        <v>1</v>
      </c>
      <c r="N27" s="11">
        <v>25</v>
      </c>
      <c r="O27" s="9" t="str">
        <f t="shared" ca="1" si="1"/>
        <v/>
      </c>
      <c r="P27" s="9" t="str">
        <f t="shared" ca="1" si="7"/>
        <v/>
      </c>
      <c r="Q27" s="9" t="str">
        <f t="shared" ca="1" si="7"/>
        <v/>
      </c>
      <c r="R27" s="9" t="str">
        <f t="shared" ca="1" si="7"/>
        <v/>
      </c>
      <c r="S27" s="9" t="str">
        <f t="shared" ca="1" si="7"/>
        <v/>
      </c>
      <c r="T27" s="9" t="str">
        <f t="shared" ca="1" si="7"/>
        <v/>
      </c>
      <c r="U27" s="9" t="str">
        <f t="shared" ca="1" si="7"/>
        <v/>
      </c>
      <c r="V27" s="9" t="str">
        <f t="shared" ca="1" si="7"/>
        <v/>
      </c>
      <c r="W27" s="9" t="str">
        <f t="shared" ca="1" si="7"/>
        <v/>
      </c>
      <c r="X27" s="9" t="str">
        <f t="shared" ca="1" si="7"/>
        <v/>
      </c>
      <c r="AA27">
        <f t="shared" ca="1" si="8"/>
        <v>0.87510410337599354</v>
      </c>
      <c r="AB27">
        <f t="shared" si="9"/>
        <v>25</v>
      </c>
      <c r="AC27">
        <v>25</v>
      </c>
      <c r="AD27">
        <f>(QUOTIENT($AC27,MAX(Table3[Slots])+1))+1</f>
        <v>2</v>
      </c>
      <c r="AE27">
        <f>IF(MOD($AC27,MAX(Table3[Slots]))&lt;&gt;0,MOD($AC27,MAX(Table3[Slots])),MAX(Table3[Slots]))</f>
        <v>1</v>
      </c>
      <c r="AF27" s="12">
        <f ca="1">IF(INDEX(gen_topics,Table5[[#This Row],[row]],Table5[[#This Row],[column]])="",0,1)</f>
        <v>1</v>
      </c>
    </row>
    <row r="28" spans="1:32" x14ac:dyDescent="0.2">
      <c r="G28" t="str">
        <f>_xlfn.CONCAT(Table1[[#This Row],[Module]],COUNTIF($H$3:H28,Table1[[#This Row],[Module]]))</f>
        <v>CSA4</v>
      </c>
      <c r="H28" t="s">
        <v>2</v>
      </c>
      <c r="I28" t="s">
        <v>49</v>
      </c>
      <c r="J28">
        <f ca="1">COUNTIF(Table4[],Table1[[#This Row],[Topics]])</f>
        <v>1</v>
      </c>
      <c r="K28">
        <f ca="1">COUNTIF(Timetable,Table1[[#This Row],[Topics]])</f>
        <v>2</v>
      </c>
      <c r="AA28">
        <f t="shared" ca="1" si="8"/>
        <v>1.1405221499614759E-2</v>
      </c>
      <c r="AB28">
        <f t="shared" si="9"/>
        <v>26</v>
      </c>
      <c r="AC28">
        <v>26</v>
      </c>
      <c r="AD28">
        <f>(QUOTIENT($AC28,MAX(Table3[Slots])+1))+1</f>
        <v>2</v>
      </c>
      <c r="AE28">
        <f>IF(MOD($AC28,MAX(Table3[Slots]))&lt;&gt;0,MOD($AC28,MAX(Table3[Slots])),MAX(Table3[Slots]))</f>
        <v>2</v>
      </c>
      <c r="AF28" s="12">
        <f ca="1">IF(INDEX(gen_topics,Table5[[#This Row],[row]],Table5[[#This Row],[column]])="",0,1)</f>
        <v>1</v>
      </c>
    </row>
    <row r="29" spans="1:32" x14ac:dyDescent="0.2">
      <c r="G29" t="str">
        <f>_xlfn.CONCAT(Table1[[#This Row],[Module]],COUNTIF($H$3:H29,Table1[[#This Row],[Module]]))</f>
        <v>CSA5</v>
      </c>
      <c r="H29" t="s">
        <v>2</v>
      </c>
      <c r="I29" t="s">
        <v>50</v>
      </c>
      <c r="J29">
        <f ca="1">COUNTIF(Table4[],Table1[[#This Row],[Topics]])</f>
        <v>1</v>
      </c>
      <c r="K29">
        <f ca="1">COUNTIF(Timetable,Table1[[#This Row],[Topics]])</f>
        <v>1</v>
      </c>
      <c r="AA29">
        <f t="shared" ca="1" si="8"/>
        <v>0.85977397587016746</v>
      </c>
      <c r="AB29">
        <f t="shared" si="9"/>
        <v>27</v>
      </c>
      <c r="AC29">
        <v>27</v>
      </c>
      <c r="AD29">
        <f>(QUOTIENT($AC29,MAX(Table3[Slots])+1))+1</f>
        <v>2</v>
      </c>
      <c r="AE29">
        <f>IF(MOD($AC29,MAX(Table3[Slots]))&lt;&gt;0,MOD($AC29,MAX(Table3[Slots])),MAX(Table3[Slots]))</f>
        <v>3</v>
      </c>
      <c r="AF29" s="12">
        <f ca="1">IF(INDEX(gen_topics,Table5[[#This Row],[row]],Table5[[#This Row],[column]])="",0,1)</f>
        <v>1</v>
      </c>
    </row>
    <row r="30" spans="1:32" x14ac:dyDescent="0.2">
      <c r="G30" t="str">
        <f>_xlfn.CONCAT(Table1[[#This Row],[Module]],COUNTIF($H$3:H30,Table1[[#This Row],[Module]]))</f>
        <v>CSA6</v>
      </c>
      <c r="H30" t="s">
        <v>2</v>
      </c>
      <c r="I30" t="s">
        <v>51</v>
      </c>
      <c r="J30">
        <f ca="1">COUNTIF(Table4[],Table1[[#This Row],[Topics]])</f>
        <v>1</v>
      </c>
      <c r="K30">
        <f ca="1">COUNTIF(Timetable,Table1[[#This Row],[Topics]])</f>
        <v>1</v>
      </c>
      <c r="AA30">
        <f t="shared" ca="1" si="8"/>
        <v>1.3479484668640018E-2</v>
      </c>
      <c r="AB30">
        <f t="shared" si="9"/>
        <v>28</v>
      </c>
      <c r="AC30">
        <v>28</v>
      </c>
      <c r="AD30">
        <f>(QUOTIENT($AC30,MAX(Table3[Slots])+1))+1</f>
        <v>2</v>
      </c>
      <c r="AE30">
        <f>IF(MOD($AC30,MAX(Table3[Slots]))&lt;&gt;0,MOD($AC30,MAX(Table3[Slots])),MAX(Table3[Slots]))</f>
        <v>4</v>
      </c>
      <c r="AF30" s="12">
        <f ca="1">IF(INDEX(gen_topics,Table5[[#This Row],[row]],Table5[[#This Row],[column]])="",0,1)</f>
        <v>1</v>
      </c>
    </row>
    <row r="31" spans="1:32" x14ac:dyDescent="0.2">
      <c r="G31" t="str">
        <f>_xlfn.CONCAT(Table1[[#This Row],[Module]],COUNTIF($H$3:H31,Table1[[#This Row],[Module]]))</f>
        <v>CSA7</v>
      </c>
      <c r="H31" t="s">
        <v>2</v>
      </c>
      <c r="I31" t="s">
        <v>52</v>
      </c>
      <c r="J31">
        <f ca="1">COUNTIF(Table4[],Table1[[#This Row],[Topics]])</f>
        <v>1</v>
      </c>
      <c r="K31">
        <f ca="1">COUNTIF(Timetable,Table1[[#This Row],[Topics]])</f>
        <v>1</v>
      </c>
      <c r="AA31">
        <f t="shared" ca="1" si="8"/>
        <v>5.9286744170208294E-2</v>
      </c>
      <c r="AB31">
        <f t="shared" si="9"/>
        <v>29</v>
      </c>
      <c r="AC31">
        <v>29</v>
      </c>
      <c r="AD31">
        <f>(QUOTIENT($AC31,MAX(Table3[Slots])+1))+1</f>
        <v>2</v>
      </c>
      <c r="AE31">
        <f>IF(MOD($AC31,MAX(Table3[Slots]))&lt;&gt;0,MOD($AC31,MAX(Table3[Slots])),MAX(Table3[Slots]))</f>
        <v>5</v>
      </c>
      <c r="AF31" s="12">
        <f ca="1">IF(INDEX(gen_topics,Table5[[#This Row],[row]],Table5[[#This Row],[column]])="",0,1)</f>
        <v>1</v>
      </c>
    </row>
    <row r="32" spans="1:32" x14ac:dyDescent="0.2">
      <c r="A32" s="4"/>
      <c r="B32" s="4"/>
      <c r="G32" t="str">
        <f>_xlfn.CONCAT(Table1[[#This Row],[Module]],COUNTIF($H$3:H32,Table1[[#This Row],[Module]]))</f>
        <v>CSA8</v>
      </c>
      <c r="H32" t="s">
        <v>2</v>
      </c>
      <c r="I32" s="5" t="s">
        <v>53</v>
      </c>
      <c r="J32">
        <f ca="1">COUNTIF(Table4[],Table1[[#This Row],[Topics]])</f>
        <v>1</v>
      </c>
      <c r="K32">
        <f ca="1">COUNTIF(Timetable,Table1[[#This Row],[Topics]])</f>
        <v>1</v>
      </c>
      <c r="AA32">
        <f t="shared" ca="1" si="8"/>
        <v>0.44393662990155036</v>
      </c>
      <c r="AB32">
        <f t="shared" si="9"/>
        <v>30</v>
      </c>
      <c r="AC32">
        <v>30</v>
      </c>
      <c r="AD32">
        <f>(QUOTIENT($AC32,MAX(Table3[Slots])+1))+1</f>
        <v>2</v>
      </c>
      <c r="AE32">
        <f>IF(MOD($AC32,MAX(Table3[Slots]))&lt;&gt;0,MOD($AC32,MAX(Table3[Slots])),MAX(Table3[Slots]))</f>
        <v>6</v>
      </c>
      <c r="AF32" s="12">
        <f ca="1">IF(INDEX(gen_topics,Table5[[#This Row],[row]],Table5[[#This Row],[column]])="",0,1)</f>
        <v>1</v>
      </c>
    </row>
    <row r="33" spans="7:32" x14ac:dyDescent="0.2">
      <c r="G33" t="str">
        <f>_xlfn.CONCAT(Table1[[#This Row],[Module]],COUNTIF($H$3:H33,Table1[[#This Row],[Module]]))</f>
        <v>CSA9</v>
      </c>
      <c r="H33" t="s">
        <v>2</v>
      </c>
      <c r="I33" t="s">
        <v>54</v>
      </c>
      <c r="J33">
        <f ca="1">COUNTIF(Table4[],Table1[[#This Row],[Topics]])</f>
        <v>1</v>
      </c>
      <c r="K33">
        <f ca="1">COUNTIF(Timetable,Table1[[#This Row],[Topics]])</f>
        <v>1</v>
      </c>
      <c r="AA33">
        <f t="shared" ca="1" si="8"/>
        <v>0.75692761984963097</v>
      </c>
      <c r="AB33">
        <f t="shared" si="9"/>
        <v>31</v>
      </c>
      <c r="AC33">
        <v>31</v>
      </c>
      <c r="AD33">
        <f>(QUOTIENT($AC33,MAX(Table3[Slots])+1))+1</f>
        <v>2</v>
      </c>
      <c r="AE33">
        <f>IF(MOD($AC33,MAX(Table3[Slots]))&lt;&gt;0,MOD($AC33,MAX(Table3[Slots])),MAX(Table3[Slots]))</f>
        <v>7</v>
      </c>
      <c r="AF33" s="12">
        <f ca="1">IF(INDEX(gen_topics,Table5[[#This Row],[row]],Table5[[#This Row],[column]])="",0,1)</f>
        <v>1</v>
      </c>
    </row>
    <row r="34" spans="7:32" x14ac:dyDescent="0.2">
      <c r="G34" t="str">
        <f>_xlfn.CONCAT(Table1[[#This Row],[Module]],COUNTIF($H$3:H34,Table1[[#This Row],[Module]]))</f>
        <v>CSA10</v>
      </c>
      <c r="H34" t="s">
        <v>2</v>
      </c>
      <c r="I34" t="s">
        <v>55</v>
      </c>
      <c r="J34">
        <f ca="1">COUNTIF(Table4[],Table1[[#This Row],[Topics]])</f>
        <v>1</v>
      </c>
      <c r="K34">
        <f ca="1">COUNTIF(Timetable,Table1[[#This Row],[Topics]])</f>
        <v>1</v>
      </c>
      <c r="AA34">
        <f t="shared" ca="1" si="8"/>
        <v>7.0578842737354375E-2</v>
      </c>
      <c r="AB34">
        <f t="shared" si="9"/>
        <v>32</v>
      </c>
      <c r="AC34">
        <v>32</v>
      </c>
      <c r="AD34">
        <f>(QUOTIENT($AC34,MAX(Table3[Slots])+1))+1</f>
        <v>2</v>
      </c>
      <c r="AE34">
        <f>IF(MOD($AC34,MAX(Table3[Slots]))&lt;&gt;0,MOD($AC34,MAX(Table3[Slots])),MAX(Table3[Slots]))</f>
        <v>8</v>
      </c>
      <c r="AF34" s="12">
        <f ca="1">IF(INDEX(gen_topics,Table5[[#This Row],[row]],Table5[[#This Row],[column]])="",0,1)</f>
        <v>1</v>
      </c>
    </row>
    <row r="35" spans="7:32" x14ac:dyDescent="0.2">
      <c r="G35" t="str">
        <f>_xlfn.CONCAT(Table1[[#This Row],[Module]],COUNTIF($H$3:H35,Table1[[#This Row],[Module]]))</f>
        <v>CSA11</v>
      </c>
      <c r="H35" t="s">
        <v>2</v>
      </c>
      <c r="I35" t="s">
        <v>56</v>
      </c>
      <c r="J35">
        <f ca="1">COUNTIF(Table4[],Table1[[#This Row],[Topics]])</f>
        <v>1</v>
      </c>
      <c r="K35">
        <f ca="1">COUNTIF(Timetable,Table1[[#This Row],[Topics]])</f>
        <v>1</v>
      </c>
      <c r="AA35">
        <f t="shared" ca="1" si="8"/>
        <v>0.76178706142363839</v>
      </c>
      <c r="AB35">
        <f t="shared" si="9"/>
        <v>33</v>
      </c>
      <c r="AC35">
        <v>33</v>
      </c>
      <c r="AD35">
        <f>(QUOTIENT($AC35,MAX(Table3[Slots])+1))+1</f>
        <v>2</v>
      </c>
      <c r="AE35">
        <f>IF(MOD($AC35,MAX(Table3[Slots]))&lt;&gt;0,MOD($AC35,MAX(Table3[Slots])),MAX(Table3[Slots]))</f>
        <v>9</v>
      </c>
      <c r="AF35" s="12">
        <f ca="1">IF(INDEX(gen_topics,Table5[[#This Row],[row]],Table5[[#This Row],[column]])="",0,1)</f>
        <v>1</v>
      </c>
    </row>
    <row r="36" spans="7:32" x14ac:dyDescent="0.2">
      <c r="G36" t="str">
        <f>_xlfn.CONCAT(Table1[[#This Row],[Module]],COUNTIF($H$3:H36,Table1[[#This Row],[Module]]))</f>
        <v>Functional1</v>
      </c>
      <c r="H36" t="s">
        <v>4</v>
      </c>
      <c r="I36" t="s">
        <v>57</v>
      </c>
      <c r="J36">
        <f ca="1">COUNTIF(Table4[],Table1[[#This Row],[Topics]])</f>
        <v>1</v>
      </c>
      <c r="K36">
        <f ca="1">COUNTIF(Timetable,Table1[[#This Row],[Topics]])</f>
        <v>0</v>
      </c>
      <c r="AA36">
        <f t="shared" ca="1" si="8"/>
        <v>0.14225316519930176</v>
      </c>
      <c r="AB36">
        <f t="shared" si="9"/>
        <v>34</v>
      </c>
      <c r="AC36">
        <v>34</v>
      </c>
      <c r="AD36">
        <f>(QUOTIENT($AC36,MAX(Table3[Slots])+1))+1</f>
        <v>2</v>
      </c>
      <c r="AE36">
        <f>IF(MOD($AC36,MAX(Table3[Slots]))&lt;&gt;0,MOD($AC36,MAX(Table3[Slots])),MAX(Table3[Slots]))</f>
        <v>10</v>
      </c>
      <c r="AF36" s="12">
        <f ca="1">IF(INDEX(gen_topics,Table5[[#This Row],[row]],Table5[[#This Row],[column]])="",0,1)</f>
        <v>1</v>
      </c>
    </row>
    <row r="37" spans="7:32" x14ac:dyDescent="0.2">
      <c r="G37" t="str">
        <f>_xlfn.CONCAT(Table1[[#This Row],[Module]],COUNTIF($H$3:H37,Table1[[#This Row],[Module]]))</f>
        <v>Functional2</v>
      </c>
      <c r="H37" t="s">
        <v>4</v>
      </c>
      <c r="I37" t="s">
        <v>58</v>
      </c>
      <c r="J37">
        <f ca="1">COUNTIF(Table4[],Table1[[#This Row],[Topics]])</f>
        <v>1</v>
      </c>
      <c r="K37">
        <f ca="1">COUNTIF(Timetable,Table1[[#This Row],[Topics]])</f>
        <v>0</v>
      </c>
      <c r="AA37">
        <f t="shared" ca="1" si="8"/>
        <v>0.11348622655582363</v>
      </c>
      <c r="AB37">
        <f t="shared" si="9"/>
        <v>35</v>
      </c>
      <c r="AC37">
        <v>35</v>
      </c>
      <c r="AD37">
        <f>(QUOTIENT($AC37,MAX(Table3[Slots])+1))+1</f>
        <v>2</v>
      </c>
      <c r="AE37">
        <f>IF(MOD($AC37,MAX(Table3[Slots]))&lt;&gt;0,MOD($AC37,MAX(Table3[Slots])),MAX(Table3[Slots]))</f>
        <v>11</v>
      </c>
      <c r="AF37" s="12">
        <f ca="1">IF(INDEX(gen_topics,Table5[[#This Row],[row]],Table5[[#This Row],[column]])="",0,1)</f>
        <v>1</v>
      </c>
    </row>
    <row r="38" spans="7:32" x14ac:dyDescent="0.2">
      <c r="G38" t="str">
        <f>_xlfn.CONCAT(Table1[[#This Row],[Module]],COUNTIF($H$3:H38,Table1[[#This Row],[Module]]))</f>
        <v>Functional3</v>
      </c>
      <c r="H38" t="s">
        <v>4</v>
      </c>
      <c r="I38" t="s">
        <v>59</v>
      </c>
      <c r="J38">
        <f ca="1">COUNTIF(Table4[],Table1[[#This Row],[Topics]])</f>
        <v>1</v>
      </c>
      <c r="K38">
        <f ca="1">COUNTIF(Timetable,Table1[[#This Row],[Topics]])</f>
        <v>0</v>
      </c>
      <c r="AA38">
        <f t="shared" ca="1" si="8"/>
        <v>0.43017174558805282</v>
      </c>
      <c r="AB38">
        <f t="shared" si="9"/>
        <v>36</v>
      </c>
      <c r="AC38">
        <v>36</v>
      </c>
      <c r="AD38">
        <f>(QUOTIENT($AC38,MAX(Table3[Slots])+1))+1</f>
        <v>2</v>
      </c>
      <c r="AE38">
        <f>IF(MOD($AC38,MAX(Table3[Slots]))&lt;&gt;0,MOD($AC38,MAX(Table3[Slots])),MAX(Table3[Slots]))</f>
        <v>12</v>
      </c>
      <c r="AF38" s="12">
        <f ca="1">IF(INDEX(gen_topics,Table5[[#This Row],[row]],Table5[[#This Row],[column]])="",0,1)</f>
        <v>1</v>
      </c>
    </row>
    <row r="39" spans="7:32" x14ac:dyDescent="0.2">
      <c r="G39" t="str">
        <f>_xlfn.CONCAT(Table1[[#This Row],[Module]],COUNTIF($H$3:H39,Table1[[#This Row],[Module]]))</f>
        <v>Functional4</v>
      </c>
      <c r="H39" t="s">
        <v>4</v>
      </c>
      <c r="I39" t="s">
        <v>60</v>
      </c>
      <c r="J39">
        <f ca="1">COUNTIF(Table4[],Table1[[#This Row],[Topics]])</f>
        <v>1</v>
      </c>
      <c r="K39">
        <f ca="1">COUNTIF(Timetable,Table1[[#This Row],[Topics]])</f>
        <v>0</v>
      </c>
      <c r="AA39">
        <f t="shared" ca="1" si="8"/>
        <v>0.46398604143937416</v>
      </c>
      <c r="AB39">
        <f t="shared" si="9"/>
        <v>37</v>
      </c>
      <c r="AC39">
        <v>37</v>
      </c>
      <c r="AD39">
        <f>(QUOTIENT($AC39,MAX(Table3[Slots])+1))+1</f>
        <v>2</v>
      </c>
      <c r="AE39">
        <f>IF(MOD($AC39,MAX(Table3[Slots]))&lt;&gt;0,MOD($AC39,MAX(Table3[Slots])),MAX(Table3[Slots]))</f>
        <v>13</v>
      </c>
      <c r="AF39" s="12">
        <f ca="1">IF(INDEX(gen_topics,Table5[[#This Row],[row]],Table5[[#This Row],[column]])="",0,1)</f>
        <v>1</v>
      </c>
    </row>
    <row r="40" spans="7:32" x14ac:dyDescent="0.2">
      <c r="G40" t="str">
        <f>_xlfn.CONCAT(Table1[[#This Row],[Module]],COUNTIF($H$3:H40,Table1[[#This Row],[Module]]))</f>
        <v>Security1</v>
      </c>
      <c r="H40" t="s">
        <v>5</v>
      </c>
      <c r="I40" t="s">
        <v>61</v>
      </c>
      <c r="J40">
        <f ca="1">COUNTIF(Table4[],Table1[[#This Row],[Topics]])</f>
        <v>1</v>
      </c>
      <c r="K40">
        <f ca="1">COUNTIF(Timetable,Table1[[#This Row],[Topics]])</f>
        <v>0</v>
      </c>
      <c r="AA40">
        <f t="shared" ca="1" si="8"/>
        <v>0.32412652400948661</v>
      </c>
      <c r="AB40">
        <f t="shared" si="9"/>
        <v>38</v>
      </c>
      <c r="AC40">
        <v>38</v>
      </c>
      <c r="AD40">
        <f>(QUOTIENT($AC40,MAX(Table3[Slots])+1))+1</f>
        <v>2</v>
      </c>
      <c r="AE40">
        <f>IF(MOD($AC40,MAX(Table3[Slots]))&lt;&gt;0,MOD($AC40,MAX(Table3[Slots])),MAX(Table3[Slots]))</f>
        <v>14</v>
      </c>
      <c r="AF40" s="12">
        <f ca="1">IF(INDEX(gen_topics,Table5[[#This Row],[row]],Table5[[#This Row],[column]])="",0,1)</f>
        <v>1</v>
      </c>
    </row>
    <row r="41" spans="7:32" x14ac:dyDescent="0.2">
      <c r="G41" t="str">
        <f>_xlfn.CONCAT(Table1[[#This Row],[Module]],COUNTIF($H$3:H41,Table1[[#This Row],[Module]]))</f>
        <v>Security2</v>
      </c>
      <c r="H41" t="s">
        <v>5</v>
      </c>
      <c r="I41" t="s">
        <v>62</v>
      </c>
      <c r="J41">
        <f ca="1">COUNTIF(Table4[],Table1[[#This Row],[Topics]])</f>
        <v>1</v>
      </c>
      <c r="K41">
        <f ca="1">COUNTIF(Timetable,Table1[[#This Row],[Topics]])</f>
        <v>0</v>
      </c>
      <c r="AA41">
        <f t="shared" ca="1" si="8"/>
        <v>0.81618287266247391</v>
      </c>
      <c r="AB41">
        <f t="shared" si="9"/>
        <v>39</v>
      </c>
      <c r="AC41">
        <v>39</v>
      </c>
      <c r="AD41">
        <f>(QUOTIENT($AC41,MAX(Table3[Slots])+1))+1</f>
        <v>2</v>
      </c>
      <c r="AE41">
        <f>IF(MOD($AC41,MAX(Table3[Slots]))&lt;&gt;0,MOD($AC41,MAX(Table3[Slots])),MAX(Table3[Slots]))</f>
        <v>15</v>
      </c>
      <c r="AF41" s="12">
        <f ca="1">IF(INDEX(gen_topics,Table5[[#This Row],[row]],Table5[[#This Row],[column]])="",0,1)</f>
        <v>1</v>
      </c>
    </row>
    <row r="42" spans="7:32" x14ac:dyDescent="0.2">
      <c r="G42" t="str">
        <f>_xlfn.CONCAT(Table1[[#This Row],[Module]],COUNTIF($H$3:H42,Table1[[#This Row],[Module]]))</f>
        <v>Security3</v>
      </c>
      <c r="H42" t="s">
        <v>5</v>
      </c>
      <c r="I42" t="s">
        <v>63</v>
      </c>
      <c r="J42">
        <f ca="1">COUNTIF(Table4[],Table1[[#This Row],[Topics]])</f>
        <v>1</v>
      </c>
      <c r="K42">
        <f ca="1">COUNTIF(Timetable,Table1[[#This Row],[Topics]])</f>
        <v>0</v>
      </c>
      <c r="AA42">
        <f t="shared" ca="1" si="8"/>
        <v>0.93036008325880126</v>
      </c>
      <c r="AB42">
        <f t="shared" si="9"/>
        <v>40</v>
      </c>
      <c r="AC42">
        <v>40</v>
      </c>
      <c r="AD42">
        <f>(QUOTIENT($AC42,MAX(Table3[Slots])+1))+1</f>
        <v>2</v>
      </c>
      <c r="AE42">
        <f>IF(MOD($AC42,MAX(Table3[Slots]))&lt;&gt;0,MOD($AC42,MAX(Table3[Slots])),MAX(Table3[Slots]))</f>
        <v>16</v>
      </c>
      <c r="AF42" s="12">
        <f ca="1">IF(INDEX(gen_topics,Table5[[#This Row],[row]],Table5[[#This Row],[column]])="",0,1)</f>
        <v>1</v>
      </c>
    </row>
    <row r="43" spans="7:32" x14ac:dyDescent="0.2">
      <c r="G43" t="str">
        <f>_xlfn.CONCAT(Table1[[#This Row],[Module]],COUNTIF($H$3:H43,Table1[[#This Row],[Module]]))</f>
        <v>Security4</v>
      </c>
      <c r="H43" t="s">
        <v>5</v>
      </c>
      <c r="I43" t="s">
        <v>64</v>
      </c>
      <c r="J43">
        <f ca="1">COUNTIF(Table4[],Table1[[#This Row],[Topics]])</f>
        <v>1</v>
      </c>
      <c r="K43">
        <f ca="1">COUNTIF(Timetable,Table1[[#This Row],[Topics]])</f>
        <v>0</v>
      </c>
      <c r="AA43">
        <f t="shared" ca="1" si="8"/>
        <v>0.39700132187559345</v>
      </c>
      <c r="AB43">
        <f t="shared" si="9"/>
        <v>41</v>
      </c>
      <c r="AC43">
        <v>41</v>
      </c>
      <c r="AD43">
        <f>(QUOTIENT($AC43,MAX(Table3[Slots])+1))+1</f>
        <v>2</v>
      </c>
      <c r="AE43">
        <f>IF(MOD($AC43,MAX(Table3[Slots]))&lt;&gt;0,MOD($AC43,MAX(Table3[Slots])),MAX(Table3[Slots]))</f>
        <v>17</v>
      </c>
      <c r="AF43" s="12">
        <f ca="1">IF(INDEX(gen_topics,Table5[[#This Row],[row]],Table5[[#This Row],[column]])="",0,1)</f>
        <v>1</v>
      </c>
    </row>
    <row r="44" spans="7:32" x14ac:dyDescent="0.2">
      <c r="G44" t="str">
        <f>_xlfn.CONCAT(Table1[[#This Row],[Module]],COUNTIF($H$3:H44,Table1[[#This Row],[Module]]))</f>
        <v>Security5</v>
      </c>
      <c r="H44" t="s">
        <v>5</v>
      </c>
      <c r="I44" t="s">
        <v>65</v>
      </c>
      <c r="J44">
        <f ca="1">COUNTIF(Table4[],Table1[[#This Row],[Topics]])</f>
        <v>1</v>
      </c>
      <c r="K44">
        <f ca="1">COUNTIF(Timetable,Table1[[#This Row],[Topics]])</f>
        <v>0</v>
      </c>
      <c r="AA44">
        <f t="shared" ca="1" si="8"/>
        <v>0.90129400721967379</v>
      </c>
      <c r="AB44">
        <f t="shared" si="9"/>
        <v>42</v>
      </c>
      <c r="AC44">
        <v>42</v>
      </c>
      <c r="AD44">
        <f>(QUOTIENT($AC44,MAX(Table3[Slots])+1))+1</f>
        <v>2</v>
      </c>
      <c r="AE44">
        <f>IF(MOD($AC44,MAX(Table3[Slots]))&lt;&gt;0,MOD($AC44,MAX(Table3[Slots])),MAX(Table3[Slots]))</f>
        <v>18</v>
      </c>
      <c r="AF44" s="12">
        <f ca="1">IF(INDEX(gen_topics,Table5[[#This Row],[row]],Table5[[#This Row],[column]])="",0,1)</f>
        <v>1</v>
      </c>
    </row>
    <row r="45" spans="7:32" x14ac:dyDescent="0.2">
      <c r="G45" t="str">
        <f>_xlfn.CONCAT(Table1[[#This Row],[Module]],COUNTIF($H$3:H45,Table1[[#This Row],[Module]]))</f>
        <v>Security6</v>
      </c>
      <c r="H45" t="s">
        <v>5</v>
      </c>
      <c r="I45" t="s">
        <v>66</v>
      </c>
      <c r="J45">
        <f ca="1">COUNTIF(Table4[],Table1[[#This Row],[Topics]])</f>
        <v>1</v>
      </c>
      <c r="K45">
        <f ca="1">COUNTIF(Timetable,Table1[[#This Row],[Topics]])</f>
        <v>0</v>
      </c>
      <c r="AA45">
        <f t="shared" ca="1" si="8"/>
        <v>0.46694974257100375</v>
      </c>
      <c r="AB45">
        <f t="shared" si="9"/>
        <v>43</v>
      </c>
      <c r="AC45">
        <v>43</v>
      </c>
      <c r="AD45">
        <f>(QUOTIENT($AC45,MAX(Table3[Slots])+1))+1</f>
        <v>2</v>
      </c>
      <c r="AE45">
        <f>IF(MOD($AC45,MAX(Table3[Slots]))&lt;&gt;0,MOD($AC45,MAX(Table3[Slots])),MAX(Table3[Slots]))</f>
        <v>19</v>
      </c>
      <c r="AF45" s="12">
        <f ca="1">IF(INDEX(gen_topics,Table5[[#This Row],[row]],Table5[[#This Row],[column]])="",0,1)</f>
        <v>1</v>
      </c>
    </row>
    <row r="46" spans="7:32" x14ac:dyDescent="0.2">
      <c r="G46" t="str">
        <f>_xlfn.CONCAT(Table1[[#This Row],[Module]],COUNTIF($H$3:H46,Table1[[#This Row],[Module]]))</f>
        <v>Security7</v>
      </c>
      <c r="H46" t="s">
        <v>5</v>
      </c>
      <c r="I46" t="s">
        <v>67</v>
      </c>
      <c r="J46">
        <f ca="1">COUNTIF(Table4[],Table1[[#This Row],[Topics]])</f>
        <v>1</v>
      </c>
      <c r="K46">
        <f ca="1">COUNTIF(Timetable,Table1[[#This Row],[Topics]])</f>
        <v>0</v>
      </c>
      <c r="AA46">
        <f t="shared" ca="1" si="8"/>
        <v>9.8018013210661392E-2</v>
      </c>
      <c r="AB46">
        <f t="shared" si="9"/>
        <v>44</v>
      </c>
      <c r="AC46">
        <v>44</v>
      </c>
      <c r="AD46">
        <f>(QUOTIENT($AC46,MAX(Table3[Slots])+1))+1</f>
        <v>2</v>
      </c>
      <c r="AE46">
        <f>IF(MOD($AC46,MAX(Table3[Slots]))&lt;&gt;0,MOD($AC46,MAX(Table3[Slots])),MAX(Table3[Slots]))</f>
        <v>20</v>
      </c>
      <c r="AF46" s="12">
        <f ca="1">IF(INDEX(gen_topics,Table5[[#This Row],[row]],Table5[[#This Row],[column]])="",0,1)</f>
        <v>1</v>
      </c>
    </row>
    <row r="47" spans="7:32" x14ac:dyDescent="0.2">
      <c r="G47" t="str">
        <f>_xlfn.CONCAT(Table1[[#This Row],[Module]],COUNTIF($H$3:H47,Table1[[#This Row],[Module]]))</f>
        <v>Security8</v>
      </c>
      <c r="H47" t="s">
        <v>5</v>
      </c>
      <c r="I47" t="s">
        <v>68</v>
      </c>
      <c r="J47">
        <f ca="1">COUNTIF(Table4[],Table1[[#This Row],[Topics]])</f>
        <v>1</v>
      </c>
      <c r="K47">
        <f ca="1">COUNTIF(Timetable,Table1[[#This Row],[Topics]])</f>
        <v>0</v>
      </c>
      <c r="AA47">
        <f t="shared" ca="1" si="8"/>
        <v>0.31071440947255902</v>
      </c>
      <c r="AB47">
        <f t="shared" si="9"/>
        <v>45</v>
      </c>
      <c r="AC47">
        <v>45</v>
      </c>
      <c r="AD47">
        <f>(QUOTIENT($AC47,MAX(Table3[Slots])+1))+1</f>
        <v>2</v>
      </c>
      <c r="AE47">
        <f>IF(MOD($AC47,MAX(Table3[Slots]))&lt;&gt;0,MOD($AC47,MAX(Table3[Slots])),MAX(Table3[Slots]))</f>
        <v>21</v>
      </c>
      <c r="AF47" s="12">
        <f ca="1">IF(INDEX(gen_topics,Table5[[#This Row],[row]],Table5[[#This Row],[column]])="",0,1)</f>
        <v>1</v>
      </c>
    </row>
    <row r="48" spans="7:32" x14ac:dyDescent="0.2">
      <c r="G48" t="str">
        <f>_xlfn.CONCAT(Table1[[#This Row],[Module]],COUNTIF($H$3:H48,Table1[[#This Row],[Module]]))</f>
        <v>Security9</v>
      </c>
      <c r="H48" t="s">
        <v>5</v>
      </c>
      <c r="I48" t="s">
        <v>69</v>
      </c>
      <c r="J48">
        <f ca="1">COUNTIF(Table4[],Table1[[#This Row],[Topics]])</f>
        <v>1</v>
      </c>
      <c r="K48">
        <f ca="1">COUNTIF(Timetable,Table1[[#This Row],[Topics]])</f>
        <v>0</v>
      </c>
      <c r="AA48">
        <f t="shared" ca="1" si="8"/>
        <v>0.36155954675158331</v>
      </c>
      <c r="AB48">
        <f t="shared" si="9"/>
        <v>46</v>
      </c>
      <c r="AC48">
        <v>46</v>
      </c>
      <c r="AD48">
        <f>(QUOTIENT($AC48,MAX(Table3[Slots])+1))+1</f>
        <v>2</v>
      </c>
      <c r="AE48">
        <f>IF(MOD($AC48,MAX(Table3[Slots]))&lt;&gt;0,MOD($AC48,MAX(Table3[Slots])),MAX(Table3[Slots]))</f>
        <v>22</v>
      </c>
      <c r="AF48" s="12">
        <f ca="1">IF(INDEX(gen_topics,Table5[[#This Row],[row]],Table5[[#This Row],[column]])="",0,1)</f>
        <v>1</v>
      </c>
    </row>
    <row r="49" spans="7:32" x14ac:dyDescent="0.2">
      <c r="G49" t="str">
        <f>_xlfn.CONCAT(Table1[[#This Row],[Module]],COUNTIF($H$3:H49,Table1[[#This Row],[Module]]))</f>
        <v>Security10</v>
      </c>
      <c r="H49" t="s">
        <v>5</v>
      </c>
      <c r="I49" t="s">
        <v>70</v>
      </c>
      <c r="J49">
        <f ca="1">COUNTIF(Table4[],Table1[[#This Row],[Topics]])</f>
        <v>1</v>
      </c>
      <c r="K49">
        <f ca="1">COUNTIF(Timetable,Table1[[#This Row],[Topics]])</f>
        <v>0</v>
      </c>
      <c r="AA49">
        <f t="shared" ca="1" si="8"/>
        <v>0.19772892569678258</v>
      </c>
      <c r="AB49">
        <f t="shared" si="9"/>
        <v>47</v>
      </c>
      <c r="AC49">
        <v>47</v>
      </c>
      <c r="AD49">
        <f>(QUOTIENT($AC49,MAX(Table3[Slots])+1))+1</f>
        <v>2</v>
      </c>
      <c r="AE49">
        <f>IF(MOD($AC49,MAX(Table3[Slots]))&lt;&gt;0,MOD($AC49,MAX(Table3[Slots])),MAX(Table3[Slots]))</f>
        <v>23</v>
      </c>
      <c r="AF49" s="12">
        <f ca="1">IF(INDEX(gen_topics,Table5[[#This Row],[row]],Table5[[#This Row],[column]])="",0,1)</f>
        <v>1</v>
      </c>
    </row>
    <row r="50" spans="7:32" x14ac:dyDescent="0.2">
      <c r="G50" t="str">
        <f>_xlfn.CONCAT(Table1[[#This Row],[Module]],COUNTIF($H$3:H50,Table1[[#This Row],[Module]]))</f>
        <v>Security11</v>
      </c>
      <c r="H50" t="s">
        <v>5</v>
      </c>
      <c r="I50" t="s">
        <v>71</v>
      </c>
      <c r="J50">
        <f ca="1">COUNTIF(Table4[],Table1[[#This Row],[Topics]])</f>
        <v>1</v>
      </c>
      <c r="K50">
        <f ca="1">COUNTIF(Timetable,Table1[[#This Row],[Topics]])</f>
        <v>0</v>
      </c>
      <c r="AA50">
        <f t="shared" ca="1" si="8"/>
        <v>0.90983401081515014</v>
      </c>
      <c r="AB50">
        <f t="shared" si="9"/>
        <v>48</v>
      </c>
      <c r="AC50">
        <v>48</v>
      </c>
      <c r="AD50">
        <f>(QUOTIENT($AC50,MAX(Table3[Slots])+1))+1</f>
        <v>2</v>
      </c>
      <c r="AE50">
        <f>IF(MOD($AC50,MAX(Table3[Slots]))&lt;&gt;0,MOD($AC50,MAX(Table3[Slots])),MAX(Table3[Slots]))</f>
        <v>24</v>
      </c>
      <c r="AF50" s="12">
        <f ca="1">IF(INDEX(gen_topics,Table5[[#This Row],[row]],Table5[[#This Row],[column]])="",0,1)</f>
        <v>1</v>
      </c>
    </row>
    <row r="51" spans="7:32" x14ac:dyDescent="0.2">
      <c r="G51" t="str">
        <f>_xlfn.CONCAT(Table1[[#This Row],[Module]],COUNTIF($H$3:H51,Table1[[#This Row],[Module]]))</f>
        <v>Security12</v>
      </c>
      <c r="H51" t="s">
        <v>5</v>
      </c>
      <c r="I51" t="s">
        <v>72</v>
      </c>
      <c r="J51">
        <f ca="1">COUNTIF(Table4[],Table1[[#This Row],[Topics]])</f>
        <v>1</v>
      </c>
      <c r="K51">
        <f ca="1">COUNTIF(Timetable,Table1[[#This Row],[Topics]])</f>
        <v>0</v>
      </c>
      <c r="AA51">
        <f t="shared" ca="1" si="8"/>
        <v>0.85122859308857568</v>
      </c>
      <c r="AB51">
        <f t="shared" si="9"/>
        <v>49</v>
      </c>
      <c r="AC51">
        <v>49</v>
      </c>
      <c r="AD51">
        <f>(QUOTIENT($AC51,MAX(Table3[Slots])+1))+1</f>
        <v>2</v>
      </c>
      <c r="AE51">
        <f>IF(MOD($AC51,MAX(Table3[Slots]))&lt;&gt;0,MOD($AC51,MAX(Table3[Slots])),MAX(Table3[Slots]))</f>
        <v>1</v>
      </c>
      <c r="AF51" s="12">
        <f ca="1">IF(INDEX(gen_topics,Table5[[#This Row],[row]],Table5[[#This Row],[column]])="",0,1)</f>
        <v>1</v>
      </c>
    </row>
    <row r="52" spans="7:32" x14ac:dyDescent="0.2">
      <c r="G52" t="str">
        <f>_xlfn.CONCAT(Table1[[#This Row],[Module]],COUNTIF($H$3:H52,Table1[[#This Row],[Module]]))</f>
        <v>Security13</v>
      </c>
      <c r="H52" t="s">
        <v>5</v>
      </c>
      <c r="I52" t="s">
        <v>73</v>
      </c>
      <c r="J52">
        <f ca="1">COUNTIF(Table4[],Table1[[#This Row],[Topics]])</f>
        <v>1</v>
      </c>
      <c r="K52">
        <f ca="1">COUNTIF(Timetable,Table1[[#This Row],[Topics]])</f>
        <v>0</v>
      </c>
      <c r="AA52">
        <f t="shared" ca="1" si="8"/>
        <v>0.43046787833691891</v>
      </c>
      <c r="AB52">
        <f t="shared" si="9"/>
        <v>50</v>
      </c>
      <c r="AC52">
        <v>50</v>
      </c>
      <c r="AD52">
        <f>(QUOTIENT($AC52,MAX(Table3[Slots])+1))+1</f>
        <v>3</v>
      </c>
      <c r="AE52">
        <f>IF(MOD($AC52,MAX(Table3[Slots]))&lt;&gt;0,MOD($AC52,MAX(Table3[Slots])),MAX(Table3[Slots]))</f>
        <v>2</v>
      </c>
      <c r="AF52" s="12">
        <f ca="1">IF(INDEX(gen_topics,Table5[[#This Row],[row]],Table5[[#This Row],[column]])="",0,1)</f>
        <v>1</v>
      </c>
    </row>
    <row r="53" spans="7:32" x14ac:dyDescent="0.2">
      <c r="G53" t="str">
        <f>_xlfn.CONCAT(Table1[[#This Row],[Module]],COUNTIF($H$3:H53,Table1[[#This Row],[Module]]))</f>
        <v>Databases1</v>
      </c>
      <c r="H53" t="s">
        <v>74</v>
      </c>
      <c r="I53" t="s">
        <v>75</v>
      </c>
      <c r="J53">
        <f ca="1">COUNTIF(Table4[],Table1[[#This Row],[Topics]])</f>
        <v>1</v>
      </c>
      <c r="K53">
        <f ca="1">COUNTIF(Timetable,Table1[[#This Row],[Topics]])</f>
        <v>1</v>
      </c>
      <c r="AA53">
        <f t="shared" ca="1" si="8"/>
        <v>0.68903528959806803</v>
      </c>
      <c r="AB53">
        <f t="shared" si="9"/>
        <v>51</v>
      </c>
      <c r="AC53">
        <v>51</v>
      </c>
      <c r="AD53">
        <f>(QUOTIENT($AC53,MAX(Table3[Slots])+1))+1</f>
        <v>3</v>
      </c>
      <c r="AE53">
        <f>IF(MOD($AC53,MAX(Table3[Slots]))&lt;&gt;0,MOD($AC53,MAX(Table3[Slots])),MAX(Table3[Slots]))</f>
        <v>3</v>
      </c>
      <c r="AF53" s="12">
        <f ca="1">IF(INDEX(gen_topics,Table5[[#This Row],[row]],Table5[[#This Row],[column]])="",0,1)</f>
        <v>1</v>
      </c>
    </row>
    <row r="54" spans="7:32" x14ac:dyDescent="0.2">
      <c r="G54" t="str">
        <f>_xlfn.CONCAT(Table1[[#This Row],[Module]],COUNTIF($H$3:H54,Table1[[#This Row],[Module]]))</f>
        <v>Databases2</v>
      </c>
      <c r="H54" t="s">
        <v>74</v>
      </c>
      <c r="I54" t="s">
        <v>76</v>
      </c>
      <c r="J54">
        <f ca="1">COUNTIF(Table4[],Table1[[#This Row],[Topics]])</f>
        <v>1</v>
      </c>
      <c r="K54">
        <f ca="1">COUNTIF(Timetable,Table1[[#This Row],[Topics]])</f>
        <v>1</v>
      </c>
      <c r="AA54">
        <f t="shared" ca="1" si="8"/>
        <v>0.77404215607474403</v>
      </c>
      <c r="AB54">
        <f t="shared" si="9"/>
        <v>52</v>
      </c>
      <c r="AC54">
        <v>52</v>
      </c>
      <c r="AD54">
        <f>(QUOTIENT($AC54,MAX(Table3[Slots])+1))+1</f>
        <v>3</v>
      </c>
      <c r="AE54">
        <f>IF(MOD($AC54,MAX(Table3[Slots]))&lt;&gt;0,MOD($AC54,MAX(Table3[Slots])),MAX(Table3[Slots]))</f>
        <v>4</v>
      </c>
      <c r="AF54" s="12">
        <f ca="1">IF(INDEX(gen_topics,Table5[[#This Row],[row]],Table5[[#This Row],[column]])="",0,1)</f>
        <v>1</v>
      </c>
    </row>
    <row r="55" spans="7:32" x14ac:dyDescent="0.2">
      <c r="G55" t="str">
        <f>_xlfn.CONCAT(Table1[[#This Row],[Module]],COUNTIF($H$3:H55,Table1[[#This Row],[Module]]))</f>
        <v>Databases3</v>
      </c>
      <c r="H55" t="s">
        <v>74</v>
      </c>
      <c r="I55" t="s">
        <v>77</v>
      </c>
      <c r="J55">
        <f ca="1">COUNTIF(Table4[],Table1[[#This Row],[Topics]])</f>
        <v>1</v>
      </c>
      <c r="K55">
        <f ca="1">COUNTIF(Timetable,Table1[[#This Row],[Topics]])</f>
        <v>2</v>
      </c>
      <c r="AA55">
        <f t="shared" ca="1" si="8"/>
        <v>0.15546210454536802</v>
      </c>
      <c r="AB55">
        <f t="shared" si="9"/>
        <v>53</v>
      </c>
      <c r="AC55">
        <v>53</v>
      </c>
      <c r="AD55">
        <f>(QUOTIENT($AC55,MAX(Table3[Slots])+1))+1</f>
        <v>3</v>
      </c>
      <c r="AE55">
        <f>IF(MOD($AC55,MAX(Table3[Slots]))&lt;&gt;0,MOD($AC55,MAX(Table3[Slots])),MAX(Table3[Slots]))</f>
        <v>5</v>
      </c>
      <c r="AF55" s="12">
        <f ca="1">IF(INDEX(gen_topics,Table5[[#This Row],[row]],Table5[[#This Row],[column]])="",0,1)</f>
        <v>1</v>
      </c>
    </row>
    <row r="56" spans="7:32" x14ac:dyDescent="0.2">
      <c r="G56" t="str">
        <f>_xlfn.CONCAT(Table1[[#This Row],[Module]],COUNTIF($H$3:H56,Table1[[#This Row],[Module]]))</f>
        <v>Databases4</v>
      </c>
      <c r="H56" t="s">
        <v>74</v>
      </c>
      <c r="I56" t="s">
        <v>78</v>
      </c>
      <c r="J56">
        <f ca="1">COUNTIF(Table4[],Table1[[#This Row],[Topics]])</f>
        <v>1</v>
      </c>
      <c r="K56">
        <f ca="1">COUNTIF(Timetable,Table1[[#This Row],[Topics]])</f>
        <v>1</v>
      </c>
      <c r="AA56">
        <f t="shared" ca="1" si="8"/>
        <v>0.76628202943563617</v>
      </c>
      <c r="AB56">
        <f t="shared" si="9"/>
        <v>54</v>
      </c>
      <c r="AC56">
        <v>54</v>
      </c>
      <c r="AD56">
        <f>(QUOTIENT($AC56,MAX(Table3[Slots])+1))+1</f>
        <v>3</v>
      </c>
      <c r="AE56">
        <f>IF(MOD($AC56,MAX(Table3[Slots]))&lt;&gt;0,MOD($AC56,MAX(Table3[Slots])),MAX(Table3[Slots]))</f>
        <v>6</v>
      </c>
      <c r="AF56" s="12">
        <f ca="1">IF(INDEX(gen_topics,Table5[[#This Row],[row]],Table5[[#This Row],[column]])="",0,1)</f>
        <v>1</v>
      </c>
    </row>
    <row r="57" spans="7:32" x14ac:dyDescent="0.2">
      <c r="G57" t="str">
        <f>_xlfn.CONCAT(Table1[[#This Row],[Module]],COUNTIF($H$3:H57,Table1[[#This Row],[Module]]))</f>
        <v>Databases5</v>
      </c>
      <c r="H57" t="s">
        <v>74</v>
      </c>
      <c r="I57" t="s">
        <v>79</v>
      </c>
      <c r="J57">
        <f ca="1">COUNTIF(Table4[],Table1[[#This Row],[Topics]])</f>
        <v>1</v>
      </c>
      <c r="K57">
        <f ca="1">COUNTIF(Timetable,Table1[[#This Row],[Topics]])</f>
        <v>1</v>
      </c>
      <c r="AA57">
        <f t="shared" ca="1" si="8"/>
        <v>0.97290702014109776</v>
      </c>
      <c r="AB57">
        <f t="shared" si="9"/>
        <v>55</v>
      </c>
      <c r="AC57">
        <v>55</v>
      </c>
      <c r="AD57">
        <f>(QUOTIENT($AC57,MAX(Table3[Slots])+1))+1</f>
        <v>3</v>
      </c>
      <c r="AE57">
        <f>IF(MOD($AC57,MAX(Table3[Slots]))&lt;&gt;0,MOD($AC57,MAX(Table3[Slots])),MAX(Table3[Slots]))</f>
        <v>7</v>
      </c>
      <c r="AF57" s="12">
        <f ca="1">IF(INDEX(gen_topics,Table5[[#This Row],[row]],Table5[[#This Row],[column]])="",0,1)</f>
        <v>1</v>
      </c>
    </row>
    <row r="58" spans="7:32" x14ac:dyDescent="0.2">
      <c r="G58" t="str">
        <f>_xlfn.CONCAT(Table1[[#This Row],[Module]],COUNTIF($H$3:H58,Table1[[#This Row],[Module]]))</f>
        <v>Databases6</v>
      </c>
      <c r="H58" t="s">
        <v>74</v>
      </c>
      <c r="I58" t="s">
        <v>80</v>
      </c>
      <c r="J58">
        <f ca="1">COUNTIF(Table4[],Table1[[#This Row],[Topics]])</f>
        <v>1</v>
      </c>
      <c r="K58">
        <f ca="1">COUNTIF(Timetable,Table1[[#This Row],[Topics]])</f>
        <v>1</v>
      </c>
      <c r="AA58">
        <f t="shared" ca="1" si="8"/>
        <v>0.86176879725065392</v>
      </c>
      <c r="AB58">
        <f t="shared" si="9"/>
        <v>56</v>
      </c>
      <c r="AC58">
        <v>56</v>
      </c>
      <c r="AD58">
        <f>(QUOTIENT($AC58,MAX(Table3[Slots])+1))+1</f>
        <v>3</v>
      </c>
      <c r="AE58">
        <f>IF(MOD($AC58,MAX(Table3[Slots]))&lt;&gt;0,MOD($AC58,MAX(Table3[Slots])),MAX(Table3[Slots]))</f>
        <v>8</v>
      </c>
      <c r="AF58" s="12">
        <f ca="1">IF(INDEX(gen_topics,Table5[[#This Row],[row]],Table5[[#This Row],[column]])="",0,1)</f>
        <v>1</v>
      </c>
    </row>
    <row r="59" spans="7:32" x14ac:dyDescent="0.2">
      <c r="G59" t="str">
        <f>_xlfn.CONCAT(Table1[[#This Row],[Module]],COUNTIF($H$3:H59,Table1[[#This Row],[Module]]))</f>
        <v>Databases7</v>
      </c>
      <c r="H59" t="s">
        <v>74</v>
      </c>
      <c r="I59" t="s">
        <v>81</v>
      </c>
      <c r="J59">
        <f ca="1">COUNTIF(Table4[],Table1[[#This Row],[Topics]])</f>
        <v>1</v>
      </c>
      <c r="K59">
        <f ca="1">COUNTIF(Timetable,Table1[[#This Row],[Topics]])</f>
        <v>1</v>
      </c>
      <c r="AA59">
        <f t="shared" ca="1" si="8"/>
        <v>0.46301952267497337</v>
      </c>
      <c r="AB59">
        <f t="shared" si="9"/>
        <v>57</v>
      </c>
      <c r="AC59">
        <v>57</v>
      </c>
      <c r="AD59">
        <f>(QUOTIENT($AC59,MAX(Table3[Slots])+1))+1</f>
        <v>3</v>
      </c>
      <c r="AE59">
        <f>IF(MOD($AC59,MAX(Table3[Slots]))&lt;&gt;0,MOD($AC59,MAX(Table3[Slots])),MAX(Table3[Slots]))</f>
        <v>9</v>
      </c>
      <c r="AF59" s="12">
        <f ca="1">IF(INDEX(gen_topics,Table5[[#This Row],[row]],Table5[[#This Row],[column]])="",0,1)</f>
        <v>1</v>
      </c>
    </row>
    <row r="60" spans="7:32" x14ac:dyDescent="0.2">
      <c r="G60" t="str">
        <f>_xlfn.CONCAT(Table1[[#This Row],[Module]],COUNTIF($H$3:H60,Table1[[#This Row],[Module]]))</f>
        <v>Databases8</v>
      </c>
      <c r="H60" t="s">
        <v>74</v>
      </c>
      <c r="I60" t="s">
        <v>82</v>
      </c>
      <c r="J60">
        <f ca="1">COUNTIF(Table4[],Table1[[#This Row],[Topics]])</f>
        <v>1</v>
      </c>
      <c r="K60">
        <f ca="1">COUNTIF(Timetable,Table1[[#This Row],[Topics]])</f>
        <v>1</v>
      </c>
      <c r="AA60">
        <f t="shared" ca="1" si="8"/>
        <v>0.77375692374969551</v>
      </c>
      <c r="AB60">
        <f t="shared" si="9"/>
        <v>58</v>
      </c>
      <c r="AC60">
        <v>58</v>
      </c>
      <c r="AD60">
        <f>(QUOTIENT($AC60,MAX(Table3[Slots])+1))+1</f>
        <v>3</v>
      </c>
      <c r="AE60">
        <f>IF(MOD($AC60,MAX(Table3[Slots]))&lt;&gt;0,MOD($AC60,MAX(Table3[Slots])),MAX(Table3[Slots]))</f>
        <v>10</v>
      </c>
      <c r="AF60" s="12">
        <f ca="1">IF(INDEX(gen_topics,Table5[[#This Row],[row]],Table5[[#This Row],[column]])="",0,1)</f>
        <v>1</v>
      </c>
    </row>
    <row r="61" spans="7:32" x14ac:dyDescent="0.2">
      <c r="G61" t="str">
        <f>_xlfn.CONCAT(Table1[[#This Row],[Module]],COUNTIF($H$3:H61,Table1[[#This Row],[Module]]))</f>
        <v>Maths1</v>
      </c>
      <c r="H61" t="s">
        <v>6</v>
      </c>
      <c r="I61" t="s">
        <v>83</v>
      </c>
      <c r="J61">
        <f ca="1">COUNTIF(Table4[],Table1[[#This Row],[Topics]])</f>
        <v>1</v>
      </c>
      <c r="K61">
        <f ca="1">COUNTIF(Timetable,Table1[[#This Row],[Topics]])</f>
        <v>0</v>
      </c>
      <c r="AA61">
        <f t="shared" ca="1" si="8"/>
        <v>0.43649347051815879</v>
      </c>
      <c r="AB61">
        <f t="shared" si="9"/>
        <v>59</v>
      </c>
      <c r="AC61">
        <v>59</v>
      </c>
      <c r="AD61">
        <f>(QUOTIENT($AC61,MAX(Table3[Slots])+1))+1</f>
        <v>3</v>
      </c>
      <c r="AE61">
        <f>IF(MOD($AC61,MAX(Table3[Slots]))&lt;&gt;0,MOD($AC61,MAX(Table3[Slots])),MAX(Table3[Slots]))</f>
        <v>11</v>
      </c>
      <c r="AF61" s="12">
        <f ca="1">IF(INDEX(gen_topics,Table5[[#This Row],[row]],Table5[[#This Row],[column]])="",0,1)</f>
        <v>1</v>
      </c>
    </row>
    <row r="62" spans="7:32" x14ac:dyDescent="0.2">
      <c r="G62" t="str">
        <f>_xlfn.CONCAT(Table1[[#This Row],[Module]],COUNTIF($H$3:H62,Table1[[#This Row],[Module]]))</f>
        <v>Maths2</v>
      </c>
      <c r="H62" t="s">
        <v>6</v>
      </c>
      <c r="I62" t="s">
        <v>84</v>
      </c>
      <c r="J62">
        <f ca="1">COUNTIF(Table4[],Table1[[#This Row],[Topics]])</f>
        <v>1</v>
      </c>
      <c r="K62">
        <f ca="1">COUNTIF(Timetable,Table1[[#This Row],[Topics]])</f>
        <v>0</v>
      </c>
      <c r="AA62">
        <f t="shared" ca="1" si="8"/>
        <v>0.98726540918084238</v>
      </c>
      <c r="AB62">
        <f t="shared" si="9"/>
        <v>60</v>
      </c>
      <c r="AC62">
        <v>60</v>
      </c>
      <c r="AD62">
        <f>(QUOTIENT($AC62,MAX(Table3[Slots])+1))+1</f>
        <v>3</v>
      </c>
      <c r="AE62">
        <f>IF(MOD($AC62,MAX(Table3[Slots]))&lt;&gt;0,MOD($AC62,MAX(Table3[Slots])),MAX(Table3[Slots]))</f>
        <v>12</v>
      </c>
      <c r="AF62" s="12">
        <f ca="1">IF(INDEX(gen_topics,Table5[[#This Row],[row]],Table5[[#This Row],[column]])="",0,1)</f>
        <v>1</v>
      </c>
    </row>
    <row r="63" spans="7:32" x14ac:dyDescent="0.2">
      <c r="G63" t="str">
        <f>_xlfn.CONCAT(Table1[[#This Row],[Module]],COUNTIF($H$3:H63,Table1[[#This Row],[Module]]))</f>
        <v>Maths3</v>
      </c>
      <c r="H63" t="s">
        <v>6</v>
      </c>
      <c r="I63" t="s">
        <v>85</v>
      </c>
      <c r="J63">
        <f ca="1">COUNTIF(Table4[],Table1[[#This Row],[Topics]])</f>
        <v>1</v>
      </c>
      <c r="K63">
        <f ca="1">COUNTIF(Timetable,Table1[[#This Row],[Topics]])</f>
        <v>0</v>
      </c>
      <c r="AA63">
        <f t="shared" ca="1" si="8"/>
        <v>2.2227520312593896E-2</v>
      </c>
      <c r="AB63">
        <f t="shared" si="9"/>
        <v>61</v>
      </c>
      <c r="AC63">
        <v>61</v>
      </c>
      <c r="AD63">
        <f>(QUOTIENT($AC63,MAX(Table3[Slots])+1))+1</f>
        <v>3</v>
      </c>
      <c r="AE63">
        <f>IF(MOD($AC63,MAX(Table3[Slots]))&lt;&gt;0,MOD($AC63,MAX(Table3[Slots])),MAX(Table3[Slots]))</f>
        <v>13</v>
      </c>
      <c r="AF63" s="12">
        <f ca="1">IF(INDEX(gen_topics,Table5[[#This Row],[row]],Table5[[#This Row],[column]])="",0,1)</f>
        <v>1</v>
      </c>
    </row>
    <row r="64" spans="7:32" x14ac:dyDescent="0.2">
      <c r="G64" t="str">
        <f>_xlfn.CONCAT(Table1[[#This Row],[Module]],COUNTIF($H$3:H64,Table1[[#This Row],[Module]]))</f>
        <v>Maths4</v>
      </c>
      <c r="H64" t="s">
        <v>6</v>
      </c>
      <c r="I64" t="s">
        <v>86</v>
      </c>
      <c r="J64">
        <f ca="1">COUNTIF(Table4[],Table1[[#This Row],[Topics]])</f>
        <v>1</v>
      </c>
      <c r="K64">
        <f ca="1">COUNTIF(Timetable,Table1[[#This Row],[Topics]])</f>
        <v>0</v>
      </c>
      <c r="AA64">
        <f t="shared" ca="1" si="8"/>
        <v>0.59215153013516497</v>
      </c>
      <c r="AB64">
        <f t="shared" si="9"/>
        <v>62</v>
      </c>
      <c r="AC64">
        <v>62</v>
      </c>
      <c r="AD64">
        <f>(QUOTIENT($AC64,MAX(Table3[Slots])+1))+1</f>
        <v>3</v>
      </c>
      <c r="AE64">
        <f>IF(MOD($AC64,MAX(Table3[Slots]))&lt;&gt;0,MOD($AC64,MAX(Table3[Slots])),MAX(Table3[Slots]))</f>
        <v>14</v>
      </c>
      <c r="AF64" s="12">
        <f ca="1">IF(INDEX(gen_topics,Table5[[#This Row],[row]],Table5[[#This Row],[column]])="",0,1)</f>
        <v>1</v>
      </c>
    </row>
    <row r="65" spans="7:32" x14ac:dyDescent="0.2">
      <c r="G65" t="str">
        <f>_xlfn.CONCAT(Table1[[#This Row],[Module]],COUNTIF($H$3:H65,Table1[[#This Row],[Module]]))</f>
        <v>Maths5</v>
      </c>
      <c r="H65" t="s">
        <v>6</v>
      </c>
      <c r="I65" t="s">
        <v>87</v>
      </c>
      <c r="J65">
        <f ca="1">COUNTIF(Table4[],Table1[[#This Row],[Topics]])</f>
        <v>1</v>
      </c>
      <c r="K65">
        <f ca="1">COUNTIF(Timetable,Table1[[#This Row],[Topics]])</f>
        <v>0</v>
      </c>
      <c r="AA65">
        <f t="shared" ca="1" si="8"/>
        <v>0.12136296675323777</v>
      </c>
      <c r="AB65">
        <f t="shared" si="9"/>
        <v>63</v>
      </c>
      <c r="AC65">
        <v>63</v>
      </c>
      <c r="AD65">
        <f>(QUOTIENT($AC65,MAX(Table3[Slots])+1))+1</f>
        <v>3</v>
      </c>
      <c r="AE65">
        <f>IF(MOD($AC65,MAX(Table3[Slots]))&lt;&gt;0,MOD($AC65,MAX(Table3[Slots])),MAX(Table3[Slots]))</f>
        <v>15</v>
      </c>
      <c r="AF65" s="12">
        <f ca="1">IF(INDEX(gen_topics,Table5[[#This Row],[row]],Table5[[#This Row],[column]])="",0,1)</f>
        <v>1</v>
      </c>
    </row>
    <row r="66" spans="7:32" x14ac:dyDescent="0.2">
      <c r="G66" t="str">
        <f>_xlfn.CONCAT(Table1[[#This Row],[Module]],COUNTIF($H$3:H66,Table1[[#This Row],[Module]]))</f>
        <v>Maths6</v>
      </c>
      <c r="H66" t="s">
        <v>6</v>
      </c>
      <c r="I66" t="s">
        <v>88</v>
      </c>
      <c r="J66">
        <f ca="1">COUNTIF(Table4[],Table1[[#This Row],[Topics]])</f>
        <v>1</v>
      </c>
      <c r="K66">
        <f ca="1">COUNTIF(Timetable,Table1[[#This Row],[Topics]])</f>
        <v>0</v>
      </c>
      <c r="AA66">
        <f t="shared" ca="1" si="8"/>
        <v>7.9204922297409719E-2</v>
      </c>
      <c r="AB66">
        <f t="shared" si="9"/>
        <v>64</v>
      </c>
      <c r="AC66">
        <v>64</v>
      </c>
      <c r="AD66">
        <f>(QUOTIENT($AC66,MAX(Table3[Slots])+1))+1</f>
        <v>3</v>
      </c>
      <c r="AE66">
        <f>IF(MOD($AC66,MAX(Table3[Slots]))&lt;&gt;0,MOD($AC66,MAX(Table3[Slots])),MAX(Table3[Slots]))</f>
        <v>16</v>
      </c>
      <c r="AF66" s="12">
        <f ca="1">IF(INDEX(gen_topics,Table5[[#This Row],[row]],Table5[[#This Row],[column]])="",0,1)</f>
        <v>1</v>
      </c>
    </row>
    <row r="67" spans="7:32" x14ac:dyDescent="0.2">
      <c r="G67" t="str">
        <f>_xlfn.CONCAT(Table1[[#This Row],[Module]],COUNTIF($H$3:H67,Table1[[#This Row],[Module]]))</f>
        <v>Maths7</v>
      </c>
      <c r="H67" t="s">
        <v>6</v>
      </c>
      <c r="I67" t="s">
        <v>89</v>
      </c>
      <c r="J67">
        <f ca="1">COUNTIF(Table4[],Table1[[#This Row],[Topics]])</f>
        <v>1</v>
      </c>
      <c r="K67">
        <f ca="1">COUNTIF(Timetable,Table1[[#This Row],[Topics]])</f>
        <v>0</v>
      </c>
      <c r="AA67">
        <f t="shared" ca="1" si="8"/>
        <v>0.93507611124609968</v>
      </c>
      <c r="AB67">
        <f t="shared" si="9"/>
        <v>65</v>
      </c>
      <c r="AC67">
        <v>65</v>
      </c>
      <c r="AD67">
        <f>(QUOTIENT($AC67,MAX(Table3[Slots])+1))+1</f>
        <v>3</v>
      </c>
      <c r="AE67">
        <f>IF(MOD($AC67,MAX(Table3[Slots]))&lt;&gt;0,MOD($AC67,MAX(Table3[Slots])),MAX(Table3[Slots]))</f>
        <v>17</v>
      </c>
      <c r="AF67" s="12">
        <f ca="1">IF(INDEX(gen_topics,Table5[[#This Row],[row]],Table5[[#This Row],[column]])="",0,1)</f>
        <v>1</v>
      </c>
    </row>
    <row r="68" spans="7:32" x14ac:dyDescent="0.2">
      <c r="G68" t="str">
        <f>_xlfn.CONCAT(Table1[[#This Row],[Module]],COUNTIF($H$3:H68,Table1[[#This Row],[Module]]))</f>
        <v>Maths8</v>
      </c>
      <c r="H68" t="s">
        <v>6</v>
      </c>
      <c r="I68" t="s">
        <v>90</v>
      </c>
      <c r="J68">
        <f ca="1">COUNTIF(Table4[],Table1[[#This Row],[Topics]])</f>
        <v>1</v>
      </c>
      <c r="K68">
        <f ca="1">COUNTIF(Timetable,Table1[[#This Row],[Topics]])</f>
        <v>0</v>
      </c>
      <c r="AA68">
        <f t="shared" ca="1" si="8"/>
        <v>0.91764046290780776</v>
      </c>
      <c r="AB68">
        <f t="shared" si="9"/>
        <v>66</v>
      </c>
      <c r="AC68">
        <v>66</v>
      </c>
      <c r="AD68">
        <f>(QUOTIENT($AC68,MAX(Table3[Slots])+1))+1</f>
        <v>3</v>
      </c>
      <c r="AE68">
        <f>IF(MOD($AC68,MAX(Table3[Slots]))&lt;&gt;0,MOD($AC68,MAX(Table3[Slots])),MAX(Table3[Slots]))</f>
        <v>18</v>
      </c>
      <c r="AF68" s="12">
        <f ca="1">IF(INDEX(gen_topics,Table5[[#This Row],[row]],Table5[[#This Row],[column]])="",0,1)</f>
        <v>1</v>
      </c>
    </row>
    <row r="69" spans="7:32" x14ac:dyDescent="0.2">
      <c r="G69" t="str">
        <f>_xlfn.CONCAT(Table1[[#This Row],[Module]],COUNTIF($H$3:H69,Table1[[#This Row],[Module]]))</f>
        <v>Maths9</v>
      </c>
      <c r="H69" t="s">
        <v>6</v>
      </c>
      <c r="I69" t="s">
        <v>91</v>
      </c>
      <c r="J69">
        <f ca="1">COUNTIF(Table4[],Table1[[#This Row],[Topics]])</f>
        <v>1</v>
      </c>
      <c r="K69">
        <f ca="1">COUNTIF(Timetable,Table1[[#This Row],[Topics]])</f>
        <v>0</v>
      </c>
      <c r="AA69">
        <f t="shared" ca="1" si="8"/>
        <v>0.91120858989318754</v>
      </c>
      <c r="AB69">
        <f t="shared" si="9"/>
        <v>67</v>
      </c>
      <c r="AC69">
        <v>67</v>
      </c>
      <c r="AD69">
        <f>(QUOTIENT($AC69,MAX(Table3[Slots])+1))+1</f>
        <v>3</v>
      </c>
      <c r="AE69">
        <f>IF(MOD($AC69,MAX(Table3[Slots]))&lt;&gt;0,MOD($AC69,MAX(Table3[Slots])),MAX(Table3[Slots]))</f>
        <v>19</v>
      </c>
      <c r="AF69" s="12">
        <f ca="1">IF(INDEX(gen_topics,Table5[[#This Row],[row]],Table5[[#This Row],[column]])="",0,1)</f>
        <v>1</v>
      </c>
    </row>
    <row r="70" spans="7:32" x14ac:dyDescent="0.2">
      <c r="G70" t="str">
        <f>_xlfn.CONCAT(Table1[[#This Row],[Module]],COUNTIF($H$3:H70,Table1[[#This Row],[Module]]))</f>
        <v>Maths10</v>
      </c>
      <c r="H70" t="s">
        <v>6</v>
      </c>
      <c r="I70" t="s">
        <v>92</v>
      </c>
      <c r="J70">
        <f ca="1">COUNTIF(Table4[],Table1[[#This Row],[Topics]])</f>
        <v>1</v>
      </c>
      <c r="K70">
        <f ca="1">COUNTIF(Timetable,Table1[[#This Row],[Topics]])</f>
        <v>0</v>
      </c>
      <c r="AA70">
        <f t="shared" ca="1" si="8"/>
        <v>0.27474644048756369</v>
      </c>
      <c r="AB70">
        <f t="shared" si="9"/>
        <v>68</v>
      </c>
      <c r="AC70">
        <v>68</v>
      </c>
      <c r="AD70">
        <f>(QUOTIENT($AC70,MAX(Table3[Slots])+1))+1</f>
        <v>3</v>
      </c>
      <c r="AE70">
        <f>IF(MOD($AC70,MAX(Table3[Slots]))&lt;&gt;0,MOD($AC70,MAX(Table3[Slots])),MAX(Table3[Slots]))</f>
        <v>20</v>
      </c>
      <c r="AF70" s="12">
        <f ca="1">IF(INDEX(gen_topics,Table5[[#This Row],[row]],Table5[[#This Row],[column]])="",0,1)</f>
        <v>1</v>
      </c>
    </row>
    <row r="71" spans="7:32" x14ac:dyDescent="0.2">
      <c r="G71" t="str">
        <f>_xlfn.CONCAT(Table1[[#This Row],[Module]],COUNTIF($H$3:H71,Table1[[#This Row],[Module]]))</f>
        <v>Models1</v>
      </c>
      <c r="H71" t="s">
        <v>93</v>
      </c>
      <c r="I71" t="s">
        <v>94</v>
      </c>
      <c r="J71">
        <f ca="1">COUNTIF(Table4[],Table1[[#This Row],[Topics]])</f>
        <v>1</v>
      </c>
      <c r="K71">
        <f ca="1">COUNTIF(Timetable,Table1[[#This Row],[Topics]])</f>
        <v>1</v>
      </c>
      <c r="AA71">
        <f t="shared" ca="1" si="8"/>
        <v>0.95326735697079046</v>
      </c>
      <c r="AB71">
        <f t="shared" si="9"/>
        <v>69</v>
      </c>
      <c r="AC71">
        <v>69</v>
      </c>
      <c r="AD71">
        <f>(QUOTIENT($AC71,MAX(Table3[Slots])+1))+1</f>
        <v>3</v>
      </c>
      <c r="AE71">
        <f>IF(MOD($AC71,MAX(Table3[Slots]))&lt;&gt;0,MOD($AC71,MAX(Table3[Slots])),MAX(Table3[Slots]))</f>
        <v>21</v>
      </c>
      <c r="AF71" s="12">
        <f ca="1">IF(INDEX(gen_topics,Table5[[#This Row],[row]],Table5[[#This Row],[column]])="",0,1)</f>
        <v>1</v>
      </c>
    </row>
    <row r="72" spans="7:32" x14ac:dyDescent="0.2">
      <c r="G72" t="str">
        <f>_xlfn.CONCAT(Table1[[#This Row],[Module]],COUNTIF($H$3:H72,Table1[[#This Row],[Module]]))</f>
        <v>Models2</v>
      </c>
      <c r="H72" t="s">
        <v>93</v>
      </c>
      <c r="I72" t="s">
        <v>95</v>
      </c>
      <c r="J72">
        <f ca="1">COUNTIF(Table4[],Table1[[#This Row],[Topics]])</f>
        <v>1</v>
      </c>
      <c r="K72">
        <f ca="1">COUNTIF(Timetable,Table1[[#This Row],[Topics]])</f>
        <v>2</v>
      </c>
      <c r="AA72">
        <f t="shared" ca="1" si="8"/>
        <v>0.75247375748709411</v>
      </c>
      <c r="AB72">
        <f t="shared" si="9"/>
        <v>70</v>
      </c>
      <c r="AC72">
        <v>70</v>
      </c>
      <c r="AD72">
        <f>(QUOTIENT($AC72,MAX(Table3[Slots])+1))+1</f>
        <v>3</v>
      </c>
      <c r="AE72">
        <f>IF(MOD($AC72,MAX(Table3[Slots]))&lt;&gt;0,MOD($AC72,MAX(Table3[Slots])),MAX(Table3[Slots]))</f>
        <v>22</v>
      </c>
      <c r="AF72" s="12">
        <f ca="1">IF(INDEX(gen_topics,Table5[[#This Row],[row]],Table5[[#This Row],[column]])="",0,1)</f>
        <v>1</v>
      </c>
    </row>
    <row r="73" spans="7:32" x14ac:dyDescent="0.2">
      <c r="G73" t="str">
        <f>_xlfn.CONCAT(Table1[[#This Row],[Module]],COUNTIF($H$3:H73,Table1[[#This Row],[Module]]))</f>
        <v>Models3</v>
      </c>
      <c r="H73" t="s">
        <v>93</v>
      </c>
      <c r="I73" t="s">
        <v>96</v>
      </c>
      <c r="J73">
        <f ca="1">COUNTIF(Table4[],Table1[[#This Row],[Topics]])</f>
        <v>1</v>
      </c>
      <c r="K73">
        <f ca="1">COUNTIF(Timetable,Table1[[#This Row],[Topics]])</f>
        <v>1</v>
      </c>
      <c r="AA73">
        <f t="shared" ca="1" si="8"/>
        <v>0.32526696538583899</v>
      </c>
      <c r="AB73">
        <f t="shared" si="9"/>
        <v>71</v>
      </c>
      <c r="AC73">
        <v>71</v>
      </c>
      <c r="AD73">
        <f>(QUOTIENT($AC73,MAX(Table3[Slots])+1))+1</f>
        <v>3</v>
      </c>
      <c r="AE73">
        <f>IF(MOD($AC73,MAX(Table3[Slots]))&lt;&gt;0,MOD($AC73,MAX(Table3[Slots])),MAX(Table3[Slots]))</f>
        <v>23</v>
      </c>
      <c r="AF73" s="12">
        <f ca="1">IF(INDEX(gen_topics,Table5[[#This Row],[row]],Table5[[#This Row],[column]])="",0,1)</f>
        <v>1</v>
      </c>
    </row>
    <row r="74" spans="7:32" x14ac:dyDescent="0.2">
      <c r="G74" t="str">
        <f>_xlfn.CONCAT(Table1[[#This Row],[Module]],COUNTIF($H$3:H74,Table1[[#This Row],[Module]]))</f>
        <v>Models4</v>
      </c>
      <c r="H74" t="s">
        <v>93</v>
      </c>
      <c r="I74" t="s">
        <v>97</v>
      </c>
      <c r="J74">
        <f ca="1">COUNTIF(Table4[],Table1[[#This Row],[Topics]])</f>
        <v>1</v>
      </c>
      <c r="K74">
        <f ca="1">COUNTIF(Timetable,Table1[[#This Row],[Topics]])</f>
        <v>1</v>
      </c>
      <c r="AA74">
        <f t="shared" ca="1" si="8"/>
        <v>0.39407489999541012</v>
      </c>
      <c r="AB74">
        <f t="shared" si="9"/>
        <v>72</v>
      </c>
      <c r="AC74">
        <v>72</v>
      </c>
      <c r="AD74">
        <f>(QUOTIENT($AC74,MAX(Table3[Slots])+1))+1</f>
        <v>3</v>
      </c>
      <c r="AE74">
        <f>IF(MOD($AC74,MAX(Table3[Slots]))&lt;&gt;0,MOD($AC74,MAX(Table3[Slots])),MAX(Table3[Slots]))</f>
        <v>24</v>
      </c>
      <c r="AF74" s="12">
        <f ca="1">IF(INDEX(gen_topics,Table5[[#This Row],[row]],Table5[[#This Row],[column]])="",0,1)</f>
        <v>1</v>
      </c>
    </row>
    <row r="75" spans="7:32" x14ac:dyDescent="0.2">
      <c r="G75" t="str">
        <f>_xlfn.CONCAT(Table1[[#This Row],[Module]],COUNTIF($H$3:H75,Table1[[#This Row],[Module]]))</f>
        <v>Models5</v>
      </c>
      <c r="H75" t="s">
        <v>93</v>
      </c>
      <c r="I75" t="s">
        <v>98</v>
      </c>
      <c r="J75">
        <f ca="1">COUNTIF(Table4[],Table1[[#This Row],[Topics]])</f>
        <v>1</v>
      </c>
      <c r="K75">
        <f ca="1">COUNTIF(Timetable,Table1[[#This Row],[Topics]])</f>
        <v>1</v>
      </c>
      <c r="AA75">
        <f t="shared" ca="1" si="8"/>
        <v>2.9342876840055987E-2</v>
      </c>
      <c r="AB75">
        <f t="shared" si="9"/>
        <v>73</v>
      </c>
      <c r="AC75">
        <v>73</v>
      </c>
      <c r="AD75">
        <f>(QUOTIENT($AC75,MAX(Table3[Slots])+1))+1</f>
        <v>3</v>
      </c>
      <c r="AE75">
        <f>IF(MOD($AC75,MAX(Table3[Slots]))&lt;&gt;0,MOD($AC75,MAX(Table3[Slots])),MAX(Table3[Slots]))</f>
        <v>1</v>
      </c>
      <c r="AF75" s="12">
        <f ca="1">IF(INDEX(gen_topics,Table5[[#This Row],[row]],Table5[[#This Row],[column]])="",0,1)</f>
        <v>1</v>
      </c>
    </row>
    <row r="76" spans="7:32" x14ac:dyDescent="0.2">
      <c r="G76" t="str">
        <f>_xlfn.CONCAT(Table1[[#This Row],[Module]],COUNTIF($H$3:H76,Table1[[#This Row],[Module]]))</f>
        <v>Models6</v>
      </c>
      <c r="H76" t="s">
        <v>93</v>
      </c>
      <c r="I76" t="s">
        <v>99</v>
      </c>
      <c r="J76">
        <f ca="1">COUNTIF(Table4[],Table1[[#This Row],[Topics]])</f>
        <v>1</v>
      </c>
      <c r="K76">
        <f ca="1">COUNTIF(Timetable,Table1[[#This Row],[Topics]])</f>
        <v>1</v>
      </c>
      <c r="AA76">
        <f t="shared" ca="1" si="8"/>
        <v>0.78888499314210392</v>
      </c>
      <c r="AB76">
        <f t="shared" si="9"/>
        <v>74</v>
      </c>
      <c r="AC76">
        <v>74</v>
      </c>
      <c r="AD76">
        <f>(QUOTIENT($AC76,MAX(Table3[Slots])+1))+1</f>
        <v>3</v>
      </c>
      <c r="AE76">
        <f>IF(MOD($AC76,MAX(Table3[Slots]))&lt;&gt;0,MOD($AC76,MAX(Table3[Slots])),MAX(Table3[Slots]))</f>
        <v>2</v>
      </c>
      <c r="AF76" s="12">
        <f ca="1">IF(INDEX(gen_topics,Table5[[#This Row],[row]],Table5[[#This Row],[column]])="",0,1)</f>
        <v>1</v>
      </c>
    </row>
    <row r="77" spans="7:32" x14ac:dyDescent="0.2">
      <c r="G77" t="str">
        <f>_xlfn.CONCAT(Table1[[#This Row],[Module]],COUNTIF($H$3:H77,Table1[[#This Row],[Module]]))</f>
        <v>Models7</v>
      </c>
      <c r="H77" t="s">
        <v>93</v>
      </c>
      <c r="I77" t="s">
        <v>100</v>
      </c>
      <c r="J77">
        <f ca="1">COUNTIF(Table4[],Table1[[#This Row],[Topics]])</f>
        <v>1</v>
      </c>
      <c r="K77">
        <f ca="1">COUNTIF(Timetable,Table1[[#This Row],[Topics]])</f>
        <v>1</v>
      </c>
      <c r="AA77">
        <f t="shared" ca="1" si="8"/>
        <v>4.2460486566130995E-2</v>
      </c>
      <c r="AB77">
        <f t="shared" si="9"/>
        <v>75</v>
      </c>
      <c r="AC77">
        <v>75</v>
      </c>
      <c r="AD77">
        <f>(QUOTIENT($AC77,MAX(Table3[Slots])+1))+1</f>
        <v>4</v>
      </c>
      <c r="AE77">
        <f>IF(MOD($AC77,MAX(Table3[Slots]))&lt;&gt;0,MOD($AC77,MAX(Table3[Slots])),MAX(Table3[Slots]))</f>
        <v>3</v>
      </c>
      <c r="AF77" s="12">
        <f ca="1">IF(INDEX(gen_topics,Table5[[#This Row],[row]],Table5[[#This Row],[column]])="",0,1)</f>
        <v>1</v>
      </c>
    </row>
    <row r="78" spans="7:32" x14ac:dyDescent="0.2">
      <c r="G78" t="str">
        <f>_xlfn.CONCAT(Table1[[#This Row],[Module]],COUNTIF($H$3:H78,Table1[[#This Row],[Module]]))</f>
        <v>Professional1</v>
      </c>
      <c r="H78" t="s">
        <v>3</v>
      </c>
      <c r="I78" t="s">
        <v>101</v>
      </c>
      <c r="J78">
        <f ca="1">COUNTIF(Table4[],Table1[[#This Row],[Topics]])</f>
        <v>1</v>
      </c>
      <c r="K78">
        <f ca="1">COUNTIF(Timetable,Table1[[#This Row],[Topics]])</f>
        <v>0</v>
      </c>
      <c r="AA78">
        <f t="shared" ca="1" si="8"/>
        <v>0.62947992059640656</v>
      </c>
      <c r="AB78">
        <f t="shared" si="9"/>
        <v>76</v>
      </c>
      <c r="AC78">
        <v>76</v>
      </c>
      <c r="AD78">
        <f>(QUOTIENT($AC78,MAX(Table3[Slots])+1))+1</f>
        <v>4</v>
      </c>
      <c r="AE78">
        <f>IF(MOD($AC78,MAX(Table3[Slots]))&lt;&gt;0,MOD($AC78,MAX(Table3[Slots])),MAX(Table3[Slots]))</f>
        <v>4</v>
      </c>
      <c r="AF78" s="12">
        <f ca="1">IF(INDEX(gen_topics,Table5[[#This Row],[row]],Table5[[#This Row],[column]])="",0,1)</f>
        <v>1</v>
      </c>
    </row>
    <row r="79" spans="7:32" x14ac:dyDescent="0.2">
      <c r="G79" t="str">
        <f>_xlfn.CONCAT(Table1[[#This Row],[Module]],COUNTIF($H$3:H79,Table1[[#This Row],[Module]]))</f>
        <v>Professional2</v>
      </c>
      <c r="H79" t="s">
        <v>3</v>
      </c>
      <c r="I79" t="s">
        <v>102</v>
      </c>
      <c r="J79">
        <f ca="1">COUNTIF(Table4[],Table1[[#This Row],[Topics]])</f>
        <v>1</v>
      </c>
      <c r="K79">
        <f ca="1">COUNTIF(Timetable,Table1[[#This Row],[Topics]])</f>
        <v>0</v>
      </c>
      <c r="AA79">
        <f t="shared" ca="1" si="8"/>
        <v>0.86416923108031329</v>
      </c>
      <c r="AB79">
        <f t="shared" si="9"/>
        <v>77</v>
      </c>
      <c r="AC79">
        <v>77</v>
      </c>
      <c r="AD79">
        <f>(QUOTIENT($AC79,MAX(Table3[Slots])+1))+1</f>
        <v>4</v>
      </c>
      <c r="AE79">
        <f>IF(MOD($AC79,MAX(Table3[Slots]))&lt;&gt;0,MOD($AC79,MAX(Table3[Slots])),MAX(Table3[Slots]))</f>
        <v>5</v>
      </c>
      <c r="AF79" s="12">
        <f ca="1">IF(INDEX(gen_topics,Table5[[#This Row],[row]],Table5[[#This Row],[column]])="",0,1)</f>
        <v>1</v>
      </c>
    </row>
    <row r="80" spans="7:32" x14ac:dyDescent="0.2">
      <c r="G80" t="str">
        <f>_xlfn.CONCAT(Table1[[#This Row],[Module]],COUNTIF($H$3:H80,Table1[[#This Row],[Module]]))</f>
        <v>Professional3</v>
      </c>
      <c r="H80" t="s">
        <v>3</v>
      </c>
      <c r="I80" t="s">
        <v>103</v>
      </c>
      <c r="J80">
        <f ca="1">COUNTIF(Table4[],Table1[[#This Row],[Topics]])</f>
        <v>1</v>
      </c>
      <c r="K80">
        <f ca="1">COUNTIF(Timetable,Table1[[#This Row],[Topics]])</f>
        <v>0</v>
      </c>
      <c r="AA80">
        <f t="shared" ca="1" si="8"/>
        <v>0.95521215004087012</v>
      </c>
      <c r="AB80">
        <f t="shared" si="9"/>
        <v>78</v>
      </c>
      <c r="AC80">
        <v>78</v>
      </c>
      <c r="AD80">
        <f>(QUOTIENT($AC80,MAX(Table3[Slots])+1))+1</f>
        <v>4</v>
      </c>
      <c r="AE80">
        <f>IF(MOD($AC80,MAX(Table3[Slots]))&lt;&gt;0,MOD($AC80,MAX(Table3[Slots])),MAX(Table3[Slots]))</f>
        <v>6</v>
      </c>
      <c r="AF80" s="12">
        <f ca="1">IF(INDEX(gen_topics,Table5[[#This Row],[row]],Table5[[#This Row],[column]])="",0,1)</f>
        <v>1</v>
      </c>
    </row>
    <row r="81" spans="7:32" x14ac:dyDescent="0.2">
      <c r="G81" t="str">
        <f>_xlfn.CONCAT(Table1[[#This Row],[Module]],COUNTIF($H$3:H81,Table1[[#This Row],[Module]]))</f>
        <v>Professional4</v>
      </c>
      <c r="H81" t="s">
        <v>3</v>
      </c>
      <c r="I81" t="s">
        <v>104</v>
      </c>
      <c r="J81">
        <f ca="1">COUNTIF(Table4[],Table1[[#This Row],[Topics]])</f>
        <v>1</v>
      </c>
      <c r="K81">
        <f ca="1">COUNTIF(Timetable,Table1[[#This Row],[Topics]])</f>
        <v>0</v>
      </c>
      <c r="AA81">
        <f t="shared" ca="1" si="8"/>
        <v>3.1967397886843885E-2</v>
      </c>
      <c r="AB81">
        <f t="shared" si="9"/>
        <v>79</v>
      </c>
      <c r="AC81">
        <v>79</v>
      </c>
      <c r="AD81">
        <f>(QUOTIENT($AC81,MAX(Table3[Slots])+1))+1</f>
        <v>4</v>
      </c>
      <c r="AE81">
        <f>IF(MOD($AC81,MAX(Table3[Slots]))&lt;&gt;0,MOD($AC81,MAX(Table3[Slots])),MAX(Table3[Slots]))</f>
        <v>7</v>
      </c>
      <c r="AF81" s="12">
        <f ca="1">IF(INDEX(gen_topics,Table5[[#This Row],[row]],Table5[[#This Row],[column]])="",0,1)</f>
        <v>1</v>
      </c>
    </row>
    <row r="82" spans="7:32" x14ac:dyDescent="0.2">
      <c r="G82" t="str">
        <f>_xlfn.CONCAT(Table1[[#This Row],[Module]],COUNTIF($H$3:H82,Table1[[#This Row],[Module]]))</f>
        <v>Professional5</v>
      </c>
      <c r="H82" t="s">
        <v>3</v>
      </c>
      <c r="I82" t="s">
        <v>105</v>
      </c>
      <c r="J82">
        <f ca="1">COUNTIF(Table4[],Table1[[#This Row],[Topics]])</f>
        <v>1</v>
      </c>
      <c r="K82">
        <f ca="1">COUNTIF(Timetable,Table1[[#This Row],[Topics]])</f>
        <v>0</v>
      </c>
      <c r="AA82">
        <f t="shared" ca="1" si="8"/>
        <v>0.86205195901167897</v>
      </c>
      <c r="AB82">
        <f t="shared" si="9"/>
        <v>80</v>
      </c>
      <c r="AC82">
        <v>80</v>
      </c>
      <c r="AD82">
        <f>(QUOTIENT($AC82,MAX(Table3[Slots])+1))+1</f>
        <v>4</v>
      </c>
      <c r="AE82">
        <f>IF(MOD($AC82,MAX(Table3[Slots]))&lt;&gt;0,MOD($AC82,MAX(Table3[Slots])),MAX(Table3[Slots]))</f>
        <v>8</v>
      </c>
      <c r="AF82" s="12">
        <f ca="1">IF(INDEX(gen_topics,Table5[[#This Row],[row]],Table5[[#This Row],[column]])="",0,1)</f>
        <v>1</v>
      </c>
    </row>
    <row r="83" spans="7:32" x14ac:dyDescent="0.2">
      <c r="G83" t="str">
        <f>_xlfn.CONCAT(Table1[[#This Row],[Module]],COUNTIF($H$3:H83,Table1[[#This Row],[Module]]))</f>
        <v>Professional6</v>
      </c>
      <c r="H83" t="s">
        <v>3</v>
      </c>
      <c r="I83" t="s">
        <v>106</v>
      </c>
      <c r="J83">
        <f ca="1">COUNTIF(Table4[],Table1[[#This Row],[Topics]])</f>
        <v>1</v>
      </c>
      <c r="K83">
        <f ca="1">COUNTIF(Timetable,Table1[[#This Row],[Topics]])</f>
        <v>0</v>
      </c>
      <c r="AA83">
        <f t="shared" ca="1" si="8"/>
        <v>0.52940079635022341</v>
      </c>
      <c r="AB83">
        <f t="shared" si="9"/>
        <v>81</v>
      </c>
      <c r="AC83">
        <v>81</v>
      </c>
      <c r="AD83">
        <f>(QUOTIENT($AC83,MAX(Table3[Slots])+1))+1</f>
        <v>4</v>
      </c>
      <c r="AE83">
        <f>IF(MOD($AC83,MAX(Table3[Slots]))&lt;&gt;0,MOD($AC83,MAX(Table3[Slots])),MAX(Table3[Slots]))</f>
        <v>9</v>
      </c>
      <c r="AF83" s="12">
        <f ca="1">IF(INDEX(gen_topics,Table5[[#This Row],[row]],Table5[[#This Row],[column]])="",0,1)</f>
        <v>1</v>
      </c>
    </row>
    <row r="84" spans="7:32" x14ac:dyDescent="0.2">
      <c r="G84" t="str">
        <f>_xlfn.CONCAT(Table1[[#This Row],[Module]],COUNTIF($H$3:H84,Table1[[#This Row],[Module]]))</f>
        <v>Professional7</v>
      </c>
      <c r="H84" t="s">
        <v>3</v>
      </c>
      <c r="I84" t="s">
        <v>107</v>
      </c>
      <c r="J84">
        <f ca="1">COUNTIF(Table4[],Table1[[#This Row],[Topics]])</f>
        <v>1</v>
      </c>
      <c r="K84">
        <f ca="1">COUNTIF(Timetable,Table1[[#This Row],[Topics]])</f>
        <v>0</v>
      </c>
      <c r="AA84">
        <f t="shared" ca="1" si="8"/>
        <v>9.2698141449301108E-3</v>
      </c>
      <c r="AB84">
        <f t="shared" si="9"/>
        <v>82</v>
      </c>
      <c r="AC84">
        <v>82</v>
      </c>
      <c r="AD84">
        <f>(QUOTIENT($AC84,MAX(Table3[Slots])+1))+1</f>
        <v>4</v>
      </c>
      <c r="AE84">
        <f>IF(MOD($AC84,MAX(Table3[Slots]))&lt;&gt;0,MOD($AC84,MAX(Table3[Slots])),MAX(Table3[Slots]))</f>
        <v>10</v>
      </c>
      <c r="AF84" s="12">
        <f ca="1">IF(INDEX(gen_topics,Table5[[#This Row],[row]],Table5[[#This Row],[column]])="",0,1)</f>
        <v>1</v>
      </c>
    </row>
    <row r="85" spans="7:32" x14ac:dyDescent="0.2">
      <c r="G85" t="str">
        <f>_xlfn.CONCAT(Table1[[#This Row],[Module]],COUNTIF($H$3:H85,Table1[[#This Row],[Module]]))</f>
        <v>C1</v>
      </c>
      <c r="H85" t="s">
        <v>10</v>
      </c>
      <c r="I85" t="s">
        <v>111</v>
      </c>
      <c r="J85">
        <f ca="1">COUNTIF(Table4[],Table1[[#This Row],[Topics]])</f>
        <v>1</v>
      </c>
      <c r="K85">
        <f ca="1">COUNTIF(Timetable,Table1[[#This Row],[Topics]])</f>
        <v>0</v>
      </c>
      <c r="AA85">
        <f t="shared" ca="1" si="8"/>
        <v>0.7591731783672917</v>
      </c>
      <c r="AB85">
        <f t="shared" si="9"/>
        <v>83</v>
      </c>
      <c r="AC85">
        <v>83</v>
      </c>
      <c r="AD85">
        <f>(QUOTIENT($AC85,MAX(Table3[Slots])+1))+1</f>
        <v>4</v>
      </c>
      <c r="AE85">
        <f>IF(MOD($AC85,MAX(Table3[Slots]))&lt;&gt;0,MOD($AC85,MAX(Table3[Slots])),MAX(Table3[Slots]))</f>
        <v>11</v>
      </c>
      <c r="AF85" s="12">
        <f ca="1">IF(INDEX(gen_topics,Table5[[#This Row],[row]],Table5[[#This Row],[column]])="",0,1)</f>
        <v>1</v>
      </c>
    </row>
    <row r="86" spans="7:32" x14ac:dyDescent="0.2">
      <c r="G86" t="str">
        <f>_xlfn.CONCAT(Table1[[#This Row],[Module]],COUNTIF($H$3:H86,Table1[[#This Row],[Module]]))</f>
        <v>C2</v>
      </c>
      <c r="H86" t="s">
        <v>10</v>
      </c>
      <c r="I86" t="s">
        <v>112</v>
      </c>
      <c r="J86">
        <f ca="1">COUNTIF(Table4[],Table1[[#This Row],[Topics]])</f>
        <v>1</v>
      </c>
      <c r="K86">
        <f ca="1">COUNTIF(Timetable,Table1[[#This Row],[Topics]])</f>
        <v>0</v>
      </c>
      <c r="AA86">
        <f t="shared" ref="AA86:AA149" ca="1" si="10">RAND()</f>
        <v>1.2194693292502889E-2</v>
      </c>
      <c r="AB86">
        <f t="shared" ref="AB86:AB149" si="11">ROW()-2</f>
        <v>84</v>
      </c>
      <c r="AC86">
        <v>84</v>
      </c>
      <c r="AD86">
        <f>(QUOTIENT($AC86,MAX(Table3[Slots])+1))+1</f>
        <v>4</v>
      </c>
      <c r="AE86">
        <f>IF(MOD($AC86,MAX(Table3[Slots]))&lt;&gt;0,MOD($AC86,MAX(Table3[Slots])),MAX(Table3[Slots]))</f>
        <v>12</v>
      </c>
      <c r="AF86" s="12">
        <f ca="1">IF(INDEX(gen_topics,Table5[[#This Row],[row]],Table5[[#This Row],[column]])="",0,1)</f>
        <v>1</v>
      </c>
    </row>
    <row r="87" spans="7:32" x14ac:dyDescent="0.2">
      <c r="G87" t="str">
        <f>_xlfn.CONCAT(Table1[[#This Row],[Module]],COUNTIF($H$3:H87,Table1[[#This Row],[Module]]))</f>
        <v>C3</v>
      </c>
      <c r="H87" t="s">
        <v>10</v>
      </c>
      <c r="I87" t="s">
        <v>113</v>
      </c>
      <c r="J87">
        <f ca="1">COUNTIF(Table4[],Table1[[#This Row],[Topics]])</f>
        <v>1</v>
      </c>
      <c r="K87">
        <f ca="1">COUNTIF(Timetable,Table1[[#This Row],[Topics]])</f>
        <v>0</v>
      </c>
      <c r="AA87">
        <f t="shared" ca="1" si="10"/>
        <v>0.60123861324656436</v>
      </c>
      <c r="AB87">
        <f t="shared" si="11"/>
        <v>85</v>
      </c>
      <c r="AC87">
        <v>85</v>
      </c>
      <c r="AD87">
        <f>(QUOTIENT($AC87,MAX(Table3[Slots])+1))+1</f>
        <v>4</v>
      </c>
      <c r="AE87">
        <f>IF(MOD($AC87,MAX(Table3[Slots]))&lt;&gt;0,MOD($AC87,MAX(Table3[Slots])),MAX(Table3[Slots]))</f>
        <v>13</v>
      </c>
      <c r="AF87" s="12">
        <f ca="1">IF(INDEX(gen_topics,Table5[[#This Row],[row]],Table5[[#This Row],[column]])="",0,1)</f>
        <v>1</v>
      </c>
    </row>
    <row r="88" spans="7:32" x14ac:dyDescent="0.2">
      <c r="G88" t="str">
        <f>_xlfn.CONCAT(Table1[[#This Row],[Module]],COUNTIF($H$3:H88,Table1[[#This Row],[Module]]))</f>
        <v>C4</v>
      </c>
      <c r="H88" t="s">
        <v>10</v>
      </c>
      <c r="I88" t="s">
        <v>116</v>
      </c>
      <c r="J88">
        <f ca="1">COUNTIF(Table4[],Table1[[#This Row],[Topics]])</f>
        <v>1</v>
      </c>
      <c r="K88">
        <f ca="1">COUNTIF(Timetable,Table1[[#This Row],[Topics]])</f>
        <v>0</v>
      </c>
      <c r="AA88">
        <f t="shared" ca="1" si="10"/>
        <v>0.94767310781911507</v>
      </c>
      <c r="AB88">
        <f t="shared" si="11"/>
        <v>86</v>
      </c>
      <c r="AC88">
        <v>86</v>
      </c>
      <c r="AD88">
        <f>(QUOTIENT($AC88,MAX(Table3[Slots])+1))+1</f>
        <v>4</v>
      </c>
      <c r="AE88">
        <f>IF(MOD($AC88,MAX(Table3[Slots]))&lt;&gt;0,MOD($AC88,MAX(Table3[Slots])),MAX(Table3[Slots]))</f>
        <v>14</v>
      </c>
      <c r="AF88" s="12">
        <f ca="1">IF(INDEX(gen_topics,Table5[[#This Row],[row]],Table5[[#This Row],[column]])="",0,1)</f>
        <v>1</v>
      </c>
    </row>
    <row r="89" spans="7:32" x14ac:dyDescent="0.2">
      <c r="G89" t="str">
        <f>_xlfn.CONCAT(Table1[[#This Row],[Module]],COUNTIF($H$3:H89,Table1[[#This Row],[Module]]))</f>
        <v>C5</v>
      </c>
      <c r="H89" t="s">
        <v>10</v>
      </c>
      <c r="I89" t="s">
        <v>114</v>
      </c>
      <c r="J89">
        <f ca="1">COUNTIF(Table4[],Table1[[#This Row],[Topics]])</f>
        <v>1</v>
      </c>
      <c r="K89">
        <f ca="1">COUNTIF(Timetable,Table1[[#This Row],[Topics]])</f>
        <v>0</v>
      </c>
      <c r="AA89">
        <f t="shared" ca="1" si="10"/>
        <v>0.6020941020327365</v>
      </c>
      <c r="AB89">
        <f t="shared" si="11"/>
        <v>87</v>
      </c>
      <c r="AC89">
        <v>87</v>
      </c>
      <c r="AD89">
        <f>(QUOTIENT($AC89,MAX(Table3[Slots])+1))+1</f>
        <v>4</v>
      </c>
      <c r="AE89">
        <f>IF(MOD($AC89,MAX(Table3[Slots]))&lt;&gt;0,MOD($AC89,MAX(Table3[Slots])),MAX(Table3[Slots]))</f>
        <v>15</v>
      </c>
      <c r="AF89" s="12">
        <f ca="1">IF(INDEX(gen_topics,Table5[[#This Row],[row]],Table5[[#This Row],[column]])="",0,1)</f>
        <v>1</v>
      </c>
    </row>
    <row r="90" spans="7:32" x14ac:dyDescent="0.2">
      <c r="G90" t="str">
        <f>_xlfn.CONCAT(Table1[[#This Row],[Module]],COUNTIF($H$3:H90,Table1[[#This Row],[Module]]))</f>
        <v>C6</v>
      </c>
      <c r="H90" t="s">
        <v>10</v>
      </c>
      <c r="I90" t="s">
        <v>115</v>
      </c>
      <c r="J90">
        <f ca="1">COUNTIF(Table4[],Table1[[#This Row],[Topics]])</f>
        <v>1</v>
      </c>
      <c r="K90">
        <f ca="1">COUNTIF(Timetable,Table1[[#This Row],[Topics]])</f>
        <v>0</v>
      </c>
      <c r="AA90">
        <f t="shared" ca="1" si="10"/>
        <v>0.55624839023027262</v>
      </c>
      <c r="AB90">
        <f t="shared" si="11"/>
        <v>88</v>
      </c>
      <c r="AC90">
        <v>88</v>
      </c>
      <c r="AD90">
        <f>(QUOTIENT($AC90,MAX(Table3[Slots])+1))+1</f>
        <v>4</v>
      </c>
      <c r="AE90">
        <f>IF(MOD($AC90,MAX(Table3[Slots]))&lt;&gt;0,MOD($AC90,MAX(Table3[Slots])),MAX(Table3[Slots]))</f>
        <v>16</v>
      </c>
      <c r="AF90" s="12">
        <f ca="1">IF(INDEX(gen_topics,Table5[[#This Row],[row]],Table5[[#This Row],[column]])="",0,1)</f>
        <v>1</v>
      </c>
    </row>
    <row r="91" spans="7:32" x14ac:dyDescent="0.2">
      <c r="G91" t="str">
        <f>_xlfn.CONCAT(Table1[[#This Row],[Module]],COUNTIF($H$3:H91,Table1[[#This Row],[Module]]))</f>
        <v>C7</v>
      </c>
      <c r="H91" t="s">
        <v>10</v>
      </c>
      <c r="I91" t="s">
        <v>117</v>
      </c>
      <c r="J91">
        <f ca="1">COUNTIF(Table4[],Table1[[#This Row],[Topics]])</f>
        <v>1</v>
      </c>
      <c r="K91">
        <f ca="1">COUNTIF(Timetable,Table1[[#This Row],[Topics]])</f>
        <v>0</v>
      </c>
      <c r="AA91">
        <f t="shared" ca="1" si="10"/>
        <v>0.72301708503041651</v>
      </c>
      <c r="AB91">
        <f t="shared" si="11"/>
        <v>89</v>
      </c>
      <c r="AC91">
        <v>89</v>
      </c>
      <c r="AD91">
        <f>(QUOTIENT($AC91,MAX(Table3[Slots])+1))+1</f>
        <v>4</v>
      </c>
      <c r="AE91">
        <f>IF(MOD($AC91,MAX(Table3[Slots]))&lt;&gt;0,MOD($AC91,MAX(Table3[Slots])),MAX(Table3[Slots]))</f>
        <v>17</v>
      </c>
      <c r="AF91" s="12">
        <f ca="1">IF(INDEX(gen_topics,Table5[[#This Row],[row]],Table5[[#This Row],[column]])="",0,1)</f>
        <v>1</v>
      </c>
    </row>
    <row r="92" spans="7:32" x14ac:dyDescent="0.2">
      <c r="G92" t="str">
        <f>_xlfn.CONCAT(Table1[[#This Row],[Module]],COUNTIF($H$3:H92,Table1[[#This Row],[Module]]))</f>
        <v>C8</v>
      </c>
      <c r="H92" t="s">
        <v>10</v>
      </c>
      <c r="I92" t="s">
        <v>118</v>
      </c>
      <c r="J92">
        <f ca="1">COUNTIF(Table4[],Table1[[#This Row],[Topics]])</f>
        <v>1</v>
      </c>
      <c r="K92">
        <f ca="1">COUNTIF(Timetable,Table1[[#This Row],[Topics]])</f>
        <v>0</v>
      </c>
      <c r="AA92">
        <f t="shared" ca="1" si="10"/>
        <v>0.70875856331522469</v>
      </c>
      <c r="AB92">
        <f t="shared" si="11"/>
        <v>90</v>
      </c>
      <c r="AC92">
        <v>90</v>
      </c>
      <c r="AD92">
        <f>(QUOTIENT($AC92,MAX(Table3[Slots])+1))+1</f>
        <v>4</v>
      </c>
      <c r="AE92">
        <f>IF(MOD($AC92,MAX(Table3[Slots]))&lt;&gt;0,MOD($AC92,MAX(Table3[Slots])),MAX(Table3[Slots]))</f>
        <v>18</v>
      </c>
      <c r="AF92" s="12">
        <f ca="1">IF(INDEX(gen_topics,Table5[[#This Row],[row]],Table5[[#This Row],[column]])="",0,1)</f>
        <v>1</v>
      </c>
    </row>
    <row r="93" spans="7:32" x14ac:dyDescent="0.2">
      <c r="G93" t="str">
        <f>_xlfn.CONCAT(Table1[[#This Row],[Module]],COUNTIF($H$3:H93,Table1[[#This Row],[Module]]))</f>
        <v>C9</v>
      </c>
      <c r="H93" t="s">
        <v>10</v>
      </c>
      <c r="I93" t="s">
        <v>119</v>
      </c>
      <c r="J93">
        <f ca="1">COUNTIF(Table4[],Table1[[#This Row],[Topics]])</f>
        <v>1</v>
      </c>
      <c r="K93">
        <f ca="1">COUNTIF(Timetable,Table1[[#This Row],[Topics]])</f>
        <v>0</v>
      </c>
      <c r="AA93">
        <f t="shared" ca="1" si="10"/>
        <v>4.8824805847547115E-4</v>
      </c>
      <c r="AB93">
        <f t="shared" si="11"/>
        <v>91</v>
      </c>
      <c r="AC93">
        <v>91</v>
      </c>
      <c r="AD93">
        <f>(QUOTIENT($AC93,MAX(Table3[Slots])+1))+1</f>
        <v>4</v>
      </c>
      <c r="AE93">
        <f>IF(MOD($AC93,MAX(Table3[Slots]))&lt;&gt;0,MOD($AC93,MAX(Table3[Slots])),MAX(Table3[Slots]))</f>
        <v>19</v>
      </c>
      <c r="AF93" s="12">
        <f ca="1">IF(INDEX(gen_topics,Table5[[#This Row],[row]],Table5[[#This Row],[column]])="",0,1)</f>
        <v>1</v>
      </c>
    </row>
    <row r="94" spans="7:32" x14ac:dyDescent="0.2">
      <c r="G94" t="str">
        <f>_xlfn.CONCAT(Table1[[#This Row],[Module]],COUNTIF($H$3:H94,Table1[[#This Row],[Module]]))</f>
        <v>C10</v>
      </c>
      <c r="H94" t="s">
        <v>10</v>
      </c>
      <c r="I94" t="s">
        <v>120</v>
      </c>
      <c r="J94">
        <f ca="1">COUNTIF(Table4[],Table1[[#This Row],[Topics]])</f>
        <v>1</v>
      </c>
      <c r="K94">
        <f ca="1">COUNTIF(Timetable,Table1[[#This Row],[Topics]])</f>
        <v>0</v>
      </c>
      <c r="AA94">
        <f t="shared" ca="1" si="10"/>
        <v>0.22556956586050603</v>
      </c>
      <c r="AB94">
        <f t="shared" si="11"/>
        <v>92</v>
      </c>
      <c r="AC94">
        <v>92</v>
      </c>
      <c r="AD94">
        <f>(QUOTIENT($AC94,MAX(Table3[Slots])+1))+1</f>
        <v>4</v>
      </c>
      <c r="AE94">
        <f>IF(MOD($AC94,MAX(Table3[Slots]))&lt;&gt;0,MOD($AC94,MAX(Table3[Slots])),MAX(Table3[Slots]))</f>
        <v>20</v>
      </c>
      <c r="AF94" s="12">
        <f ca="1">IF(INDEX(gen_topics,Table5[[#This Row],[row]],Table5[[#This Row],[column]])="",0,1)</f>
        <v>1</v>
      </c>
    </row>
    <row r="95" spans="7:32" x14ac:dyDescent="0.2">
      <c r="G95" t="str">
        <f>_xlfn.CONCAT(Table1[[#This Row],[Module]],COUNTIF($H$3:H95,Table1[[#This Row],[Module]]))</f>
        <v>C11</v>
      </c>
      <c r="H95" t="s">
        <v>10</v>
      </c>
      <c r="I95" t="s">
        <v>121</v>
      </c>
      <c r="J95">
        <f ca="1">COUNTIF(Table4[],Table1[[#This Row],[Topics]])</f>
        <v>1</v>
      </c>
      <c r="K95">
        <f ca="1">COUNTIF(Timetable,Table1[[#This Row],[Topics]])</f>
        <v>0</v>
      </c>
      <c r="AA95">
        <f t="shared" ca="1" si="10"/>
        <v>0.69539792032892256</v>
      </c>
      <c r="AB95">
        <f t="shared" si="11"/>
        <v>93</v>
      </c>
      <c r="AC95">
        <v>93</v>
      </c>
      <c r="AD95">
        <f>(QUOTIENT($AC95,MAX(Table3[Slots])+1))+1</f>
        <v>4</v>
      </c>
      <c r="AE95">
        <f>IF(MOD($AC95,MAX(Table3[Slots]))&lt;&gt;0,MOD($AC95,MAX(Table3[Slots])),MAX(Table3[Slots]))</f>
        <v>21</v>
      </c>
      <c r="AF95" s="12">
        <f ca="1">IF(INDEX(gen_topics,Table5[[#This Row],[row]],Table5[[#This Row],[column]])="",0,1)</f>
        <v>1</v>
      </c>
    </row>
    <row r="96" spans="7:32" x14ac:dyDescent="0.2">
      <c r="G96" t="str">
        <f>_xlfn.CONCAT(Table1[[#This Row],[Module]],COUNTIF($H$3:H96,Table1[[#This Row],[Module]]))</f>
        <v>C12</v>
      </c>
      <c r="H96" t="s">
        <v>10</v>
      </c>
      <c r="I96" t="s">
        <v>122</v>
      </c>
      <c r="J96">
        <f ca="1">COUNTIF(Table4[],Table1[[#This Row],[Topics]])</f>
        <v>1</v>
      </c>
      <c r="K96">
        <f ca="1">COUNTIF(Timetable,Table1[[#This Row],[Topics]])</f>
        <v>0</v>
      </c>
      <c r="AA96">
        <f t="shared" ca="1" si="10"/>
        <v>0.586029632413826</v>
      </c>
      <c r="AB96">
        <f t="shared" si="11"/>
        <v>94</v>
      </c>
      <c r="AC96">
        <v>94</v>
      </c>
      <c r="AD96">
        <f>(QUOTIENT($AC96,MAX(Table3[Slots])+1))+1</f>
        <v>4</v>
      </c>
      <c r="AE96">
        <f>IF(MOD($AC96,MAX(Table3[Slots]))&lt;&gt;0,MOD($AC96,MAX(Table3[Slots])),MAX(Table3[Slots]))</f>
        <v>22</v>
      </c>
      <c r="AF96" s="12">
        <f ca="1">IF(INDEX(gen_topics,Table5[[#This Row],[row]],Table5[[#This Row],[column]])="",0,1)</f>
        <v>1</v>
      </c>
    </row>
    <row r="97" spans="7:32" x14ac:dyDescent="0.2">
      <c r="G97" t="str">
        <f>_xlfn.CONCAT(Table1[[#This Row],[Module]],COUNTIF($H$3:H97,Table1[[#This Row],[Module]]))</f>
        <v>C13</v>
      </c>
      <c r="H97" t="s">
        <v>10</v>
      </c>
      <c r="I97" t="s">
        <v>123</v>
      </c>
      <c r="J97">
        <f ca="1">COUNTIF(Table4[],Table1[[#This Row],[Topics]])</f>
        <v>1</v>
      </c>
      <c r="K97">
        <f ca="1">COUNTIF(Timetable,Table1[[#This Row],[Topics]])</f>
        <v>0</v>
      </c>
      <c r="AA97">
        <f t="shared" ca="1" si="10"/>
        <v>0.96660359219281256</v>
      </c>
      <c r="AB97">
        <f t="shared" si="11"/>
        <v>95</v>
      </c>
      <c r="AC97">
        <v>95</v>
      </c>
      <c r="AD97">
        <f>(QUOTIENT($AC97,MAX(Table3[Slots])+1))+1</f>
        <v>4</v>
      </c>
      <c r="AE97">
        <f>IF(MOD($AC97,MAX(Table3[Slots]))&lt;&gt;0,MOD($AC97,MAX(Table3[Slots])),MAX(Table3[Slots]))</f>
        <v>23</v>
      </c>
      <c r="AF97" s="12">
        <f ca="1">IF(INDEX(gen_topics,Table5[[#This Row],[row]],Table5[[#This Row],[column]])="",0,1)</f>
        <v>1</v>
      </c>
    </row>
    <row r="98" spans="7:32" x14ac:dyDescent="0.2">
      <c r="G98" t="str">
        <f>_xlfn.CONCAT(Table1[[#This Row],[Module]],COUNTIF($H$3:H98,Table1[[#This Row],[Module]]))</f>
        <v>C14</v>
      </c>
      <c r="H98" t="s">
        <v>10</v>
      </c>
      <c r="I98" t="s">
        <v>124</v>
      </c>
      <c r="J98">
        <f ca="1">COUNTIF(Table4[],Table1[[#This Row],[Topics]])</f>
        <v>1</v>
      </c>
      <c r="K98">
        <f ca="1">COUNTIF(Timetable,Table1[[#This Row],[Topics]])</f>
        <v>0</v>
      </c>
      <c r="AA98">
        <f t="shared" ca="1" si="10"/>
        <v>0.63144753608082338</v>
      </c>
      <c r="AB98">
        <f t="shared" si="11"/>
        <v>96</v>
      </c>
      <c r="AC98">
        <v>96</v>
      </c>
      <c r="AD98">
        <f>(QUOTIENT($AC98,MAX(Table3[Slots])+1))+1</f>
        <v>4</v>
      </c>
      <c r="AE98">
        <f>IF(MOD($AC98,MAX(Table3[Slots]))&lt;&gt;0,MOD($AC98,MAX(Table3[Slots])),MAX(Table3[Slots]))</f>
        <v>24</v>
      </c>
      <c r="AF98" s="12">
        <f ca="1">IF(INDEX(gen_topics,Table5[[#This Row],[row]],Table5[[#This Row],[column]])="",0,1)</f>
        <v>1</v>
      </c>
    </row>
    <row r="99" spans="7:32" x14ac:dyDescent="0.2">
      <c r="AA99">
        <f t="shared" ca="1" si="10"/>
        <v>0.44395640777359291</v>
      </c>
      <c r="AB99">
        <f t="shared" si="11"/>
        <v>97</v>
      </c>
      <c r="AC99">
        <v>97</v>
      </c>
      <c r="AD99">
        <f>(QUOTIENT($AC99,MAX(Table3[Slots])+1))+1</f>
        <v>4</v>
      </c>
      <c r="AE99">
        <f>IF(MOD($AC99,MAX(Table3[Slots]))&lt;&gt;0,MOD($AC99,MAX(Table3[Slots])),MAX(Table3[Slots]))</f>
        <v>1</v>
      </c>
      <c r="AF99" s="12">
        <f ca="1">IF(INDEX(gen_topics,Table5[[#This Row],[row]],Table5[[#This Row],[column]])="",0,1)</f>
        <v>1</v>
      </c>
    </row>
    <row r="100" spans="7:32" x14ac:dyDescent="0.2">
      <c r="AA100">
        <f t="shared" ca="1" si="10"/>
        <v>0.27633674393051066</v>
      </c>
      <c r="AB100">
        <f t="shared" si="11"/>
        <v>98</v>
      </c>
      <c r="AC100">
        <v>98</v>
      </c>
      <c r="AD100">
        <f>(QUOTIENT($AC100,MAX(Table3[Slots])+1))+1</f>
        <v>4</v>
      </c>
      <c r="AE100">
        <f>IF(MOD($AC100,MAX(Table3[Slots]))&lt;&gt;0,MOD($AC100,MAX(Table3[Slots])),MAX(Table3[Slots]))</f>
        <v>2</v>
      </c>
      <c r="AF100" s="12">
        <f ca="1">IF(INDEX(gen_topics,Table5[[#This Row],[row]],Table5[[#This Row],[column]])="",0,1)</f>
        <v>1</v>
      </c>
    </row>
    <row r="101" spans="7:32" x14ac:dyDescent="0.2">
      <c r="AA101">
        <f t="shared" ca="1" si="10"/>
        <v>0.40827546691418615</v>
      </c>
      <c r="AB101">
        <f t="shared" si="11"/>
        <v>99</v>
      </c>
      <c r="AC101">
        <v>99</v>
      </c>
      <c r="AD101">
        <f>(QUOTIENT($AC101,MAX(Table3[Slots])+1))+1</f>
        <v>4</v>
      </c>
      <c r="AE101">
        <f>IF(MOD($AC101,MAX(Table3[Slots]))&lt;&gt;0,MOD($AC101,MAX(Table3[Slots])),MAX(Table3[Slots]))</f>
        <v>3</v>
      </c>
      <c r="AF101" s="12">
        <f ca="1">IF(INDEX(gen_topics,Table5[[#This Row],[row]],Table5[[#This Row],[column]])="",0,1)</f>
        <v>1</v>
      </c>
    </row>
    <row r="102" spans="7:32" x14ac:dyDescent="0.2">
      <c r="AA102">
        <f t="shared" ca="1" si="10"/>
        <v>0.32659748421987855</v>
      </c>
      <c r="AB102">
        <f t="shared" si="11"/>
        <v>100</v>
      </c>
      <c r="AC102">
        <v>100</v>
      </c>
      <c r="AD102">
        <f>(QUOTIENT($AC102,MAX(Table3[Slots])+1))+1</f>
        <v>5</v>
      </c>
      <c r="AE102">
        <f>IF(MOD($AC102,MAX(Table3[Slots]))&lt;&gt;0,MOD($AC102,MAX(Table3[Slots])),MAX(Table3[Slots]))</f>
        <v>4</v>
      </c>
      <c r="AF102" s="12">
        <f ca="1">IF(INDEX(gen_topics,Table5[[#This Row],[row]],Table5[[#This Row],[column]])="",0,1)</f>
        <v>1</v>
      </c>
    </row>
    <row r="103" spans="7:32" x14ac:dyDescent="0.2">
      <c r="AA103">
        <f t="shared" ca="1" si="10"/>
        <v>0.12243049526537397</v>
      </c>
      <c r="AB103">
        <f t="shared" si="11"/>
        <v>101</v>
      </c>
      <c r="AC103">
        <v>101</v>
      </c>
      <c r="AD103">
        <f>(QUOTIENT($AC103,MAX(Table3[Slots])+1))+1</f>
        <v>5</v>
      </c>
      <c r="AE103">
        <f>IF(MOD($AC103,MAX(Table3[Slots]))&lt;&gt;0,MOD($AC103,MAX(Table3[Slots])),MAX(Table3[Slots]))</f>
        <v>5</v>
      </c>
      <c r="AF103" s="12">
        <f ca="1">IF(INDEX(gen_topics,Table5[[#This Row],[row]],Table5[[#This Row],[column]])="",0,1)</f>
        <v>1</v>
      </c>
    </row>
    <row r="104" spans="7:32" x14ac:dyDescent="0.2">
      <c r="AA104">
        <f t="shared" ca="1" si="10"/>
        <v>0.63966407985734408</v>
      </c>
      <c r="AB104">
        <f t="shared" si="11"/>
        <v>102</v>
      </c>
      <c r="AC104">
        <v>102</v>
      </c>
      <c r="AD104">
        <f>(QUOTIENT($AC104,MAX(Table3[Slots])+1))+1</f>
        <v>5</v>
      </c>
      <c r="AE104">
        <f>IF(MOD($AC104,MAX(Table3[Slots]))&lt;&gt;0,MOD($AC104,MAX(Table3[Slots])),MAX(Table3[Slots]))</f>
        <v>6</v>
      </c>
      <c r="AF104" s="12">
        <f ca="1">IF(INDEX(gen_topics,Table5[[#This Row],[row]],Table5[[#This Row],[column]])="",0,1)</f>
        <v>1</v>
      </c>
    </row>
    <row r="105" spans="7:32" x14ac:dyDescent="0.2">
      <c r="AA105">
        <f t="shared" ca="1" si="10"/>
        <v>0.62342196809478467</v>
      </c>
      <c r="AB105">
        <f t="shared" si="11"/>
        <v>103</v>
      </c>
      <c r="AC105">
        <v>103</v>
      </c>
      <c r="AD105">
        <f>(QUOTIENT($AC105,MAX(Table3[Slots])+1))+1</f>
        <v>5</v>
      </c>
      <c r="AE105">
        <f>IF(MOD($AC105,MAX(Table3[Slots]))&lt;&gt;0,MOD($AC105,MAX(Table3[Slots])),MAX(Table3[Slots]))</f>
        <v>7</v>
      </c>
      <c r="AF105" s="12">
        <f ca="1">IF(INDEX(gen_topics,Table5[[#This Row],[row]],Table5[[#This Row],[column]])="",0,1)</f>
        <v>1</v>
      </c>
    </row>
    <row r="106" spans="7:32" x14ac:dyDescent="0.2">
      <c r="AA106">
        <f t="shared" ca="1" si="10"/>
        <v>0.51461638685200439</v>
      </c>
      <c r="AB106">
        <f t="shared" si="11"/>
        <v>104</v>
      </c>
      <c r="AC106">
        <v>104</v>
      </c>
      <c r="AD106">
        <f>(QUOTIENT($AC106,MAX(Table3[Slots])+1))+1</f>
        <v>5</v>
      </c>
      <c r="AE106">
        <f>IF(MOD($AC106,MAX(Table3[Slots]))&lt;&gt;0,MOD($AC106,MAX(Table3[Slots])),MAX(Table3[Slots]))</f>
        <v>8</v>
      </c>
      <c r="AF106" s="12">
        <f ca="1">IF(INDEX(gen_topics,Table5[[#This Row],[row]],Table5[[#This Row],[column]])="",0,1)</f>
        <v>1</v>
      </c>
    </row>
    <row r="107" spans="7:32" x14ac:dyDescent="0.2">
      <c r="AA107">
        <f t="shared" ca="1" si="10"/>
        <v>0.78908944758377242</v>
      </c>
      <c r="AB107">
        <f t="shared" si="11"/>
        <v>105</v>
      </c>
      <c r="AC107">
        <v>105</v>
      </c>
      <c r="AD107">
        <f>(QUOTIENT($AC107,MAX(Table3[Slots])+1))+1</f>
        <v>5</v>
      </c>
      <c r="AE107">
        <f>IF(MOD($AC107,MAX(Table3[Slots]))&lt;&gt;0,MOD($AC107,MAX(Table3[Slots])),MAX(Table3[Slots]))</f>
        <v>9</v>
      </c>
      <c r="AF107" s="12">
        <f ca="1">IF(INDEX(gen_topics,Table5[[#This Row],[row]],Table5[[#This Row],[column]])="",0,1)</f>
        <v>1</v>
      </c>
    </row>
    <row r="108" spans="7:32" x14ac:dyDescent="0.2">
      <c r="AA108">
        <f t="shared" ca="1" si="10"/>
        <v>0.58986560626852103</v>
      </c>
      <c r="AB108">
        <f t="shared" si="11"/>
        <v>106</v>
      </c>
      <c r="AC108">
        <v>106</v>
      </c>
      <c r="AD108">
        <f>(QUOTIENT($AC108,MAX(Table3[Slots])+1))+1</f>
        <v>5</v>
      </c>
      <c r="AE108">
        <f>IF(MOD($AC108,MAX(Table3[Slots]))&lt;&gt;0,MOD($AC108,MAX(Table3[Slots])),MAX(Table3[Slots]))</f>
        <v>10</v>
      </c>
      <c r="AF108" s="12">
        <f ca="1">IF(INDEX(gen_topics,Table5[[#This Row],[row]],Table5[[#This Row],[column]])="",0,1)</f>
        <v>1</v>
      </c>
    </row>
    <row r="109" spans="7:32" x14ac:dyDescent="0.2">
      <c r="AA109">
        <f t="shared" ca="1" si="10"/>
        <v>7.1085498059284769E-2</v>
      </c>
      <c r="AB109">
        <f t="shared" si="11"/>
        <v>107</v>
      </c>
      <c r="AC109">
        <v>107</v>
      </c>
      <c r="AD109">
        <f>(QUOTIENT($AC109,MAX(Table3[Slots])+1))+1</f>
        <v>5</v>
      </c>
      <c r="AE109">
        <f>IF(MOD($AC109,MAX(Table3[Slots]))&lt;&gt;0,MOD($AC109,MAX(Table3[Slots])),MAX(Table3[Slots]))</f>
        <v>11</v>
      </c>
      <c r="AF109" s="12">
        <f ca="1">IF(INDEX(gen_topics,Table5[[#This Row],[row]],Table5[[#This Row],[column]])="",0,1)</f>
        <v>1</v>
      </c>
    </row>
    <row r="110" spans="7:32" x14ac:dyDescent="0.2">
      <c r="AA110">
        <f t="shared" ca="1" si="10"/>
        <v>0.8616804746416028</v>
      </c>
      <c r="AB110">
        <f t="shared" si="11"/>
        <v>108</v>
      </c>
      <c r="AC110">
        <v>108</v>
      </c>
      <c r="AD110">
        <f>(QUOTIENT($AC110,MAX(Table3[Slots])+1))+1</f>
        <v>5</v>
      </c>
      <c r="AE110">
        <f>IF(MOD($AC110,MAX(Table3[Slots]))&lt;&gt;0,MOD($AC110,MAX(Table3[Slots])),MAX(Table3[Slots]))</f>
        <v>12</v>
      </c>
      <c r="AF110" s="12">
        <f ca="1">IF(INDEX(gen_topics,Table5[[#This Row],[row]],Table5[[#This Row],[column]])="",0,1)</f>
        <v>1</v>
      </c>
    </row>
    <row r="111" spans="7:32" x14ac:dyDescent="0.2">
      <c r="AA111">
        <f t="shared" ca="1" si="10"/>
        <v>0.12966110697568911</v>
      </c>
      <c r="AB111">
        <f t="shared" si="11"/>
        <v>109</v>
      </c>
      <c r="AC111">
        <v>109</v>
      </c>
      <c r="AD111">
        <f>(QUOTIENT($AC111,MAX(Table3[Slots])+1))+1</f>
        <v>5</v>
      </c>
      <c r="AE111">
        <f>IF(MOD($AC111,MAX(Table3[Slots]))&lt;&gt;0,MOD($AC111,MAX(Table3[Slots])),MAX(Table3[Slots]))</f>
        <v>13</v>
      </c>
      <c r="AF111" s="12">
        <f ca="1">IF(INDEX(gen_topics,Table5[[#This Row],[row]],Table5[[#This Row],[column]])="",0,1)</f>
        <v>1</v>
      </c>
    </row>
    <row r="112" spans="7:32" x14ac:dyDescent="0.2">
      <c r="AA112">
        <f t="shared" ca="1" si="10"/>
        <v>0.86661424767102035</v>
      </c>
      <c r="AB112">
        <f t="shared" si="11"/>
        <v>110</v>
      </c>
      <c r="AC112">
        <v>110</v>
      </c>
      <c r="AD112">
        <f>(QUOTIENT($AC112,MAX(Table3[Slots])+1))+1</f>
        <v>5</v>
      </c>
      <c r="AE112">
        <f>IF(MOD($AC112,MAX(Table3[Slots]))&lt;&gt;0,MOD($AC112,MAX(Table3[Slots])),MAX(Table3[Slots]))</f>
        <v>14</v>
      </c>
      <c r="AF112" s="12">
        <f ca="1">IF(INDEX(gen_topics,Table5[[#This Row],[row]],Table5[[#This Row],[column]])="",0,1)</f>
        <v>1</v>
      </c>
    </row>
    <row r="113" spans="27:32" x14ac:dyDescent="0.2">
      <c r="AA113">
        <f t="shared" ca="1" si="10"/>
        <v>0.41061512079410389</v>
      </c>
      <c r="AB113">
        <f t="shared" si="11"/>
        <v>111</v>
      </c>
      <c r="AC113">
        <v>111</v>
      </c>
      <c r="AD113">
        <f>(QUOTIENT($AC113,MAX(Table3[Slots])+1))+1</f>
        <v>5</v>
      </c>
      <c r="AE113">
        <f>IF(MOD($AC113,MAX(Table3[Slots]))&lt;&gt;0,MOD($AC113,MAX(Table3[Slots])),MAX(Table3[Slots]))</f>
        <v>15</v>
      </c>
      <c r="AF113" s="12">
        <f ca="1">IF(INDEX(gen_topics,Table5[[#This Row],[row]],Table5[[#This Row],[column]])="",0,1)</f>
        <v>1</v>
      </c>
    </row>
    <row r="114" spans="27:32" x14ac:dyDescent="0.2">
      <c r="AA114">
        <f t="shared" ca="1" si="10"/>
        <v>0.84365586926969371</v>
      </c>
      <c r="AB114">
        <f t="shared" si="11"/>
        <v>112</v>
      </c>
      <c r="AC114">
        <v>112</v>
      </c>
      <c r="AD114">
        <f>(QUOTIENT($AC114,MAX(Table3[Slots])+1))+1</f>
        <v>5</v>
      </c>
      <c r="AE114">
        <f>IF(MOD($AC114,MAX(Table3[Slots]))&lt;&gt;0,MOD($AC114,MAX(Table3[Slots])),MAX(Table3[Slots]))</f>
        <v>16</v>
      </c>
      <c r="AF114" s="12">
        <f ca="1">IF(INDEX(gen_topics,Table5[[#This Row],[row]],Table5[[#This Row],[column]])="",0,1)</f>
        <v>1</v>
      </c>
    </row>
    <row r="115" spans="27:32" x14ac:dyDescent="0.2">
      <c r="AA115">
        <f t="shared" ca="1" si="10"/>
        <v>0.85101991369149921</v>
      </c>
      <c r="AB115">
        <f t="shared" si="11"/>
        <v>113</v>
      </c>
      <c r="AC115">
        <v>113</v>
      </c>
      <c r="AD115">
        <f>(QUOTIENT($AC115,MAX(Table3[Slots])+1))+1</f>
        <v>5</v>
      </c>
      <c r="AE115">
        <f>IF(MOD($AC115,MAX(Table3[Slots]))&lt;&gt;0,MOD($AC115,MAX(Table3[Slots])),MAX(Table3[Slots]))</f>
        <v>17</v>
      </c>
      <c r="AF115" s="12">
        <f ca="1">IF(INDEX(gen_topics,Table5[[#This Row],[row]],Table5[[#This Row],[column]])="",0,1)</f>
        <v>1</v>
      </c>
    </row>
    <row r="116" spans="27:32" x14ac:dyDescent="0.2">
      <c r="AA116">
        <f t="shared" ca="1" si="10"/>
        <v>0.19144382200000964</v>
      </c>
      <c r="AB116">
        <f t="shared" si="11"/>
        <v>114</v>
      </c>
      <c r="AC116">
        <v>114</v>
      </c>
      <c r="AD116">
        <f>(QUOTIENT($AC116,MAX(Table3[Slots])+1))+1</f>
        <v>5</v>
      </c>
      <c r="AE116">
        <f>IF(MOD($AC116,MAX(Table3[Slots]))&lt;&gt;0,MOD($AC116,MAX(Table3[Slots])),MAX(Table3[Slots]))</f>
        <v>18</v>
      </c>
      <c r="AF116" s="12">
        <f ca="1">IF(INDEX(gen_topics,Table5[[#This Row],[row]],Table5[[#This Row],[column]])="",0,1)</f>
        <v>1</v>
      </c>
    </row>
    <row r="117" spans="27:32" x14ac:dyDescent="0.2">
      <c r="AA117">
        <f t="shared" ca="1" si="10"/>
        <v>0.48326564769625735</v>
      </c>
      <c r="AB117">
        <f t="shared" si="11"/>
        <v>115</v>
      </c>
      <c r="AC117">
        <v>115</v>
      </c>
      <c r="AD117">
        <f>(QUOTIENT($AC117,MAX(Table3[Slots])+1))+1</f>
        <v>5</v>
      </c>
      <c r="AE117">
        <f>IF(MOD($AC117,MAX(Table3[Slots]))&lt;&gt;0,MOD($AC117,MAX(Table3[Slots])),MAX(Table3[Slots]))</f>
        <v>19</v>
      </c>
      <c r="AF117" s="12">
        <f ca="1">IF(INDEX(gen_topics,Table5[[#This Row],[row]],Table5[[#This Row],[column]])="",0,1)</f>
        <v>1</v>
      </c>
    </row>
    <row r="118" spans="27:32" x14ac:dyDescent="0.2">
      <c r="AA118">
        <f t="shared" ca="1" si="10"/>
        <v>3.4803303368146299E-2</v>
      </c>
      <c r="AB118">
        <f t="shared" si="11"/>
        <v>116</v>
      </c>
      <c r="AC118">
        <v>116</v>
      </c>
      <c r="AD118">
        <f>(QUOTIENT($AC118,MAX(Table3[Slots])+1))+1</f>
        <v>5</v>
      </c>
      <c r="AE118">
        <f>IF(MOD($AC118,MAX(Table3[Slots]))&lt;&gt;0,MOD($AC118,MAX(Table3[Slots])),MAX(Table3[Slots]))</f>
        <v>20</v>
      </c>
      <c r="AF118" s="12">
        <f ca="1">IF(INDEX(gen_topics,Table5[[#This Row],[row]],Table5[[#This Row],[column]])="",0,1)</f>
        <v>1</v>
      </c>
    </row>
    <row r="119" spans="27:32" x14ac:dyDescent="0.2">
      <c r="AA119">
        <f t="shared" ca="1" si="10"/>
        <v>0.3306360682956504</v>
      </c>
      <c r="AB119">
        <f t="shared" si="11"/>
        <v>117</v>
      </c>
      <c r="AC119">
        <v>117</v>
      </c>
      <c r="AD119">
        <f>(QUOTIENT($AC119,MAX(Table3[Slots])+1))+1</f>
        <v>5</v>
      </c>
      <c r="AE119">
        <f>IF(MOD($AC119,MAX(Table3[Slots]))&lt;&gt;0,MOD($AC119,MAX(Table3[Slots])),MAX(Table3[Slots]))</f>
        <v>21</v>
      </c>
      <c r="AF119" s="12">
        <f ca="1">IF(INDEX(gen_topics,Table5[[#This Row],[row]],Table5[[#This Row],[column]])="",0,1)</f>
        <v>1</v>
      </c>
    </row>
    <row r="120" spans="27:32" x14ac:dyDescent="0.2">
      <c r="AA120">
        <f t="shared" ca="1" si="10"/>
        <v>0.71272285355909548</v>
      </c>
      <c r="AB120">
        <f t="shared" si="11"/>
        <v>118</v>
      </c>
      <c r="AC120">
        <v>118</v>
      </c>
      <c r="AD120">
        <f>(QUOTIENT($AC120,MAX(Table3[Slots])+1))+1</f>
        <v>5</v>
      </c>
      <c r="AE120">
        <f>IF(MOD($AC120,MAX(Table3[Slots]))&lt;&gt;0,MOD($AC120,MAX(Table3[Slots])),MAX(Table3[Slots]))</f>
        <v>22</v>
      </c>
      <c r="AF120" s="12">
        <f ca="1">IF(INDEX(gen_topics,Table5[[#This Row],[row]],Table5[[#This Row],[column]])="",0,1)</f>
        <v>1</v>
      </c>
    </row>
    <row r="121" spans="27:32" x14ac:dyDescent="0.2">
      <c r="AA121">
        <f t="shared" ca="1" si="10"/>
        <v>0.73851766567782173</v>
      </c>
      <c r="AB121">
        <f t="shared" si="11"/>
        <v>119</v>
      </c>
      <c r="AC121">
        <v>119</v>
      </c>
      <c r="AD121">
        <f>(QUOTIENT($AC121,MAX(Table3[Slots])+1))+1</f>
        <v>5</v>
      </c>
      <c r="AE121">
        <f>IF(MOD($AC121,MAX(Table3[Slots]))&lt;&gt;0,MOD($AC121,MAX(Table3[Slots])),MAX(Table3[Slots]))</f>
        <v>23</v>
      </c>
      <c r="AF121" s="12">
        <f ca="1">IF(INDEX(gen_topics,Table5[[#This Row],[row]],Table5[[#This Row],[column]])="",0,1)</f>
        <v>1</v>
      </c>
    </row>
    <row r="122" spans="27:32" x14ac:dyDescent="0.2">
      <c r="AA122">
        <f t="shared" ca="1" si="10"/>
        <v>0.59007793316191837</v>
      </c>
      <c r="AB122">
        <f t="shared" si="11"/>
        <v>120</v>
      </c>
      <c r="AC122">
        <v>120</v>
      </c>
      <c r="AD122">
        <f>(QUOTIENT($AC122,MAX(Table3[Slots])+1))+1</f>
        <v>5</v>
      </c>
      <c r="AE122">
        <f>IF(MOD($AC122,MAX(Table3[Slots]))&lt;&gt;0,MOD($AC122,MAX(Table3[Slots])),MAX(Table3[Slots]))</f>
        <v>24</v>
      </c>
      <c r="AF122" s="12">
        <f ca="1">IF(INDEX(gen_topics,Table5[[#This Row],[row]],Table5[[#This Row],[column]])="",0,1)</f>
        <v>1</v>
      </c>
    </row>
    <row r="123" spans="27:32" x14ac:dyDescent="0.2">
      <c r="AA123">
        <f t="shared" ca="1" si="10"/>
        <v>0.20116493408588021</v>
      </c>
      <c r="AB123">
        <f t="shared" si="11"/>
        <v>121</v>
      </c>
      <c r="AC123">
        <v>121</v>
      </c>
      <c r="AD123">
        <f>(QUOTIENT($AC123,MAX(Table3[Slots])+1))+1</f>
        <v>5</v>
      </c>
      <c r="AE123">
        <f>IF(MOD($AC123,MAX(Table3[Slots]))&lt;&gt;0,MOD($AC123,MAX(Table3[Slots])),MAX(Table3[Slots]))</f>
        <v>1</v>
      </c>
      <c r="AF123" s="12">
        <f ca="1">IF(INDEX(gen_topics,Table5[[#This Row],[row]],Table5[[#This Row],[column]])="",0,1)</f>
        <v>1</v>
      </c>
    </row>
    <row r="124" spans="27:32" x14ac:dyDescent="0.2">
      <c r="AA124">
        <f t="shared" ca="1" si="10"/>
        <v>0.10627214587628764</v>
      </c>
      <c r="AB124">
        <f t="shared" si="11"/>
        <v>122</v>
      </c>
      <c r="AC124">
        <v>122</v>
      </c>
      <c r="AD124">
        <f>(QUOTIENT($AC124,MAX(Table3[Slots])+1))+1</f>
        <v>5</v>
      </c>
      <c r="AE124">
        <f>IF(MOD($AC124,MAX(Table3[Slots]))&lt;&gt;0,MOD($AC124,MAX(Table3[Slots])),MAX(Table3[Slots]))</f>
        <v>2</v>
      </c>
      <c r="AF124" s="12">
        <f ca="1">IF(INDEX(gen_topics,Table5[[#This Row],[row]],Table5[[#This Row],[column]])="",0,1)</f>
        <v>1</v>
      </c>
    </row>
    <row r="125" spans="27:32" x14ac:dyDescent="0.2">
      <c r="AA125">
        <f t="shared" ca="1" si="10"/>
        <v>0.35951521633150463</v>
      </c>
      <c r="AB125">
        <f t="shared" si="11"/>
        <v>123</v>
      </c>
      <c r="AC125">
        <v>123</v>
      </c>
      <c r="AD125">
        <f>(QUOTIENT($AC125,MAX(Table3[Slots])+1))+1</f>
        <v>5</v>
      </c>
      <c r="AE125">
        <f>IF(MOD($AC125,MAX(Table3[Slots]))&lt;&gt;0,MOD($AC125,MAX(Table3[Slots])),MAX(Table3[Slots]))</f>
        <v>3</v>
      </c>
      <c r="AF125" s="12">
        <f ca="1">IF(INDEX(gen_topics,Table5[[#This Row],[row]],Table5[[#This Row],[column]])="",0,1)</f>
        <v>1</v>
      </c>
    </row>
    <row r="126" spans="27:32" x14ac:dyDescent="0.2">
      <c r="AA126">
        <f t="shared" ca="1" si="10"/>
        <v>0.16598719573242704</v>
      </c>
      <c r="AB126">
        <f t="shared" si="11"/>
        <v>124</v>
      </c>
      <c r="AC126">
        <v>124</v>
      </c>
      <c r="AD126">
        <f>(QUOTIENT($AC126,MAX(Table3[Slots])+1))+1</f>
        <v>5</v>
      </c>
      <c r="AE126">
        <f>IF(MOD($AC126,MAX(Table3[Slots]))&lt;&gt;0,MOD($AC126,MAX(Table3[Slots])),MAX(Table3[Slots]))</f>
        <v>4</v>
      </c>
      <c r="AF126" s="12">
        <f ca="1">IF(INDEX(gen_topics,Table5[[#This Row],[row]],Table5[[#This Row],[column]])="",0,1)</f>
        <v>1</v>
      </c>
    </row>
    <row r="127" spans="27:32" x14ac:dyDescent="0.2">
      <c r="AA127">
        <f t="shared" ca="1" si="10"/>
        <v>0.73239842692864976</v>
      </c>
      <c r="AB127">
        <f t="shared" si="11"/>
        <v>125</v>
      </c>
      <c r="AC127">
        <v>125</v>
      </c>
      <c r="AD127">
        <f>(QUOTIENT($AC127,MAX(Table3[Slots])+1))+1</f>
        <v>6</v>
      </c>
      <c r="AE127">
        <f>IF(MOD($AC127,MAX(Table3[Slots]))&lt;&gt;0,MOD($AC127,MAX(Table3[Slots])),MAX(Table3[Slots]))</f>
        <v>5</v>
      </c>
      <c r="AF127" s="12">
        <f ca="1">IF(INDEX(gen_topics,Table5[[#This Row],[row]],Table5[[#This Row],[column]])="",0,1)</f>
        <v>1</v>
      </c>
    </row>
    <row r="128" spans="27:32" x14ac:dyDescent="0.2">
      <c r="AA128">
        <f t="shared" ca="1" si="10"/>
        <v>0.86212917135941292</v>
      </c>
      <c r="AB128">
        <f t="shared" si="11"/>
        <v>126</v>
      </c>
      <c r="AC128">
        <v>126</v>
      </c>
      <c r="AD128">
        <f>(QUOTIENT($AC128,MAX(Table3[Slots])+1))+1</f>
        <v>6</v>
      </c>
      <c r="AE128">
        <f>IF(MOD($AC128,MAX(Table3[Slots]))&lt;&gt;0,MOD($AC128,MAX(Table3[Slots])),MAX(Table3[Slots]))</f>
        <v>6</v>
      </c>
      <c r="AF128" s="12">
        <f ca="1">IF(INDEX(gen_topics,Table5[[#This Row],[row]],Table5[[#This Row],[column]])="",0,1)</f>
        <v>1</v>
      </c>
    </row>
    <row r="129" spans="27:32" x14ac:dyDescent="0.2">
      <c r="AA129">
        <f t="shared" ca="1" si="10"/>
        <v>0.79606357277890316</v>
      </c>
      <c r="AB129">
        <f t="shared" si="11"/>
        <v>127</v>
      </c>
      <c r="AC129">
        <v>127</v>
      </c>
      <c r="AD129">
        <f>(QUOTIENT($AC129,MAX(Table3[Slots])+1))+1</f>
        <v>6</v>
      </c>
      <c r="AE129">
        <f>IF(MOD($AC129,MAX(Table3[Slots]))&lt;&gt;0,MOD($AC129,MAX(Table3[Slots])),MAX(Table3[Slots]))</f>
        <v>7</v>
      </c>
      <c r="AF129" s="12">
        <f ca="1">IF(INDEX(gen_topics,Table5[[#This Row],[row]],Table5[[#This Row],[column]])="",0,1)</f>
        <v>1</v>
      </c>
    </row>
    <row r="130" spans="27:32" x14ac:dyDescent="0.2">
      <c r="AA130">
        <f t="shared" ca="1" si="10"/>
        <v>6.8846251397658098E-2</v>
      </c>
      <c r="AB130">
        <f t="shared" si="11"/>
        <v>128</v>
      </c>
      <c r="AC130">
        <v>128</v>
      </c>
      <c r="AD130">
        <f>(QUOTIENT($AC130,MAX(Table3[Slots])+1))+1</f>
        <v>6</v>
      </c>
      <c r="AE130">
        <f>IF(MOD($AC130,MAX(Table3[Slots]))&lt;&gt;0,MOD($AC130,MAX(Table3[Slots])),MAX(Table3[Slots]))</f>
        <v>8</v>
      </c>
      <c r="AF130" s="12">
        <f ca="1">IF(INDEX(gen_topics,Table5[[#This Row],[row]],Table5[[#This Row],[column]])="",0,1)</f>
        <v>1</v>
      </c>
    </row>
    <row r="131" spans="27:32" x14ac:dyDescent="0.2">
      <c r="AA131">
        <f t="shared" ca="1" si="10"/>
        <v>0.80755624595275433</v>
      </c>
      <c r="AB131">
        <f t="shared" si="11"/>
        <v>129</v>
      </c>
      <c r="AC131">
        <v>129</v>
      </c>
      <c r="AD131">
        <f>(QUOTIENT($AC131,MAX(Table3[Slots])+1))+1</f>
        <v>6</v>
      </c>
      <c r="AE131">
        <f>IF(MOD($AC131,MAX(Table3[Slots]))&lt;&gt;0,MOD($AC131,MAX(Table3[Slots])),MAX(Table3[Slots]))</f>
        <v>9</v>
      </c>
      <c r="AF131" s="12">
        <f ca="1">IF(INDEX(gen_topics,Table5[[#This Row],[row]],Table5[[#This Row],[column]])="",0,1)</f>
        <v>1</v>
      </c>
    </row>
    <row r="132" spans="27:32" x14ac:dyDescent="0.2">
      <c r="AA132">
        <f t="shared" ca="1" si="10"/>
        <v>0.39635205327518452</v>
      </c>
      <c r="AB132">
        <f t="shared" si="11"/>
        <v>130</v>
      </c>
      <c r="AC132">
        <v>130</v>
      </c>
      <c r="AD132">
        <f>(QUOTIENT($AC132,MAX(Table3[Slots])+1))+1</f>
        <v>6</v>
      </c>
      <c r="AE132">
        <f>IF(MOD($AC132,MAX(Table3[Slots]))&lt;&gt;0,MOD($AC132,MAX(Table3[Slots])),MAX(Table3[Slots]))</f>
        <v>10</v>
      </c>
      <c r="AF132" s="12">
        <f ca="1">IF(INDEX(gen_topics,Table5[[#This Row],[row]],Table5[[#This Row],[column]])="",0,1)</f>
        <v>1</v>
      </c>
    </row>
    <row r="133" spans="27:32" x14ac:dyDescent="0.2">
      <c r="AA133">
        <f t="shared" ca="1" si="10"/>
        <v>0.80044376694447494</v>
      </c>
      <c r="AB133">
        <f t="shared" si="11"/>
        <v>131</v>
      </c>
      <c r="AC133">
        <v>131</v>
      </c>
      <c r="AD133">
        <f>(QUOTIENT($AC133,MAX(Table3[Slots])+1))+1</f>
        <v>6</v>
      </c>
      <c r="AE133">
        <f>IF(MOD($AC133,MAX(Table3[Slots]))&lt;&gt;0,MOD($AC133,MAX(Table3[Slots])),MAX(Table3[Slots]))</f>
        <v>11</v>
      </c>
      <c r="AF133" s="12">
        <f ca="1">IF(INDEX(gen_topics,Table5[[#This Row],[row]],Table5[[#This Row],[column]])="",0,1)</f>
        <v>1</v>
      </c>
    </row>
    <row r="134" spans="27:32" x14ac:dyDescent="0.2">
      <c r="AA134">
        <f t="shared" ca="1" si="10"/>
        <v>0.74675386693533863</v>
      </c>
      <c r="AB134">
        <f t="shared" si="11"/>
        <v>132</v>
      </c>
      <c r="AC134">
        <v>132</v>
      </c>
      <c r="AD134">
        <f>(QUOTIENT($AC134,MAX(Table3[Slots])+1))+1</f>
        <v>6</v>
      </c>
      <c r="AE134">
        <f>IF(MOD($AC134,MAX(Table3[Slots]))&lt;&gt;0,MOD($AC134,MAX(Table3[Slots])),MAX(Table3[Slots]))</f>
        <v>12</v>
      </c>
      <c r="AF134" s="12">
        <f ca="1">IF(INDEX(gen_topics,Table5[[#This Row],[row]],Table5[[#This Row],[column]])="",0,1)</f>
        <v>1</v>
      </c>
    </row>
    <row r="135" spans="27:32" x14ac:dyDescent="0.2">
      <c r="AA135">
        <f t="shared" ca="1" si="10"/>
        <v>0.25332848364500826</v>
      </c>
      <c r="AB135">
        <f t="shared" si="11"/>
        <v>133</v>
      </c>
      <c r="AC135">
        <v>133</v>
      </c>
      <c r="AD135">
        <f>(QUOTIENT($AC135,MAX(Table3[Slots])+1))+1</f>
        <v>6</v>
      </c>
      <c r="AE135">
        <f>IF(MOD($AC135,MAX(Table3[Slots]))&lt;&gt;0,MOD($AC135,MAX(Table3[Slots])),MAX(Table3[Slots]))</f>
        <v>13</v>
      </c>
      <c r="AF135" s="12">
        <f ca="1">IF(INDEX(gen_topics,Table5[[#This Row],[row]],Table5[[#This Row],[column]])="",0,1)</f>
        <v>1</v>
      </c>
    </row>
    <row r="136" spans="27:32" x14ac:dyDescent="0.2">
      <c r="AA136">
        <f t="shared" ca="1" si="10"/>
        <v>0.88071450932386375</v>
      </c>
      <c r="AB136">
        <f t="shared" si="11"/>
        <v>134</v>
      </c>
      <c r="AC136">
        <v>134</v>
      </c>
      <c r="AD136">
        <f>(QUOTIENT($AC136,MAX(Table3[Slots])+1))+1</f>
        <v>6</v>
      </c>
      <c r="AE136">
        <f>IF(MOD($AC136,MAX(Table3[Slots]))&lt;&gt;0,MOD($AC136,MAX(Table3[Slots])),MAX(Table3[Slots]))</f>
        <v>14</v>
      </c>
      <c r="AF136" s="12">
        <f ca="1">IF(INDEX(gen_topics,Table5[[#This Row],[row]],Table5[[#This Row],[column]])="",0,1)</f>
        <v>1</v>
      </c>
    </row>
    <row r="137" spans="27:32" x14ac:dyDescent="0.2">
      <c r="AA137">
        <f t="shared" ca="1" si="10"/>
        <v>0.57984657321733946</v>
      </c>
      <c r="AB137">
        <f t="shared" si="11"/>
        <v>135</v>
      </c>
      <c r="AC137">
        <v>135</v>
      </c>
      <c r="AD137">
        <f>(QUOTIENT($AC137,MAX(Table3[Slots])+1))+1</f>
        <v>6</v>
      </c>
      <c r="AE137">
        <f>IF(MOD($AC137,MAX(Table3[Slots]))&lt;&gt;0,MOD($AC137,MAX(Table3[Slots])),MAX(Table3[Slots]))</f>
        <v>15</v>
      </c>
      <c r="AF137" s="12">
        <f ca="1">IF(INDEX(gen_topics,Table5[[#This Row],[row]],Table5[[#This Row],[column]])="",0,1)</f>
        <v>1</v>
      </c>
    </row>
    <row r="138" spans="27:32" x14ac:dyDescent="0.2">
      <c r="AA138">
        <f t="shared" ca="1" si="10"/>
        <v>0.80487437261735117</v>
      </c>
      <c r="AB138">
        <f t="shared" si="11"/>
        <v>136</v>
      </c>
      <c r="AC138">
        <v>136</v>
      </c>
      <c r="AD138">
        <f>(QUOTIENT($AC138,MAX(Table3[Slots])+1))+1</f>
        <v>6</v>
      </c>
      <c r="AE138">
        <f>IF(MOD($AC138,MAX(Table3[Slots]))&lt;&gt;0,MOD($AC138,MAX(Table3[Slots])),MAX(Table3[Slots]))</f>
        <v>16</v>
      </c>
      <c r="AF138" s="12">
        <f ca="1">IF(INDEX(gen_topics,Table5[[#This Row],[row]],Table5[[#This Row],[column]])="",0,1)</f>
        <v>1</v>
      </c>
    </row>
    <row r="139" spans="27:32" x14ac:dyDescent="0.2">
      <c r="AA139">
        <f t="shared" ca="1" si="10"/>
        <v>1.6514949822385439E-2</v>
      </c>
      <c r="AB139">
        <f t="shared" si="11"/>
        <v>137</v>
      </c>
      <c r="AC139">
        <v>137</v>
      </c>
      <c r="AD139">
        <f>(QUOTIENT($AC139,MAX(Table3[Slots])+1))+1</f>
        <v>6</v>
      </c>
      <c r="AE139">
        <f>IF(MOD($AC139,MAX(Table3[Slots]))&lt;&gt;0,MOD($AC139,MAX(Table3[Slots])),MAX(Table3[Slots]))</f>
        <v>17</v>
      </c>
      <c r="AF139" s="12">
        <f ca="1">IF(INDEX(gen_topics,Table5[[#This Row],[row]],Table5[[#This Row],[column]])="",0,1)</f>
        <v>1</v>
      </c>
    </row>
    <row r="140" spans="27:32" x14ac:dyDescent="0.2">
      <c r="AA140">
        <f t="shared" ca="1" si="10"/>
        <v>0.23203020675194908</v>
      </c>
      <c r="AB140">
        <f t="shared" si="11"/>
        <v>138</v>
      </c>
      <c r="AC140">
        <v>138</v>
      </c>
      <c r="AD140">
        <f>(QUOTIENT($AC140,MAX(Table3[Slots])+1))+1</f>
        <v>6</v>
      </c>
      <c r="AE140">
        <f>IF(MOD($AC140,MAX(Table3[Slots]))&lt;&gt;0,MOD($AC140,MAX(Table3[Slots])),MAX(Table3[Slots]))</f>
        <v>18</v>
      </c>
      <c r="AF140" s="12">
        <f ca="1">IF(INDEX(gen_topics,Table5[[#This Row],[row]],Table5[[#This Row],[column]])="",0,1)</f>
        <v>1</v>
      </c>
    </row>
    <row r="141" spans="27:32" x14ac:dyDescent="0.2">
      <c r="AA141">
        <f t="shared" ca="1" si="10"/>
        <v>0.51491376542818224</v>
      </c>
      <c r="AB141">
        <f t="shared" si="11"/>
        <v>139</v>
      </c>
      <c r="AC141">
        <v>139</v>
      </c>
      <c r="AD141">
        <f>(QUOTIENT($AC141,MAX(Table3[Slots])+1))+1</f>
        <v>6</v>
      </c>
      <c r="AE141">
        <f>IF(MOD($AC141,MAX(Table3[Slots]))&lt;&gt;0,MOD($AC141,MAX(Table3[Slots])),MAX(Table3[Slots]))</f>
        <v>19</v>
      </c>
      <c r="AF141" s="12">
        <f ca="1">IF(INDEX(gen_topics,Table5[[#This Row],[row]],Table5[[#This Row],[column]])="",0,1)</f>
        <v>1</v>
      </c>
    </row>
    <row r="142" spans="27:32" x14ac:dyDescent="0.2">
      <c r="AA142">
        <f t="shared" ca="1" si="10"/>
        <v>0.17672629785892802</v>
      </c>
      <c r="AB142">
        <f t="shared" si="11"/>
        <v>140</v>
      </c>
      <c r="AC142">
        <v>140</v>
      </c>
      <c r="AD142">
        <f>(QUOTIENT($AC142,MAX(Table3[Slots])+1))+1</f>
        <v>6</v>
      </c>
      <c r="AE142">
        <f>IF(MOD($AC142,MAX(Table3[Slots]))&lt;&gt;0,MOD($AC142,MAX(Table3[Slots])),MAX(Table3[Slots]))</f>
        <v>20</v>
      </c>
      <c r="AF142" s="12">
        <f ca="1">IF(INDEX(gen_topics,Table5[[#This Row],[row]],Table5[[#This Row],[column]])="",0,1)</f>
        <v>1</v>
      </c>
    </row>
    <row r="143" spans="27:32" x14ac:dyDescent="0.2">
      <c r="AA143">
        <f t="shared" ca="1" si="10"/>
        <v>0.98859285898054283</v>
      </c>
      <c r="AB143">
        <f t="shared" si="11"/>
        <v>141</v>
      </c>
      <c r="AC143">
        <v>141</v>
      </c>
      <c r="AD143">
        <f>(QUOTIENT($AC143,MAX(Table3[Slots])+1))+1</f>
        <v>6</v>
      </c>
      <c r="AE143">
        <f>IF(MOD($AC143,MAX(Table3[Slots]))&lt;&gt;0,MOD($AC143,MAX(Table3[Slots])),MAX(Table3[Slots]))</f>
        <v>21</v>
      </c>
      <c r="AF143" s="12">
        <f ca="1">IF(INDEX(gen_topics,Table5[[#This Row],[row]],Table5[[#This Row],[column]])="",0,1)</f>
        <v>1</v>
      </c>
    </row>
    <row r="144" spans="27:32" x14ac:dyDescent="0.2">
      <c r="AA144">
        <f t="shared" ca="1" si="10"/>
        <v>0.30474451376522649</v>
      </c>
      <c r="AB144">
        <f t="shared" si="11"/>
        <v>142</v>
      </c>
      <c r="AC144">
        <v>142</v>
      </c>
      <c r="AD144">
        <f>(QUOTIENT($AC144,MAX(Table3[Slots])+1))+1</f>
        <v>6</v>
      </c>
      <c r="AE144">
        <f>IF(MOD($AC144,MAX(Table3[Slots]))&lt;&gt;0,MOD($AC144,MAX(Table3[Slots])),MAX(Table3[Slots]))</f>
        <v>22</v>
      </c>
      <c r="AF144" s="12">
        <f ca="1">IF(INDEX(gen_topics,Table5[[#This Row],[row]],Table5[[#This Row],[column]])="",0,1)</f>
        <v>1</v>
      </c>
    </row>
    <row r="145" spans="27:32" x14ac:dyDescent="0.2">
      <c r="AA145">
        <f t="shared" ca="1" si="10"/>
        <v>0.21369820393277383</v>
      </c>
      <c r="AB145">
        <f t="shared" si="11"/>
        <v>143</v>
      </c>
      <c r="AC145">
        <v>143</v>
      </c>
      <c r="AD145">
        <f>(QUOTIENT($AC145,MAX(Table3[Slots])+1))+1</f>
        <v>6</v>
      </c>
      <c r="AE145">
        <f>IF(MOD($AC145,MAX(Table3[Slots]))&lt;&gt;0,MOD($AC145,MAX(Table3[Slots])),MAX(Table3[Slots]))</f>
        <v>23</v>
      </c>
      <c r="AF145" s="12">
        <f ca="1">IF(INDEX(gen_topics,Table5[[#This Row],[row]],Table5[[#This Row],[column]])="",0,1)</f>
        <v>1</v>
      </c>
    </row>
    <row r="146" spans="27:32" x14ac:dyDescent="0.2">
      <c r="AA146">
        <f t="shared" ca="1" si="10"/>
        <v>0.76298961517271457</v>
      </c>
      <c r="AB146">
        <f t="shared" si="11"/>
        <v>144</v>
      </c>
      <c r="AC146">
        <v>144</v>
      </c>
      <c r="AD146">
        <f>(QUOTIENT($AC146,MAX(Table3[Slots])+1))+1</f>
        <v>6</v>
      </c>
      <c r="AE146">
        <f>IF(MOD($AC146,MAX(Table3[Slots]))&lt;&gt;0,MOD($AC146,MAX(Table3[Slots])),MAX(Table3[Slots]))</f>
        <v>24</v>
      </c>
      <c r="AF146" s="12">
        <f ca="1">IF(INDEX(gen_topics,Table5[[#This Row],[row]],Table5[[#This Row],[column]])="",0,1)</f>
        <v>1</v>
      </c>
    </row>
    <row r="147" spans="27:32" x14ac:dyDescent="0.2">
      <c r="AA147">
        <f t="shared" ca="1" si="10"/>
        <v>0.36184114916864318</v>
      </c>
      <c r="AB147">
        <f t="shared" si="11"/>
        <v>145</v>
      </c>
      <c r="AC147">
        <v>145</v>
      </c>
      <c r="AD147">
        <f>(QUOTIENT($AC147,MAX(Table3[Slots])+1))+1</f>
        <v>6</v>
      </c>
      <c r="AE147">
        <f>IF(MOD($AC147,MAX(Table3[Slots]))&lt;&gt;0,MOD($AC147,MAX(Table3[Slots])),MAX(Table3[Slots]))</f>
        <v>1</v>
      </c>
      <c r="AF147" s="12">
        <f ca="1">IF(INDEX(gen_topics,Table5[[#This Row],[row]],Table5[[#This Row],[column]])="",0,1)</f>
        <v>1</v>
      </c>
    </row>
    <row r="148" spans="27:32" x14ac:dyDescent="0.2">
      <c r="AA148">
        <f t="shared" ca="1" si="10"/>
        <v>0.73607380996584715</v>
      </c>
      <c r="AB148">
        <f t="shared" si="11"/>
        <v>146</v>
      </c>
      <c r="AC148">
        <v>146</v>
      </c>
      <c r="AD148">
        <f>(QUOTIENT($AC148,MAX(Table3[Slots])+1))+1</f>
        <v>6</v>
      </c>
      <c r="AE148">
        <f>IF(MOD($AC148,MAX(Table3[Slots]))&lt;&gt;0,MOD($AC148,MAX(Table3[Slots])),MAX(Table3[Slots]))</f>
        <v>2</v>
      </c>
      <c r="AF148" s="12">
        <f ca="1">IF(INDEX(gen_topics,Table5[[#This Row],[row]],Table5[[#This Row],[column]])="",0,1)</f>
        <v>1</v>
      </c>
    </row>
    <row r="149" spans="27:32" x14ac:dyDescent="0.2">
      <c r="AA149">
        <f t="shared" ca="1" si="10"/>
        <v>3.135405719613038E-2</v>
      </c>
      <c r="AB149">
        <f t="shared" si="11"/>
        <v>147</v>
      </c>
      <c r="AC149">
        <v>147</v>
      </c>
      <c r="AD149">
        <f>(QUOTIENT($AC149,MAX(Table3[Slots])+1))+1</f>
        <v>6</v>
      </c>
      <c r="AE149">
        <f>IF(MOD($AC149,MAX(Table3[Slots]))&lt;&gt;0,MOD($AC149,MAX(Table3[Slots])),MAX(Table3[Slots]))</f>
        <v>3</v>
      </c>
      <c r="AF149" s="12">
        <f ca="1">IF(INDEX(gen_topics,Table5[[#This Row],[row]],Table5[[#This Row],[column]])="",0,1)</f>
        <v>1</v>
      </c>
    </row>
    <row r="150" spans="27:32" x14ac:dyDescent="0.2">
      <c r="AA150">
        <f t="shared" ref="AA150:AA213" ca="1" si="12">RAND()</f>
        <v>0.71492553670854797</v>
      </c>
      <c r="AB150">
        <f t="shared" ref="AB150:AB213" si="13">ROW()-2</f>
        <v>148</v>
      </c>
      <c r="AC150">
        <v>148</v>
      </c>
      <c r="AD150">
        <f>(QUOTIENT($AC150,MAX(Table3[Slots])+1))+1</f>
        <v>6</v>
      </c>
      <c r="AE150">
        <f>IF(MOD($AC150,MAX(Table3[Slots]))&lt;&gt;0,MOD($AC150,MAX(Table3[Slots])),MAX(Table3[Slots]))</f>
        <v>4</v>
      </c>
      <c r="AF150" s="12">
        <f ca="1">IF(INDEX(gen_topics,Table5[[#This Row],[row]],Table5[[#This Row],[column]])="",0,1)</f>
        <v>1</v>
      </c>
    </row>
    <row r="151" spans="27:32" x14ac:dyDescent="0.2">
      <c r="AA151">
        <f t="shared" ca="1" si="12"/>
        <v>0.7764068580936947</v>
      </c>
      <c r="AB151">
        <f t="shared" si="13"/>
        <v>149</v>
      </c>
      <c r="AC151">
        <v>149</v>
      </c>
      <c r="AD151">
        <f>(QUOTIENT($AC151,MAX(Table3[Slots])+1))+1</f>
        <v>6</v>
      </c>
      <c r="AE151">
        <f>IF(MOD($AC151,MAX(Table3[Slots]))&lt;&gt;0,MOD($AC151,MAX(Table3[Slots])),MAX(Table3[Slots]))</f>
        <v>5</v>
      </c>
      <c r="AF151" s="12">
        <f ca="1">IF(INDEX(gen_topics,Table5[[#This Row],[row]],Table5[[#This Row],[column]])="",0,1)</f>
        <v>1</v>
      </c>
    </row>
    <row r="152" spans="27:32" x14ac:dyDescent="0.2">
      <c r="AA152">
        <f t="shared" ca="1" si="12"/>
        <v>0.36078718910089003</v>
      </c>
      <c r="AB152">
        <f t="shared" si="13"/>
        <v>150</v>
      </c>
      <c r="AC152">
        <v>150</v>
      </c>
      <c r="AD152">
        <f>(QUOTIENT($AC152,MAX(Table3[Slots])+1))+1</f>
        <v>7</v>
      </c>
      <c r="AE152">
        <f>IF(MOD($AC152,MAX(Table3[Slots]))&lt;&gt;0,MOD($AC152,MAX(Table3[Slots])),MAX(Table3[Slots]))</f>
        <v>6</v>
      </c>
      <c r="AF152" s="12">
        <f ca="1">IF(INDEX(gen_topics,Table5[[#This Row],[row]],Table5[[#This Row],[column]])="",0,1)</f>
        <v>1</v>
      </c>
    </row>
    <row r="153" spans="27:32" x14ac:dyDescent="0.2">
      <c r="AA153">
        <f t="shared" ca="1" si="12"/>
        <v>2.6486590799662424E-2</v>
      </c>
      <c r="AB153">
        <f t="shared" si="13"/>
        <v>151</v>
      </c>
      <c r="AC153">
        <v>151</v>
      </c>
      <c r="AD153">
        <f>(QUOTIENT($AC153,MAX(Table3[Slots])+1))+1</f>
        <v>7</v>
      </c>
      <c r="AE153">
        <f>IF(MOD($AC153,MAX(Table3[Slots]))&lt;&gt;0,MOD($AC153,MAX(Table3[Slots])),MAX(Table3[Slots]))</f>
        <v>7</v>
      </c>
      <c r="AF153" s="12">
        <f ca="1">IF(INDEX(gen_topics,Table5[[#This Row],[row]],Table5[[#This Row],[column]])="",0,1)</f>
        <v>1</v>
      </c>
    </row>
    <row r="154" spans="27:32" x14ac:dyDescent="0.2">
      <c r="AA154">
        <f t="shared" ca="1" si="12"/>
        <v>0.81636229692814699</v>
      </c>
      <c r="AB154">
        <f t="shared" si="13"/>
        <v>152</v>
      </c>
      <c r="AC154">
        <v>152</v>
      </c>
      <c r="AD154">
        <f>(QUOTIENT($AC154,MAX(Table3[Slots])+1))+1</f>
        <v>7</v>
      </c>
      <c r="AE154">
        <f>IF(MOD($AC154,MAX(Table3[Slots]))&lt;&gt;0,MOD($AC154,MAX(Table3[Slots])),MAX(Table3[Slots]))</f>
        <v>8</v>
      </c>
      <c r="AF154" s="12">
        <f ca="1">IF(INDEX(gen_topics,Table5[[#This Row],[row]],Table5[[#This Row],[column]])="",0,1)</f>
        <v>1</v>
      </c>
    </row>
    <row r="155" spans="27:32" x14ac:dyDescent="0.2">
      <c r="AA155">
        <f t="shared" ca="1" si="12"/>
        <v>0.37534788795151364</v>
      </c>
      <c r="AB155">
        <f t="shared" si="13"/>
        <v>153</v>
      </c>
      <c r="AC155">
        <v>153</v>
      </c>
      <c r="AD155">
        <f>(QUOTIENT($AC155,MAX(Table3[Slots])+1))+1</f>
        <v>7</v>
      </c>
      <c r="AE155">
        <f>IF(MOD($AC155,MAX(Table3[Slots]))&lt;&gt;0,MOD($AC155,MAX(Table3[Slots])),MAX(Table3[Slots]))</f>
        <v>9</v>
      </c>
      <c r="AF155" s="12">
        <f ca="1">IF(INDEX(gen_topics,Table5[[#This Row],[row]],Table5[[#This Row],[column]])="",0,1)</f>
        <v>1</v>
      </c>
    </row>
    <row r="156" spans="27:32" x14ac:dyDescent="0.2">
      <c r="AA156">
        <f t="shared" ca="1" si="12"/>
        <v>0.40174988341540419</v>
      </c>
      <c r="AB156">
        <f t="shared" si="13"/>
        <v>154</v>
      </c>
      <c r="AC156">
        <v>154</v>
      </c>
      <c r="AD156">
        <f>(QUOTIENT($AC156,MAX(Table3[Slots])+1))+1</f>
        <v>7</v>
      </c>
      <c r="AE156">
        <f>IF(MOD($AC156,MAX(Table3[Slots]))&lt;&gt;0,MOD($AC156,MAX(Table3[Slots])),MAX(Table3[Slots]))</f>
        <v>10</v>
      </c>
      <c r="AF156" s="12">
        <f ca="1">IF(INDEX(gen_topics,Table5[[#This Row],[row]],Table5[[#This Row],[column]])="",0,1)</f>
        <v>1</v>
      </c>
    </row>
    <row r="157" spans="27:32" x14ac:dyDescent="0.2">
      <c r="AA157">
        <f t="shared" ca="1" si="12"/>
        <v>0.59639210308186308</v>
      </c>
      <c r="AB157">
        <f t="shared" si="13"/>
        <v>155</v>
      </c>
      <c r="AC157">
        <v>155</v>
      </c>
      <c r="AD157">
        <f>(QUOTIENT($AC157,MAX(Table3[Slots])+1))+1</f>
        <v>7</v>
      </c>
      <c r="AE157">
        <f>IF(MOD($AC157,MAX(Table3[Slots]))&lt;&gt;0,MOD($AC157,MAX(Table3[Slots])),MAX(Table3[Slots]))</f>
        <v>11</v>
      </c>
      <c r="AF157" s="12">
        <f ca="1">IF(INDEX(gen_topics,Table5[[#This Row],[row]],Table5[[#This Row],[column]])="",0,1)</f>
        <v>1</v>
      </c>
    </row>
    <row r="158" spans="27:32" x14ac:dyDescent="0.2">
      <c r="AA158">
        <f t="shared" ca="1" si="12"/>
        <v>0.65250553908410525</v>
      </c>
      <c r="AB158">
        <f t="shared" si="13"/>
        <v>156</v>
      </c>
      <c r="AC158">
        <v>156</v>
      </c>
      <c r="AD158">
        <f>(QUOTIENT($AC158,MAX(Table3[Slots])+1))+1</f>
        <v>7</v>
      </c>
      <c r="AE158">
        <f>IF(MOD($AC158,MAX(Table3[Slots]))&lt;&gt;0,MOD($AC158,MAX(Table3[Slots])),MAX(Table3[Slots]))</f>
        <v>12</v>
      </c>
      <c r="AF158" s="12">
        <f ca="1">IF(INDEX(gen_topics,Table5[[#This Row],[row]],Table5[[#This Row],[column]])="",0,1)</f>
        <v>1</v>
      </c>
    </row>
    <row r="159" spans="27:32" x14ac:dyDescent="0.2">
      <c r="AA159">
        <f t="shared" ca="1" si="12"/>
        <v>0.84278121021185315</v>
      </c>
      <c r="AB159">
        <f t="shared" si="13"/>
        <v>157</v>
      </c>
      <c r="AC159">
        <v>157</v>
      </c>
      <c r="AD159">
        <f>(QUOTIENT($AC159,MAX(Table3[Slots])+1))+1</f>
        <v>7</v>
      </c>
      <c r="AE159">
        <f>IF(MOD($AC159,MAX(Table3[Slots]))&lt;&gt;0,MOD($AC159,MAX(Table3[Slots])),MAX(Table3[Slots]))</f>
        <v>13</v>
      </c>
      <c r="AF159" s="12">
        <f ca="1">IF(INDEX(gen_topics,Table5[[#This Row],[row]],Table5[[#This Row],[column]])="",0,1)</f>
        <v>1</v>
      </c>
    </row>
    <row r="160" spans="27:32" x14ac:dyDescent="0.2">
      <c r="AA160">
        <f t="shared" ca="1" si="12"/>
        <v>0.80628263497881358</v>
      </c>
      <c r="AB160">
        <f t="shared" si="13"/>
        <v>158</v>
      </c>
      <c r="AC160">
        <v>158</v>
      </c>
      <c r="AD160">
        <f>(QUOTIENT($AC160,MAX(Table3[Slots])+1))+1</f>
        <v>7</v>
      </c>
      <c r="AE160">
        <f>IF(MOD($AC160,MAX(Table3[Slots]))&lt;&gt;0,MOD($AC160,MAX(Table3[Slots])),MAX(Table3[Slots]))</f>
        <v>14</v>
      </c>
      <c r="AF160" s="12">
        <f ca="1">IF(INDEX(gen_topics,Table5[[#This Row],[row]],Table5[[#This Row],[column]])="",0,1)</f>
        <v>1</v>
      </c>
    </row>
    <row r="161" spans="27:32" x14ac:dyDescent="0.2">
      <c r="AA161">
        <f t="shared" ca="1" si="12"/>
        <v>8.9556727060521202E-2</v>
      </c>
      <c r="AB161">
        <f t="shared" si="13"/>
        <v>159</v>
      </c>
      <c r="AC161">
        <v>159</v>
      </c>
      <c r="AD161">
        <f>(QUOTIENT($AC161,MAX(Table3[Slots])+1))+1</f>
        <v>7</v>
      </c>
      <c r="AE161">
        <f>IF(MOD($AC161,MAX(Table3[Slots]))&lt;&gt;0,MOD($AC161,MAX(Table3[Slots])),MAX(Table3[Slots]))</f>
        <v>15</v>
      </c>
      <c r="AF161" s="12">
        <f ca="1">IF(INDEX(gen_topics,Table5[[#This Row],[row]],Table5[[#This Row],[column]])="",0,1)</f>
        <v>1</v>
      </c>
    </row>
    <row r="162" spans="27:32" x14ac:dyDescent="0.2">
      <c r="AA162">
        <f t="shared" ca="1" si="12"/>
        <v>0.47272937758561218</v>
      </c>
      <c r="AB162">
        <f t="shared" si="13"/>
        <v>160</v>
      </c>
      <c r="AC162">
        <v>160</v>
      </c>
      <c r="AD162">
        <f>(QUOTIENT($AC162,MAX(Table3[Slots])+1))+1</f>
        <v>7</v>
      </c>
      <c r="AE162">
        <f>IF(MOD($AC162,MAX(Table3[Slots]))&lt;&gt;0,MOD($AC162,MAX(Table3[Slots])),MAX(Table3[Slots]))</f>
        <v>16</v>
      </c>
      <c r="AF162" s="12">
        <f ca="1">IF(INDEX(gen_topics,Table5[[#This Row],[row]],Table5[[#This Row],[column]])="",0,1)</f>
        <v>1</v>
      </c>
    </row>
    <row r="163" spans="27:32" x14ac:dyDescent="0.2">
      <c r="AA163">
        <f t="shared" ca="1" si="12"/>
        <v>0.85027077791559935</v>
      </c>
      <c r="AB163">
        <f t="shared" si="13"/>
        <v>161</v>
      </c>
      <c r="AC163">
        <v>161</v>
      </c>
      <c r="AD163">
        <f>(QUOTIENT($AC163,MAX(Table3[Slots])+1))+1</f>
        <v>7</v>
      </c>
      <c r="AE163">
        <f>IF(MOD($AC163,MAX(Table3[Slots]))&lt;&gt;0,MOD($AC163,MAX(Table3[Slots])),MAX(Table3[Slots]))</f>
        <v>17</v>
      </c>
      <c r="AF163" s="12">
        <f ca="1">IF(INDEX(gen_topics,Table5[[#This Row],[row]],Table5[[#This Row],[column]])="",0,1)</f>
        <v>1</v>
      </c>
    </row>
    <row r="164" spans="27:32" x14ac:dyDescent="0.2">
      <c r="AA164">
        <f t="shared" ca="1" si="12"/>
        <v>0.77461001315783251</v>
      </c>
      <c r="AB164">
        <f t="shared" si="13"/>
        <v>162</v>
      </c>
      <c r="AC164">
        <v>162</v>
      </c>
      <c r="AD164">
        <f>(QUOTIENT($AC164,MAX(Table3[Slots])+1))+1</f>
        <v>7</v>
      </c>
      <c r="AE164">
        <f>IF(MOD($AC164,MAX(Table3[Slots]))&lt;&gt;0,MOD($AC164,MAX(Table3[Slots])),MAX(Table3[Slots]))</f>
        <v>18</v>
      </c>
      <c r="AF164" s="12">
        <f ca="1">IF(INDEX(gen_topics,Table5[[#This Row],[row]],Table5[[#This Row],[column]])="",0,1)</f>
        <v>1</v>
      </c>
    </row>
    <row r="165" spans="27:32" x14ac:dyDescent="0.2">
      <c r="AA165">
        <f t="shared" ca="1" si="12"/>
        <v>0.6372425268828269</v>
      </c>
      <c r="AB165">
        <f t="shared" si="13"/>
        <v>163</v>
      </c>
      <c r="AC165">
        <v>163</v>
      </c>
      <c r="AD165">
        <f>(QUOTIENT($AC165,MAX(Table3[Slots])+1))+1</f>
        <v>7</v>
      </c>
      <c r="AE165">
        <f>IF(MOD($AC165,MAX(Table3[Slots]))&lt;&gt;0,MOD($AC165,MAX(Table3[Slots])),MAX(Table3[Slots]))</f>
        <v>19</v>
      </c>
      <c r="AF165" s="12">
        <f ca="1">IF(INDEX(gen_topics,Table5[[#This Row],[row]],Table5[[#This Row],[column]])="",0,1)</f>
        <v>1</v>
      </c>
    </row>
    <row r="166" spans="27:32" x14ac:dyDescent="0.2">
      <c r="AA166">
        <f t="shared" ca="1" si="12"/>
        <v>0.64815428889604865</v>
      </c>
      <c r="AB166">
        <f t="shared" si="13"/>
        <v>164</v>
      </c>
      <c r="AC166">
        <v>164</v>
      </c>
      <c r="AD166">
        <f>(QUOTIENT($AC166,MAX(Table3[Slots])+1))+1</f>
        <v>7</v>
      </c>
      <c r="AE166">
        <f>IF(MOD($AC166,MAX(Table3[Slots]))&lt;&gt;0,MOD($AC166,MAX(Table3[Slots])),MAX(Table3[Slots]))</f>
        <v>20</v>
      </c>
      <c r="AF166" s="12">
        <f ca="1">IF(INDEX(gen_topics,Table5[[#This Row],[row]],Table5[[#This Row],[column]])="",0,1)</f>
        <v>1</v>
      </c>
    </row>
    <row r="167" spans="27:32" x14ac:dyDescent="0.2">
      <c r="AA167">
        <f t="shared" ca="1" si="12"/>
        <v>0.20443792471801869</v>
      </c>
      <c r="AB167">
        <f t="shared" si="13"/>
        <v>165</v>
      </c>
      <c r="AC167">
        <v>165</v>
      </c>
      <c r="AD167">
        <f>(QUOTIENT($AC167,MAX(Table3[Slots])+1))+1</f>
        <v>7</v>
      </c>
      <c r="AE167">
        <f>IF(MOD($AC167,MAX(Table3[Slots]))&lt;&gt;0,MOD($AC167,MAX(Table3[Slots])),MAX(Table3[Slots]))</f>
        <v>21</v>
      </c>
      <c r="AF167" s="12">
        <f ca="1">IF(INDEX(gen_topics,Table5[[#This Row],[row]],Table5[[#This Row],[column]])="",0,1)</f>
        <v>1</v>
      </c>
    </row>
    <row r="168" spans="27:32" x14ac:dyDescent="0.2">
      <c r="AA168">
        <f t="shared" ca="1" si="12"/>
        <v>0.86200337741410882</v>
      </c>
      <c r="AB168">
        <f t="shared" si="13"/>
        <v>166</v>
      </c>
      <c r="AC168">
        <v>166</v>
      </c>
      <c r="AD168">
        <f>(QUOTIENT($AC168,MAX(Table3[Slots])+1))+1</f>
        <v>7</v>
      </c>
      <c r="AE168">
        <f>IF(MOD($AC168,MAX(Table3[Slots]))&lt;&gt;0,MOD($AC168,MAX(Table3[Slots])),MAX(Table3[Slots]))</f>
        <v>22</v>
      </c>
      <c r="AF168" s="12">
        <f ca="1">IF(INDEX(gen_topics,Table5[[#This Row],[row]],Table5[[#This Row],[column]])="",0,1)</f>
        <v>1</v>
      </c>
    </row>
    <row r="169" spans="27:32" x14ac:dyDescent="0.2">
      <c r="AA169">
        <f t="shared" ca="1" si="12"/>
        <v>0.34587777537911735</v>
      </c>
      <c r="AB169">
        <f t="shared" si="13"/>
        <v>167</v>
      </c>
      <c r="AC169">
        <v>167</v>
      </c>
      <c r="AD169">
        <f>(QUOTIENT($AC169,MAX(Table3[Slots])+1))+1</f>
        <v>7</v>
      </c>
      <c r="AE169">
        <f>IF(MOD($AC169,MAX(Table3[Slots]))&lt;&gt;0,MOD($AC169,MAX(Table3[Slots])),MAX(Table3[Slots]))</f>
        <v>23</v>
      </c>
      <c r="AF169" s="12">
        <f ca="1">IF(INDEX(gen_topics,Table5[[#This Row],[row]],Table5[[#This Row],[column]])="",0,1)</f>
        <v>1</v>
      </c>
    </row>
    <row r="170" spans="27:32" x14ac:dyDescent="0.2">
      <c r="AA170">
        <f t="shared" ca="1" si="12"/>
        <v>0.11659459507612724</v>
      </c>
      <c r="AB170">
        <f t="shared" si="13"/>
        <v>168</v>
      </c>
      <c r="AC170">
        <v>168</v>
      </c>
      <c r="AD170">
        <f>(QUOTIENT($AC170,MAX(Table3[Slots])+1))+1</f>
        <v>7</v>
      </c>
      <c r="AE170">
        <f>IF(MOD($AC170,MAX(Table3[Slots]))&lt;&gt;0,MOD($AC170,MAX(Table3[Slots])),MAX(Table3[Slots]))</f>
        <v>24</v>
      </c>
      <c r="AF170" s="12">
        <f ca="1">IF(INDEX(gen_topics,Table5[[#This Row],[row]],Table5[[#This Row],[column]])="",0,1)</f>
        <v>1</v>
      </c>
    </row>
    <row r="171" spans="27:32" x14ac:dyDescent="0.2">
      <c r="AA171">
        <f t="shared" ca="1" si="12"/>
        <v>0.55713582948663465</v>
      </c>
      <c r="AB171">
        <f t="shared" si="13"/>
        <v>169</v>
      </c>
      <c r="AC171">
        <v>169</v>
      </c>
      <c r="AD171">
        <f>(QUOTIENT($AC171,MAX(Table3[Slots])+1))+1</f>
        <v>7</v>
      </c>
      <c r="AE171">
        <f>IF(MOD($AC171,MAX(Table3[Slots]))&lt;&gt;0,MOD($AC171,MAX(Table3[Slots])),MAX(Table3[Slots]))</f>
        <v>1</v>
      </c>
      <c r="AF171" s="12">
        <f ca="1">IF(INDEX(gen_topics,Table5[[#This Row],[row]],Table5[[#This Row],[column]])="",0,1)</f>
        <v>1</v>
      </c>
    </row>
    <row r="172" spans="27:32" x14ac:dyDescent="0.2">
      <c r="AA172">
        <f t="shared" ca="1" si="12"/>
        <v>0.57492883715632292</v>
      </c>
      <c r="AB172">
        <f t="shared" si="13"/>
        <v>170</v>
      </c>
      <c r="AC172">
        <v>170</v>
      </c>
      <c r="AD172">
        <f>(QUOTIENT($AC172,MAX(Table3[Slots])+1))+1</f>
        <v>7</v>
      </c>
      <c r="AE172">
        <f>IF(MOD($AC172,MAX(Table3[Slots]))&lt;&gt;0,MOD($AC172,MAX(Table3[Slots])),MAX(Table3[Slots]))</f>
        <v>2</v>
      </c>
      <c r="AF172" s="12">
        <f ca="1">IF(INDEX(gen_topics,Table5[[#This Row],[row]],Table5[[#This Row],[column]])="",0,1)</f>
        <v>1</v>
      </c>
    </row>
    <row r="173" spans="27:32" x14ac:dyDescent="0.2">
      <c r="AA173">
        <f t="shared" ca="1" si="12"/>
        <v>0.33021610329586026</v>
      </c>
      <c r="AB173">
        <f t="shared" si="13"/>
        <v>171</v>
      </c>
      <c r="AC173">
        <v>171</v>
      </c>
      <c r="AD173">
        <f>(QUOTIENT($AC173,MAX(Table3[Slots])+1))+1</f>
        <v>7</v>
      </c>
      <c r="AE173">
        <f>IF(MOD($AC173,MAX(Table3[Slots]))&lt;&gt;0,MOD($AC173,MAX(Table3[Slots])),MAX(Table3[Slots]))</f>
        <v>3</v>
      </c>
      <c r="AF173" s="12">
        <f ca="1">IF(INDEX(gen_topics,Table5[[#This Row],[row]],Table5[[#This Row],[column]])="",0,1)</f>
        <v>1</v>
      </c>
    </row>
    <row r="174" spans="27:32" x14ac:dyDescent="0.2">
      <c r="AA174">
        <f t="shared" ca="1" si="12"/>
        <v>0.42121836027976467</v>
      </c>
      <c r="AB174">
        <f t="shared" si="13"/>
        <v>172</v>
      </c>
      <c r="AC174">
        <v>172</v>
      </c>
      <c r="AD174">
        <f>(QUOTIENT($AC174,MAX(Table3[Slots])+1))+1</f>
        <v>7</v>
      </c>
      <c r="AE174">
        <f>IF(MOD($AC174,MAX(Table3[Slots]))&lt;&gt;0,MOD($AC174,MAX(Table3[Slots])),MAX(Table3[Slots]))</f>
        <v>4</v>
      </c>
      <c r="AF174" s="12">
        <f ca="1">IF(INDEX(gen_topics,Table5[[#This Row],[row]],Table5[[#This Row],[column]])="",0,1)</f>
        <v>1</v>
      </c>
    </row>
    <row r="175" spans="27:32" x14ac:dyDescent="0.2">
      <c r="AA175">
        <f t="shared" ca="1" si="12"/>
        <v>0.93927510724445784</v>
      </c>
      <c r="AB175">
        <f t="shared" si="13"/>
        <v>173</v>
      </c>
      <c r="AC175">
        <v>173</v>
      </c>
      <c r="AD175">
        <f>(QUOTIENT($AC175,MAX(Table3[Slots])+1))+1</f>
        <v>7</v>
      </c>
      <c r="AE175">
        <f>IF(MOD($AC175,MAX(Table3[Slots]))&lt;&gt;0,MOD($AC175,MAX(Table3[Slots])),MAX(Table3[Slots]))</f>
        <v>5</v>
      </c>
      <c r="AF175" s="12">
        <f ca="1">IF(INDEX(gen_topics,Table5[[#This Row],[row]],Table5[[#This Row],[column]])="",0,1)</f>
        <v>1</v>
      </c>
    </row>
    <row r="176" spans="27:32" x14ac:dyDescent="0.2">
      <c r="AA176">
        <f t="shared" ca="1" si="12"/>
        <v>0.73173744279892627</v>
      </c>
      <c r="AB176">
        <f t="shared" si="13"/>
        <v>174</v>
      </c>
      <c r="AC176">
        <v>174</v>
      </c>
      <c r="AD176">
        <f>(QUOTIENT($AC176,MAX(Table3[Slots])+1))+1</f>
        <v>7</v>
      </c>
      <c r="AE176">
        <f>IF(MOD($AC176,MAX(Table3[Slots]))&lt;&gt;0,MOD($AC176,MAX(Table3[Slots])),MAX(Table3[Slots]))</f>
        <v>6</v>
      </c>
      <c r="AF176" s="12">
        <f ca="1">IF(INDEX(gen_topics,Table5[[#This Row],[row]],Table5[[#This Row],[column]])="",0,1)</f>
        <v>1</v>
      </c>
    </row>
    <row r="177" spans="27:32" x14ac:dyDescent="0.2">
      <c r="AA177">
        <f t="shared" ca="1" si="12"/>
        <v>0.16873543851614181</v>
      </c>
      <c r="AB177">
        <f t="shared" si="13"/>
        <v>175</v>
      </c>
      <c r="AC177">
        <v>175</v>
      </c>
      <c r="AD177">
        <f>(QUOTIENT($AC177,MAX(Table3[Slots])+1))+1</f>
        <v>8</v>
      </c>
      <c r="AE177">
        <f>IF(MOD($AC177,MAX(Table3[Slots]))&lt;&gt;0,MOD($AC177,MAX(Table3[Slots])),MAX(Table3[Slots]))</f>
        <v>7</v>
      </c>
      <c r="AF177" s="12">
        <f ca="1">IF(INDEX(gen_topics,Table5[[#This Row],[row]],Table5[[#This Row],[column]])="",0,1)</f>
        <v>1</v>
      </c>
    </row>
    <row r="178" spans="27:32" x14ac:dyDescent="0.2">
      <c r="AA178">
        <f t="shared" ca="1" si="12"/>
        <v>0.52441468968485527</v>
      </c>
      <c r="AB178">
        <f t="shared" si="13"/>
        <v>176</v>
      </c>
      <c r="AC178">
        <v>176</v>
      </c>
      <c r="AD178">
        <f>(QUOTIENT($AC178,MAX(Table3[Slots])+1))+1</f>
        <v>8</v>
      </c>
      <c r="AE178">
        <f>IF(MOD($AC178,MAX(Table3[Slots]))&lt;&gt;0,MOD($AC178,MAX(Table3[Slots])),MAX(Table3[Slots]))</f>
        <v>8</v>
      </c>
      <c r="AF178" s="12">
        <f ca="1">IF(INDEX(gen_topics,Table5[[#This Row],[row]],Table5[[#This Row],[column]])="",0,1)</f>
        <v>1</v>
      </c>
    </row>
    <row r="179" spans="27:32" x14ac:dyDescent="0.2">
      <c r="AA179">
        <f t="shared" ca="1" si="12"/>
        <v>0.7539736568937021</v>
      </c>
      <c r="AB179">
        <f t="shared" si="13"/>
        <v>177</v>
      </c>
      <c r="AC179">
        <v>177</v>
      </c>
      <c r="AD179">
        <f>(QUOTIENT($AC179,MAX(Table3[Slots])+1))+1</f>
        <v>8</v>
      </c>
      <c r="AE179">
        <f>IF(MOD($AC179,MAX(Table3[Slots]))&lt;&gt;0,MOD($AC179,MAX(Table3[Slots])),MAX(Table3[Slots]))</f>
        <v>9</v>
      </c>
      <c r="AF179" s="12">
        <f ca="1">IF(INDEX(gen_topics,Table5[[#This Row],[row]],Table5[[#This Row],[column]])="",0,1)</f>
        <v>1</v>
      </c>
    </row>
    <row r="180" spans="27:32" x14ac:dyDescent="0.2">
      <c r="AA180">
        <f t="shared" ca="1" si="12"/>
        <v>0.48993946438091363</v>
      </c>
      <c r="AB180">
        <f t="shared" si="13"/>
        <v>178</v>
      </c>
      <c r="AC180">
        <v>178</v>
      </c>
      <c r="AD180">
        <f>(QUOTIENT($AC180,MAX(Table3[Slots])+1))+1</f>
        <v>8</v>
      </c>
      <c r="AE180">
        <f>IF(MOD($AC180,MAX(Table3[Slots]))&lt;&gt;0,MOD($AC180,MAX(Table3[Slots])),MAX(Table3[Slots]))</f>
        <v>10</v>
      </c>
      <c r="AF180" s="12">
        <f ca="1">IF(INDEX(gen_topics,Table5[[#This Row],[row]],Table5[[#This Row],[column]])="",0,1)</f>
        <v>1</v>
      </c>
    </row>
    <row r="181" spans="27:32" x14ac:dyDescent="0.2">
      <c r="AA181">
        <f t="shared" ca="1" si="12"/>
        <v>0.40361985565460856</v>
      </c>
      <c r="AB181">
        <f t="shared" si="13"/>
        <v>179</v>
      </c>
      <c r="AC181">
        <v>179</v>
      </c>
      <c r="AD181">
        <f>(QUOTIENT($AC181,MAX(Table3[Slots])+1))+1</f>
        <v>8</v>
      </c>
      <c r="AE181">
        <f>IF(MOD($AC181,MAX(Table3[Slots]))&lt;&gt;0,MOD($AC181,MAX(Table3[Slots])),MAX(Table3[Slots]))</f>
        <v>11</v>
      </c>
      <c r="AF181" s="12">
        <f ca="1">IF(INDEX(gen_topics,Table5[[#This Row],[row]],Table5[[#This Row],[column]])="",0,1)</f>
        <v>1</v>
      </c>
    </row>
    <row r="182" spans="27:32" x14ac:dyDescent="0.2">
      <c r="AA182">
        <f t="shared" ca="1" si="12"/>
        <v>0.70972571862056244</v>
      </c>
      <c r="AB182">
        <f t="shared" si="13"/>
        <v>180</v>
      </c>
      <c r="AC182">
        <v>180</v>
      </c>
      <c r="AD182">
        <f>(QUOTIENT($AC182,MAX(Table3[Slots])+1))+1</f>
        <v>8</v>
      </c>
      <c r="AE182">
        <f>IF(MOD($AC182,MAX(Table3[Slots]))&lt;&gt;0,MOD($AC182,MAX(Table3[Slots])),MAX(Table3[Slots]))</f>
        <v>12</v>
      </c>
      <c r="AF182" s="12">
        <f ca="1">IF(INDEX(gen_topics,Table5[[#This Row],[row]],Table5[[#This Row],[column]])="",0,1)</f>
        <v>1</v>
      </c>
    </row>
    <row r="183" spans="27:32" x14ac:dyDescent="0.2">
      <c r="AA183">
        <f t="shared" ca="1" si="12"/>
        <v>0.55338719190206098</v>
      </c>
      <c r="AB183">
        <f t="shared" si="13"/>
        <v>181</v>
      </c>
      <c r="AC183">
        <v>181</v>
      </c>
      <c r="AD183">
        <f>(QUOTIENT($AC183,MAX(Table3[Slots])+1))+1</f>
        <v>8</v>
      </c>
      <c r="AE183">
        <f>IF(MOD($AC183,MAX(Table3[Slots]))&lt;&gt;0,MOD($AC183,MAX(Table3[Slots])),MAX(Table3[Slots]))</f>
        <v>13</v>
      </c>
      <c r="AF183" s="12">
        <f ca="1">IF(INDEX(gen_topics,Table5[[#This Row],[row]],Table5[[#This Row],[column]])="",0,1)</f>
        <v>1</v>
      </c>
    </row>
    <row r="184" spans="27:32" x14ac:dyDescent="0.2">
      <c r="AA184">
        <f t="shared" ca="1" si="12"/>
        <v>0.62934744510478713</v>
      </c>
      <c r="AB184">
        <f t="shared" si="13"/>
        <v>182</v>
      </c>
      <c r="AC184">
        <v>182</v>
      </c>
      <c r="AD184">
        <f>(QUOTIENT($AC184,MAX(Table3[Slots])+1))+1</f>
        <v>8</v>
      </c>
      <c r="AE184">
        <f>IF(MOD($AC184,MAX(Table3[Slots]))&lt;&gt;0,MOD($AC184,MAX(Table3[Slots])),MAX(Table3[Slots]))</f>
        <v>14</v>
      </c>
      <c r="AF184" s="12">
        <f ca="1">IF(INDEX(gen_topics,Table5[[#This Row],[row]],Table5[[#This Row],[column]])="",0,1)</f>
        <v>1</v>
      </c>
    </row>
    <row r="185" spans="27:32" x14ac:dyDescent="0.2">
      <c r="AA185">
        <f t="shared" ca="1" si="12"/>
        <v>0.5932130829758081</v>
      </c>
      <c r="AB185">
        <f t="shared" si="13"/>
        <v>183</v>
      </c>
      <c r="AC185">
        <v>183</v>
      </c>
      <c r="AD185">
        <f>(QUOTIENT($AC185,MAX(Table3[Slots])+1))+1</f>
        <v>8</v>
      </c>
      <c r="AE185">
        <f>IF(MOD($AC185,MAX(Table3[Slots]))&lt;&gt;0,MOD($AC185,MAX(Table3[Slots])),MAX(Table3[Slots]))</f>
        <v>15</v>
      </c>
      <c r="AF185" s="12">
        <f ca="1">IF(INDEX(gen_topics,Table5[[#This Row],[row]],Table5[[#This Row],[column]])="",0,1)</f>
        <v>1</v>
      </c>
    </row>
    <row r="186" spans="27:32" x14ac:dyDescent="0.2">
      <c r="AA186">
        <f t="shared" ca="1" si="12"/>
        <v>0.40957414038609163</v>
      </c>
      <c r="AB186">
        <f t="shared" si="13"/>
        <v>184</v>
      </c>
      <c r="AC186">
        <v>184</v>
      </c>
      <c r="AD186">
        <f>(QUOTIENT($AC186,MAX(Table3[Slots])+1))+1</f>
        <v>8</v>
      </c>
      <c r="AE186">
        <f>IF(MOD($AC186,MAX(Table3[Slots]))&lt;&gt;0,MOD($AC186,MAX(Table3[Slots])),MAX(Table3[Slots]))</f>
        <v>16</v>
      </c>
      <c r="AF186" s="12">
        <f ca="1">IF(INDEX(gen_topics,Table5[[#This Row],[row]],Table5[[#This Row],[column]])="",0,1)</f>
        <v>1</v>
      </c>
    </row>
    <row r="187" spans="27:32" x14ac:dyDescent="0.2">
      <c r="AA187">
        <f t="shared" ca="1" si="12"/>
        <v>0.35151888633409489</v>
      </c>
      <c r="AB187">
        <f t="shared" si="13"/>
        <v>185</v>
      </c>
      <c r="AC187">
        <v>185</v>
      </c>
      <c r="AD187">
        <f>(QUOTIENT($AC187,MAX(Table3[Slots])+1))+1</f>
        <v>8</v>
      </c>
      <c r="AE187">
        <f>IF(MOD($AC187,MAX(Table3[Slots]))&lt;&gt;0,MOD($AC187,MAX(Table3[Slots])),MAX(Table3[Slots]))</f>
        <v>17</v>
      </c>
      <c r="AF187" s="12">
        <f ca="1">IF(INDEX(gen_topics,Table5[[#This Row],[row]],Table5[[#This Row],[column]])="",0,1)</f>
        <v>1</v>
      </c>
    </row>
    <row r="188" spans="27:32" x14ac:dyDescent="0.2">
      <c r="AA188">
        <f t="shared" ca="1" si="12"/>
        <v>0.37454881273284713</v>
      </c>
      <c r="AB188">
        <f t="shared" si="13"/>
        <v>186</v>
      </c>
      <c r="AC188">
        <v>186</v>
      </c>
      <c r="AD188">
        <f>(QUOTIENT($AC188,MAX(Table3[Slots])+1))+1</f>
        <v>8</v>
      </c>
      <c r="AE188">
        <f>IF(MOD($AC188,MAX(Table3[Slots]))&lt;&gt;0,MOD($AC188,MAX(Table3[Slots])),MAX(Table3[Slots]))</f>
        <v>18</v>
      </c>
      <c r="AF188" s="12">
        <f ca="1">IF(INDEX(gen_topics,Table5[[#This Row],[row]],Table5[[#This Row],[column]])="",0,1)</f>
        <v>1</v>
      </c>
    </row>
    <row r="189" spans="27:32" x14ac:dyDescent="0.2">
      <c r="AA189">
        <f t="shared" ca="1" si="12"/>
        <v>0.83005657433062896</v>
      </c>
      <c r="AB189">
        <f t="shared" si="13"/>
        <v>187</v>
      </c>
      <c r="AC189">
        <v>187</v>
      </c>
      <c r="AD189">
        <f>(QUOTIENT($AC189,MAX(Table3[Slots])+1))+1</f>
        <v>8</v>
      </c>
      <c r="AE189">
        <f>IF(MOD($AC189,MAX(Table3[Slots]))&lt;&gt;0,MOD($AC189,MAX(Table3[Slots])),MAX(Table3[Slots]))</f>
        <v>19</v>
      </c>
      <c r="AF189" s="12">
        <f ca="1">IF(INDEX(gen_topics,Table5[[#This Row],[row]],Table5[[#This Row],[column]])="",0,1)</f>
        <v>1</v>
      </c>
    </row>
    <row r="190" spans="27:32" x14ac:dyDescent="0.2">
      <c r="AA190">
        <f t="shared" ca="1" si="12"/>
        <v>0.5469826917348114</v>
      </c>
      <c r="AB190">
        <f t="shared" si="13"/>
        <v>188</v>
      </c>
      <c r="AC190">
        <v>188</v>
      </c>
      <c r="AD190">
        <f>(QUOTIENT($AC190,MAX(Table3[Slots])+1))+1</f>
        <v>8</v>
      </c>
      <c r="AE190">
        <f>IF(MOD($AC190,MAX(Table3[Slots]))&lt;&gt;0,MOD($AC190,MAX(Table3[Slots])),MAX(Table3[Slots]))</f>
        <v>20</v>
      </c>
      <c r="AF190" s="12">
        <f ca="1">IF(INDEX(gen_topics,Table5[[#This Row],[row]],Table5[[#This Row],[column]])="",0,1)</f>
        <v>1</v>
      </c>
    </row>
    <row r="191" spans="27:32" x14ac:dyDescent="0.2">
      <c r="AA191">
        <f t="shared" ca="1" si="12"/>
        <v>3.874566737205043E-2</v>
      </c>
      <c r="AB191">
        <f t="shared" si="13"/>
        <v>189</v>
      </c>
      <c r="AC191">
        <v>189</v>
      </c>
      <c r="AD191">
        <f>(QUOTIENT($AC191,MAX(Table3[Slots])+1))+1</f>
        <v>8</v>
      </c>
      <c r="AE191">
        <f>IF(MOD($AC191,MAX(Table3[Slots]))&lt;&gt;0,MOD($AC191,MAX(Table3[Slots])),MAX(Table3[Slots]))</f>
        <v>21</v>
      </c>
      <c r="AF191" s="12">
        <f ca="1">IF(INDEX(gen_topics,Table5[[#This Row],[row]],Table5[[#This Row],[column]])="",0,1)</f>
        <v>1</v>
      </c>
    </row>
    <row r="192" spans="27:32" x14ac:dyDescent="0.2">
      <c r="AA192">
        <f t="shared" ca="1" si="12"/>
        <v>0.83342906868484423</v>
      </c>
      <c r="AB192">
        <f t="shared" si="13"/>
        <v>190</v>
      </c>
      <c r="AC192">
        <v>190</v>
      </c>
      <c r="AD192">
        <f>(QUOTIENT($AC192,MAX(Table3[Slots])+1))+1</f>
        <v>8</v>
      </c>
      <c r="AE192">
        <f>IF(MOD($AC192,MAX(Table3[Slots]))&lt;&gt;0,MOD($AC192,MAX(Table3[Slots])),MAX(Table3[Slots]))</f>
        <v>22</v>
      </c>
      <c r="AF192" s="12">
        <f ca="1">IF(INDEX(gen_topics,Table5[[#This Row],[row]],Table5[[#This Row],[column]])="",0,1)</f>
        <v>1</v>
      </c>
    </row>
    <row r="193" spans="27:32" x14ac:dyDescent="0.2">
      <c r="AA193">
        <f t="shared" ca="1" si="12"/>
        <v>0.90892459092225686</v>
      </c>
      <c r="AB193">
        <f t="shared" si="13"/>
        <v>191</v>
      </c>
      <c r="AC193">
        <v>191</v>
      </c>
      <c r="AD193">
        <f>(QUOTIENT($AC193,MAX(Table3[Slots])+1))+1</f>
        <v>8</v>
      </c>
      <c r="AE193">
        <f>IF(MOD($AC193,MAX(Table3[Slots]))&lt;&gt;0,MOD($AC193,MAX(Table3[Slots])),MAX(Table3[Slots]))</f>
        <v>23</v>
      </c>
      <c r="AF193" s="12">
        <f ca="1">IF(INDEX(gen_topics,Table5[[#This Row],[row]],Table5[[#This Row],[column]])="",0,1)</f>
        <v>1</v>
      </c>
    </row>
    <row r="194" spans="27:32" x14ac:dyDescent="0.2">
      <c r="AA194">
        <f t="shared" ca="1" si="12"/>
        <v>0.67444785685141351</v>
      </c>
      <c r="AB194">
        <f t="shared" si="13"/>
        <v>192</v>
      </c>
      <c r="AC194">
        <v>192</v>
      </c>
      <c r="AD194">
        <f>(QUOTIENT($AC194,MAX(Table3[Slots])+1))+1</f>
        <v>8</v>
      </c>
      <c r="AE194">
        <f>IF(MOD($AC194,MAX(Table3[Slots]))&lt;&gt;0,MOD($AC194,MAX(Table3[Slots])),MAX(Table3[Slots]))</f>
        <v>24</v>
      </c>
      <c r="AF194" s="12">
        <f ca="1">IF(INDEX(gen_topics,Table5[[#This Row],[row]],Table5[[#This Row],[column]])="",0,1)</f>
        <v>1</v>
      </c>
    </row>
    <row r="195" spans="27:32" x14ac:dyDescent="0.2">
      <c r="AA195">
        <f t="shared" ca="1" si="12"/>
        <v>0.48970968997440756</v>
      </c>
      <c r="AB195">
        <f t="shared" si="13"/>
        <v>193</v>
      </c>
      <c r="AC195">
        <v>193</v>
      </c>
      <c r="AD195">
        <f>(QUOTIENT($AC195,MAX(Table3[Slots])+1))+1</f>
        <v>8</v>
      </c>
      <c r="AE195">
        <f>IF(MOD($AC195,MAX(Table3[Slots]))&lt;&gt;0,MOD($AC195,MAX(Table3[Slots])),MAX(Table3[Slots]))</f>
        <v>1</v>
      </c>
      <c r="AF195" s="12">
        <f ca="1">IF(INDEX(gen_topics,Table5[[#This Row],[row]],Table5[[#This Row],[column]])="",0,1)</f>
        <v>1</v>
      </c>
    </row>
    <row r="196" spans="27:32" x14ac:dyDescent="0.2">
      <c r="AA196">
        <f t="shared" ca="1" si="12"/>
        <v>0.92047048197368087</v>
      </c>
      <c r="AB196">
        <f t="shared" si="13"/>
        <v>194</v>
      </c>
      <c r="AC196">
        <v>194</v>
      </c>
      <c r="AD196">
        <f>(QUOTIENT($AC196,MAX(Table3[Slots])+1))+1</f>
        <v>8</v>
      </c>
      <c r="AE196">
        <f>IF(MOD($AC196,MAX(Table3[Slots]))&lt;&gt;0,MOD($AC196,MAX(Table3[Slots])),MAX(Table3[Slots]))</f>
        <v>2</v>
      </c>
      <c r="AF196" s="12">
        <f ca="1">IF(INDEX(gen_topics,Table5[[#This Row],[row]],Table5[[#This Row],[column]])="",0,1)</f>
        <v>1</v>
      </c>
    </row>
    <row r="197" spans="27:32" x14ac:dyDescent="0.2">
      <c r="AA197">
        <f t="shared" ca="1" si="12"/>
        <v>0.62231435006153157</v>
      </c>
      <c r="AB197">
        <f t="shared" si="13"/>
        <v>195</v>
      </c>
      <c r="AC197">
        <v>195</v>
      </c>
      <c r="AD197">
        <f>(QUOTIENT($AC197,MAX(Table3[Slots])+1))+1</f>
        <v>8</v>
      </c>
      <c r="AE197">
        <f>IF(MOD($AC197,MAX(Table3[Slots]))&lt;&gt;0,MOD($AC197,MAX(Table3[Slots])),MAX(Table3[Slots]))</f>
        <v>3</v>
      </c>
      <c r="AF197" s="12">
        <f ca="1">IF(INDEX(gen_topics,Table5[[#This Row],[row]],Table5[[#This Row],[column]])="",0,1)</f>
        <v>1</v>
      </c>
    </row>
    <row r="198" spans="27:32" x14ac:dyDescent="0.2">
      <c r="AA198">
        <f t="shared" ca="1" si="12"/>
        <v>0.95755989174007627</v>
      </c>
      <c r="AB198">
        <f t="shared" si="13"/>
        <v>196</v>
      </c>
      <c r="AC198">
        <v>196</v>
      </c>
      <c r="AD198">
        <f>(QUOTIENT($AC198,MAX(Table3[Slots])+1))+1</f>
        <v>8</v>
      </c>
      <c r="AE198">
        <f>IF(MOD($AC198,MAX(Table3[Slots]))&lt;&gt;0,MOD($AC198,MAX(Table3[Slots])),MAX(Table3[Slots]))</f>
        <v>4</v>
      </c>
      <c r="AF198" s="12">
        <f ca="1">IF(INDEX(gen_topics,Table5[[#This Row],[row]],Table5[[#This Row],[column]])="",0,1)</f>
        <v>1</v>
      </c>
    </row>
    <row r="199" spans="27:32" x14ac:dyDescent="0.2">
      <c r="AA199">
        <f t="shared" ca="1" si="12"/>
        <v>0.15024495440606367</v>
      </c>
      <c r="AB199">
        <f t="shared" si="13"/>
        <v>197</v>
      </c>
      <c r="AC199">
        <v>197</v>
      </c>
      <c r="AD199">
        <f>(QUOTIENT($AC199,MAX(Table3[Slots])+1))+1</f>
        <v>8</v>
      </c>
      <c r="AE199">
        <f>IF(MOD($AC199,MAX(Table3[Slots]))&lt;&gt;0,MOD($AC199,MAX(Table3[Slots])),MAX(Table3[Slots]))</f>
        <v>5</v>
      </c>
      <c r="AF199" s="12">
        <f ca="1">IF(INDEX(gen_topics,Table5[[#This Row],[row]],Table5[[#This Row],[column]])="",0,1)</f>
        <v>1</v>
      </c>
    </row>
    <row r="200" spans="27:32" x14ac:dyDescent="0.2">
      <c r="AA200">
        <f t="shared" ca="1" si="12"/>
        <v>0.21191672276659035</v>
      </c>
      <c r="AB200">
        <f t="shared" si="13"/>
        <v>198</v>
      </c>
      <c r="AC200">
        <v>198</v>
      </c>
      <c r="AD200">
        <f>(QUOTIENT($AC200,MAX(Table3[Slots])+1))+1</f>
        <v>8</v>
      </c>
      <c r="AE200">
        <f>IF(MOD($AC200,MAX(Table3[Slots]))&lt;&gt;0,MOD($AC200,MAX(Table3[Slots])),MAX(Table3[Slots]))</f>
        <v>6</v>
      </c>
      <c r="AF200" s="12">
        <f ca="1">IF(INDEX(gen_topics,Table5[[#This Row],[row]],Table5[[#This Row],[column]])="",0,1)</f>
        <v>1</v>
      </c>
    </row>
    <row r="201" spans="27:32" x14ac:dyDescent="0.2">
      <c r="AA201">
        <f t="shared" ca="1" si="12"/>
        <v>0.91700173753888847</v>
      </c>
      <c r="AB201">
        <f t="shared" si="13"/>
        <v>199</v>
      </c>
      <c r="AC201">
        <v>199</v>
      </c>
      <c r="AD201">
        <f>(QUOTIENT($AC201,MAX(Table3[Slots])+1))+1</f>
        <v>8</v>
      </c>
      <c r="AE201">
        <f>IF(MOD($AC201,MAX(Table3[Slots]))&lt;&gt;0,MOD($AC201,MAX(Table3[Slots])),MAX(Table3[Slots]))</f>
        <v>7</v>
      </c>
      <c r="AF201" s="12">
        <f ca="1">IF(INDEX(gen_topics,Table5[[#This Row],[row]],Table5[[#This Row],[column]])="",0,1)</f>
        <v>1</v>
      </c>
    </row>
    <row r="202" spans="27:32" x14ac:dyDescent="0.2">
      <c r="AA202">
        <f t="shared" ca="1" si="12"/>
        <v>0.53240520664134916</v>
      </c>
      <c r="AB202">
        <f t="shared" si="13"/>
        <v>200</v>
      </c>
      <c r="AC202">
        <v>200</v>
      </c>
      <c r="AD202">
        <f>(QUOTIENT($AC202,MAX(Table3[Slots])+1))+1</f>
        <v>9</v>
      </c>
      <c r="AE202">
        <f>IF(MOD($AC202,MAX(Table3[Slots]))&lt;&gt;0,MOD($AC202,MAX(Table3[Slots])),MAX(Table3[Slots]))</f>
        <v>8</v>
      </c>
      <c r="AF202" s="12">
        <f ca="1">IF(INDEX(gen_topics,Table5[[#This Row],[row]],Table5[[#This Row],[column]])="",0,1)</f>
        <v>1</v>
      </c>
    </row>
    <row r="203" spans="27:32" x14ac:dyDescent="0.2">
      <c r="AA203">
        <f t="shared" ca="1" si="12"/>
        <v>0.19014705744660221</v>
      </c>
      <c r="AB203">
        <f t="shared" si="13"/>
        <v>201</v>
      </c>
      <c r="AC203">
        <v>201</v>
      </c>
      <c r="AD203">
        <f>(QUOTIENT($AC203,MAX(Table3[Slots])+1))+1</f>
        <v>9</v>
      </c>
      <c r="AE203">
        <f>IF(MOD($AC203,MAX(Table3[Slots]))&lt;&gt;0,MOD($AC203,MAX(Table3[Slots])),MAX(Table3[Slots]))</f>
        <v>9</v>
      </c>
      <c r="AF203" s="12">
        <f ca="1">IF(INDEX(gen_topics,Table5[[#This Row],[row]],Table5[[#This Row],[column]])="",0,1)</f>
        <v>1</v>
      </c>
    </row>
    <row r="204" spans="27:32" x14ac:dyDescent="0.2">
      <c r="AA204">
        <f t="shared" ca="1" si="12"/>
        <v>0.87368578788593665</v>
      </c>
      <c r="AB204">
        <f t="shared" si="13"/>
        <v>202</v>
      </c>
      <c r="AC204">
        <v>202</v>
      </c>
      <c r="AD204">
        <f>(QUOTIENT($AC204,MAX(Table3[Slots])+1))+1</f>
        <v>9</v>
      </c>
      <c r="AE204">
        <f>IF(MOD($AC204,MAX(Table3[Slots]))&lt;&gt;0,MOD($AC204,MAX(Table3[Slots])),MAX(Table3[Slots]))</f>
        <v>10</v>
      </c>
      <c r="AF204" s="12">
        <f ca="1">IF(INDEX(gen_topics,Table5[[#This Row],[row]],Table5[[#This Row],[column]])="",0,1)</f>
        <v>1</v>
      </c>
    </row>
    <row r="205" spans="27:32" x14ac:dyDescent="0.2">
      <c r="AA205">
        <f t="shared" ca="1" si="12"/>
        <v>0.92896067886194178</v>
      </c>
      <c r="AB205">
        <f t="shared" si="13"/>
        <v>203</v>
      </c>
      <c r="AC205">
        <v>203</v>
      </c>
      <c r="AD205">
        <f>(QUOTIENT($AC205,MAX(Table3[Slots])+1))+1</f>
        <v>9</v>
      </c>
      <c r="AE205">
        <f>IF(MOD($AC205,MAX(Table3[Slots]))&lt;&gt;0,MOD($AC205,MAX(Table3[Slots])),MAX(Table3[Slots]))</f>
        <v>11</v>
      </c>
      <c r="AF205" s="12">
        <f ca="1">IF(INDEX(gen_topics,Table5[[#This Row],[row]],Table5[[#This Row],[column]])="",0,1)</f>
        <v>1</v>
      </c>
    </row>
    <row r="206" spans="27:32" x14ac:dyDescent="0.2">
      <c r="AA206">
        <f t="shared" ca="1" si="12"/>
        <v>6.494950684846057E-2</v>
      </c>
      <c r="AB206">
        <f t="shared" si="13"/>
        <v>204</v>
      </c>
      <c r="AC206">
        <v>204</v>
      </c>
      <c r="AD206">
        <f>(QUOTIENT($AC206,MAX(Table3[Slots])+1))+1</f>
        <v>9</v>
      </c>
      <c r="AE206">
        <f>IF(MOD($AC206,MAX(Table3[Slots]))&lt;&gt;0,MOD($AC206,MAX(Table3[Slots])),MAX(Table3[Slots]))</f>
        <v>12</v>
      </c>
      <c r="AF206" s="12">
        <f ca="1">IF(INDEX(gen_topics,Table5[[#This Row],[row]],Table5[[#This Row],[column]])="",0,1)</f>
        <v>1</v>
      </c>
    </row>
    <row r="207" spans="27:32" x14ac:dyDescent="0.2">
      <c r="AA207">
        <f t="shared" ca="1" si="12"/>
        <v>0.13562710423771107</v>
      </c>
      <c r="AB207">
        <f t="shared" si="13"/>
        <v>205</v>
      </c>
      <c r="AC207">
        <v>205</v>
      </c>
      <c r="AD207">
        <f>(QUOTIENT($AC207,MAX(Table3[Slots])+1))+1</f>
        <v>9</v>
      </c>
      <c r="AE207">
        <f>IF(MOD($AC207,MAX(Table3[Slots]))&lt;&gt;0,MOD($AC207,MAX(Table3[Slots])),MAX(Table3[Slots]))</f>
        <v>13</v>
      </c>
      <c r="AF207" s="12">
        <f ca="1">IF(INDEX(gen_topics,Table5[[#This Row],[row]],Table5[[#This Row],[column]])="",0,1)</f>
        <v>1</v>
      </c>
    </row>
    <row r="208" spans="27:32" x14ac:dyDescent="0.2">
      <c r="AA208">
        <f t="shared" ca="1" si="12"/>
        <v>0.27698299094606926</v>
      </c>
      <c r="AB208">
        <f t="shared" si="13"/>
        <v>206</v>
      </c>
      <c r="AC208">
        <v>206</v>
      </c>
      <c r="AD208">
        <f>(QUOTIENT($AC208,MAX(Table3[Slots])+1))+1</f>
        <v>9</v>
      </c>
      <c r="AE208">
        <f>IF(MOD($AC208,MAX(Table3[Slots]))&lt;&gt;0,MOD($AC208,MAX(Table3[Slots])),MAX(Table3[Slots]))</f>
        <v>14</v>
      </c>
      <c r="AF208" s="12">
        <f ca="1">IF(INDEX(gen_topics,Table5[[#This Row],[row]],Table5[[#This Row],[column]])="",0,1)</f>
        <v>1</v>
      </c>
    </row>
    <row r="209" spans="27:32" x14ac:dyDescent="0.2">
      <c r="AA209">
        <f t="shared" ca="1" si="12"/>
        <v>0.48669707069761436</v>
      </c>
      <c r="AB209">
        <f t="shared" si="13"/>
        <v>207</v>
      </c>
      <c r="AC209">
        <v>207</v>
      </c>
      <c r="AD209">
        <f>(QUOTIENT($AC209,MAX(Table3[Slots])+1))+1</f>
        <v>9</v>
      </c>
      <c r="AE209">
        <f>IF(MOD($AC209,MAX(Table3[Slots]))&lt;&gt;0,MOD($AC209,MAX(Table3[Slots])),MAX(Table3[Slots]))</f>
        <v>15</v>
      </c>
      <c r="AF209" s="12">
        <f ca="1">IF(INDEX(gen_topics,Table5[[#This Row],[row]],Table5[[#This Row],[column]])="",0,1)</f>
        <v>1</v>
      </c>
    </row>
    <row r="210" spans="27:32" x14ac:dyDescent="0.2">
      <c r="AA210">
        <f t="shared" ca="1" si="12"/>
        <v>0.68860215921645285</v>
      </c>
      <c r="AB210">
        <f t="shared" si="13"/>
        <v>208</v>
      </c>
      <c r="AC210">
        <v>208</v>
      </c>
      <c r="AD210">
        <f>(QUOTIENT($AC210,MAX(Table3[Slots])+1))+1</f>
        <v>9</v>
      </c>
      <c r="AE210">
        <f>IF(MOD($AC210,MAX(Table3[Slots]))&lt;&gt;0,MOD($AC210,MAX(Table3[Slots])),MAX(Table3[Slots]))</f>
        <v>16</v>
      </c>
      <c r="AF210" s="12">
        <f ca="1">IF(INDEX(gen_topics,Table5[[#This Row],[row]],Table5[[#This Row],[column]])="",0,1)</f>
        <v>1</v>
      </c>
    </row>
    <row r="211" spans="27:32" x14ac:dyDescent="0.2">
      <c r="AA211">
        <f t="shared" ca="1" si="12"/>
        <v>2.3681836213670038E-2</v>
      </c>
      <c r="AB211">
        <f t="shared" si="13"/>
        <v>209</v>
      </c>
      <c r="AC211">
        <v>209</v>
      </c>
      <c r="AD211">
        <f>(QUOTIENT($AC211,MAX(Table3[Slots])+1))+1</f>
        <v>9</v>
      </c>
      <c r="AE211">
        <f>IF(MOD($AC211,MAX(Table3[Slots]))&lt;&gt;0,MOD($AC211,MAX(Table3[Slots])),MAX(Table3[Slots]))</f>
        <v>17</v>
      </c>
      <c r="AF211" s="12">
        <f ca="1">IF(INDEX(gen_topics,Table5[[#This Row],[row]],Table5[[#This Row],[column]])="",0,1)</f>
        <v>1</v>
      </c>
    </row>
    <row r="212" spans="27:32" x14ac:dyDescent="0.2">
      <c r="AA212">
        <f t="shared" ca="1" si="12"/>
        <v>0.46444224496374198</v>
      </c>
      <c r="AB212">
        <f t="shared" si="13"/>
        <v>210</v>
      </c>
      <c r="AC212">
        <v>210</v>
      </c>
      <c r="AD212">
        <f>(QUOTIENT($AC212,MAX(Table3[Slots])+1))+1</f>
        <v>9</v>
      </c>
      <c r="AE212">
        <f>IF(MOD($AC212,MAX(Table3[Slots]))&lt;&gt;0,MOD($AC212,MAX(Table3[Slots])),MAX(Table3[Slots]))</f>
        <v>18</v>
      </c>
      <c r="AF212" s="12">
        <f ca="1">IF(INDEX(gen_topics,Table5[[#This Row],[row]],Table5[[#This Row],[column]])="",0,1)</f>
        <v>1</v>
      </c>
    </row>
    <row r="213" spans="27:32" x14ac:dyDescent="0.2">
      <c r="AA213">
        <f t="shared" ca="1" si="12"/>
        <v>0.48130150043085174</v>
      </c>
      <c r="AB213">
        <f t="shared" si="13"/>
        <v>211</v>
      </c>
      <c r="AC213">
        <v>211</v>
      </c>
      <c r="AD213">
        <f>(QUOTIENT($AC213,MAX(Table3[Slots])+1))+1</f>
        <v>9</v>
      </c>
      <c r="AE213">
        <f>IF(MOD($AC213,MAX(Table3[Slots]))&lt;&gt;0,MOD($AC213,MAX(Table3[Slots])),MAX(Table3[Slots]))</f>
        <v>19</v>
      </c>
      <c r="AF213" s="12">
        <f ca="1">IF(INDEX(gen_topics,Table5[[#This Row],[row]],Table5[[#This Row],[column]])="",0,1)</f>
        <v>1</v>
      </c>
    </row>
    <row r="214" spans="27:32" x14ac:dyDescent="0.2">
      <c r="AA214">
        <f t="shared" ref="AA214:AA245" ca="1" si="14">RAND()</f>
        <v>0.56184736778346289</v>
      </c>
      <c r="AB214">
        <f t="shared" ref="AB214:AB245" si="15">ROW()-2</f>
        <v>212</v>
      </c>
      <c r="AC214">
        <v>212</v>
      </c>
      <c r="AD214">
        <f>(QUOTIENT($AC214,MAX(Table3[Slots])+1))+1</f>
        <v>9</v>
      </c>
      <c r="AE214">
        <f>IF(MOD($AC214,MAX(Table3[Slots]))&lt;&gt;0,MOD($AC214,MAX(Table3[Slots])),MAX(Table3[Slots]))</f>
        <v>20</v>
      </c>
      <c r="AF214" s="12">
        <f ca="1">IF(INDEX(gen_topics,Table5[[#This Row],[row]],Table5[[#This Row],[column]])="",0,1)</f>
        <v>1</v>
      </c>
    </row>
    <row r="215" spans="27:32" x14ac:dyDescent="0.2">
      <c r="AA215">
        <f t="shared" ca="1" si="14"/>
        <v>0.3754504772773144</v>
      </c>
      <c r="AB215">
        <f t="shared" si="15"/>
        <v>213</v>
      </c>
      <c r="AC215">
        <v>213</v>
      </c>
      <c r="AD215">
        <f>(QUOTIENT($AC215,MAX(Table3[Slots])+1))+1</f>
        <v>9</v>
      </c>
      <c r="AE215">
        <f>IF(MOD($AC215,MAX(Table3[Slots]))&lt;&gt;0,MOD($AC215,MAX(Table3[Slots])),MAX(Table3[Slots]))</f>
        <v>21</v>
      </c>
      <c r="AF215" s="12">
        <f ca="1">IF(INDEX(gen_topics,Table5[[#This Row],[row]],Table5[[#This Row],[column]])="",0,1)</f>
        <v>1</v>
      </c>
    </row>
    <row r="216" spans="27:32" x14ac:dyDescent="0.2">
      <c r="AA216">
        <f t="shared" ca="1" si="14"/>
        <v>0.68413141751818696</v>
      </c>
      <c r="AB216">
        <f t="shared" si="15"/>
        <v>214</v>
      </c>
      <c r="AC216">
        <v>214</v>
      </c>
      <c r="AD216">
        <f>(QUOTIENT($AC216,MAX(Table3[Slots])+1))+1</f>
        <v>9</v>
      </c>
      <c r="AE216">
        <f>IF(MOD($AC216,MAX(Table3[Slots]))&lt;&gt;0,MOD($AC216,MAX(Table3[Slots])),MAX(Table3[Slots]))</f>
        <v>22</v>
      </c>
      <c r="AF216" s="12">
        <f ca="1">IF(INDEX(gen_topics,Table5[[#This Row],[row]],Table5[[#This Row],[column]])="",0,1)</f>
        <v>1</v>
      </c>
    </row>
    <row r="217" spans="27:32" x14ac:dyDescent="0.2">
      <c r="AA217">
        <f t="shared" ca="1" si="14"/>
        <v>0.53083791277662007</v>
      </c>
      <c r="AB217">
        <f t="shared" si="15"/>
        <v>215</v>
      </c>
      <c r="AC217">
        <v>215</v>
      </c>
      <c r="AD217">
        <f>(QUOTIENT($AC217,MAX(Table3[Slots])+1))+1</f>
        <v>9</v>
      </c>
      <c r="AE217">
        <f>IF(MOD($AC217,MAX(Table3[Slots]))&lt;&gt;0,MOD($AC217,MAX(Table3[Slots])),MAX(Table3[Slots]))</f>
        <v>23</v>
      </c>
      <c r="AF217" s="12">
        <f ca="1">IF(INDEX(gen_topics,Table5[[#This Row],[row]],Table5[[#This Row],[column]])="",0,1)</f>
        <v>1</v>
      </c>
    </row>
    <row r="218" spans="27:32" x14ac:dyDescent="0.2">
      <c r="AA218">
        <f t="shared" ca="1" si="14"/>
        <v>0.79382005112289067</v>
      </c>
      <c r="AB218">
        <f t="shared" si="15"/>
        <v>216</v>
      </c>
      <c r="AC218">
        <v>216</v>
      </c>
      <c r="AD218">
        <f>(QUOTIENT($AC218,MAX(Table3[Slots])+1))+1</f>
        <v>9</v>
      </c>
      <c r="AE218">
        <f>IF(MOD($AC218,MAX(Table3[Slots]))&lt;&gt;0,MOD($AC218,MAX(Table3[Slots])),MAX(Table3[Slots]))</f>
        <v>24</v>
      </c>
      <c r="AF218" s="12">
        <f ca="1">IF(INDEX(gen_topics,Table5[[#This Row],[row]],Table5[[#This Row],[column]])="",0,1)</f>
        <v>1</v>
      </c>
    </row>
    <row r="219" spans="27:32" x14ac:dyDescent="0.2">
      <c r="AA219">
        <f t="shared" ca="1" si="14"/>
        <v>0.29549658255845468</v>
      </c>
      <c r="AB219">
        <f t="shared" si="15"/>
        <v>217</v>
      </c>
      <c r="AC219">
        <v>217</v>
      </c>
      <c r="AD219">
        <f>(QUOTIENT($AC219,MAX(Table3[Slots])+1))+1</f>
        <v>9</v>
      </c>
      <c r="AE219">
        <f>IF(MOD($AC219,MAX(Table3[Slots]))&lt;&gt;0,MOD($AC219,MAX(Table3[Slots])),MAX(Table3[Slots]))</f>
        <v>1</v>
      </c>
      <c r="AF219" s="12">
        <f ca="1">IF(INDEX(gen_topics,Table5[[#This Row],[row]],Table5[[#This Row],[column]])="",0,1)</f>
        <v>1</v>
      </c>
    </row>
    <row r="220" spans="27:32" x14ac:dyDescent="0.2">
      <c r="AA220">
        <f t="shared" ca="1" si="14"/>
        <v>0.59127995818793355</v>
      </c>
      <c r="AB220">
        <f t="shared" si="15"/>
        <v>218</v>
      </c>
      <c r="AC220">
        <v>218</v>
      </c>
      <c r="AD220">
        <f>(QUOTIENT($AC220,MAX(Table3[Slots])+1))+1</f>
        <v>9</v>
      </c>
      <c r="AE220">
        <f>IF(MOD($AC220,MAX(Table3[Slots]))&lt;&gt;0,MOD($AC220,MAX(Table3[Slots])),MAX(Table3[Slots]))</f>
        <v>2</v>
      </c>
      <c r="AF220" s="12">
        <f ca="1">IF(INDEX(gen_topics,Table5[[#This Row],[row]],Table5[[#This Row],[column]])="",0,1)</f>
        <v>1</v>
      </c>
    </row>
    <row r="221" spans="27:32" x14ac:dyDescent="0.2">
      <c r="AA221">
        <f t="shared" ca="1" si="14"/>
        <v>0.45114483671632544</v>
      </c>
      <c r="AB221">
        <f t="shared" si="15"/>
        <v>219</v>
      </c>
      <c r="AC221">
        <v>219</v>
      </c>
      <c r="AD221">
        <f>(QUOTIENT($AC221,MAX(Table3[Slots])+1))+1</f>
        <v>9</v>
      </c>
      <c r="AE221">
        <f>IF(MOD($AC221,MAX(Table3[Slots]))&lt;&gt;0,MOD($AC221,MAX(Table3[Slots])),MAX(Table3[Slots]))</f>
        <v>3</v>
      </c>
      <c r="AF221" s="12">
        <f ca="1">IF(INDEX(gen_topics,Table5[[#This Row],[row]],Table5[[#This Row],[column]])="",0,1)</f>
        <v>1</v>
      </c>
    </row>
    <row r="222" spans="27:32" x14ac:dyDescent="0.2">
      <c r="AA222">
        <f t="shared" ca="1" si="14"/>
        <v>0.19923471743853971</v>
      </c>
      <c r="AB222">
        <f t="shared" si="15"/>
        <v>220</v>
      </c>
      <c r="AC222">
        <v>220</v>
      </c>
      <c r="AD222">
        <f>(QUOTIENT($AC222,MAX(Table3[Slots])+1))+1</f>
        <v>9</v>
      </c>
      <c r="AE222">
        <f>IF(MOD($AC222,MAX(Table3[Slots]))&lt;&gt;0,MOD($AC222,MAX(Table3[Slots])),MAX(Table3[Slots]))</f>
        <v>4</v>
      </c>
      <c r="AF222" s="12">
        <f ca="1">IF(INDEX(gen_topics,Table5[[#This Row],[row]],Table5[[#This Row],[column]])="",0,1)</f>
        <v>1</v>
      </c>
    </row>
    <row r="223" spans="27:32" x14ac:dyDescent="0.2">
      <c r="AA223">
        <f t="shared" ca="1" si="14"/>
        <v>9.0976169211039792E-2</v>
      </c>
      <c r="AB223">
        <f t="shared" si="15"/>
        <v>221</v>
      </c>
      <c r="AC223">
        <v>221</v>
      </c>
      <c r="AD223">
        <f>(QUOTIENT($AC223,MAX(Table3[Slots])+1))+1</f>
        <v>9</v>
      </c>
      <c r="AE223">
        <f>IF(MOD($AC223,MAX(Table3[Slots]))&lt;&gt;0,MOD($AC223,MAX(Table3[Slots])),MAX(Table3[Slots]))</f>
        <v>5</v>
      </c>
      <c r="AF223" s="12">
        <f ca="1">IF(INDEX(gen_topics,Table5[[#This Row],[row]],Table5[[#This Row],[column]])="",0,1)</f>
        <v>1</v>
      </c>
    </row>
    <row r="224" spans="27:32" x14ac:dyDescent="0.2">
      <c r="AA224">
        <f t="shared" ca="1" si="14"/>
        <v>0.34973250827825364</v>
      </c>
      <c r="AB224">
        <f t="shared" si="15"/>
        <v>222</v>
      </c>
      <c r="AC224">
        <v>222</v>
      </c>
      <c r="AD224">
        <f>(QUOTIENT($AC224,MAX(Table3[Slots])+1))+1</f>
        <v>9</v>
      </c>
      <c r="AE224">
        <f>IF(MOD($AC224,MAX(Table3[Slots]))&lt;&gt;0,MOD($AC224,MAX(Table3[Slots])),MAX(Table3[Slots]))</f>
        <v>6</v>
      </c>
      <c r="AF224" s="12">
        <f ca="1">IF(INDEX(gen_topics,Table5[[#This Row],[row]],Table5[[#This Row],[column]])="",0,1)</f>
        <v>1</v>
      </c>
    </row>
    <row r="225" spans="27:32" x14ac:dyDescent="0.2">
      <c r="AA225">
        <f t="shared" ca="1" si="14"/>
        <v>8.8970922112157069E-3</v>
      </c>
      <c r="AB225">
        <f t="shared" si="15"/>
        <v>223</v>
      </c>
      <c r="AC225">
        <v>223</v>
      </c>
      <c r="AD225">
        <f>(QUOTIENT($AC225,MAX(Table3[Slots])+1))+1</f>
        <v>9</v>
      </c>
      <c r="AE225">
        <f>IF(MOD($AC225,MAX(Table3[Slots]))&lt;&gt;0,MOD($AC225,MAX(Table3[Slots])),MAX(Table3[Slots]))</f>
        <v>7</v>
      </c>
      <c r="AF225" s="12">
        <f ca="1">IF(INDEX(gen_topics,Table5[[#This Row],[row]],Table5[[#This Row],[column]])="",0,1)</f>
        <v>1</v>
      </c>
    </row>
    <row r="226" spans="27:32" x14ac:dyDescent="0.2">
      <c r="AA226">
        <f t="shared" ca="1" si="14"/>
        <v>0.86380922949495809</v>
      </c>
      <c r="AB226">
        <f t="shared" si="15"/>
        <v>224</v>
      </c>
      <c r="AC226">
        <v>224</v>
      </c>
      <c r="AD226">
        <f>(QUOTIENT($AC226,MAX(Table3[Slots])+1))+1</f>
        <v>9</v>
      </c>
      <c r="AE226">
        <f>IF(MOD($AC226,MAX(Table3[Slots]))&lt;&gt;0,MOD($AC226,MAX(Table3[Slots])),MAX(Table3[Slots]))</f>
        <v>8</v>
      </c>
      <c r="AF226" s="12">
        <f ca="1">IF(INDEX(gen_topics,Table5[[#This Row],[row]],Table5[[#This Row],[column]])="",0,1)</f>
        <v>1</v>
      </c>
    </row>
    <row r="227" spans="27:32" x14ac:dyDescent="0.2">
      <c r="AA227">
        <f t="shared" ca="1" si="14"/>
        <v>9.7259494384934309E-2</v>
      </c>
      <c r="AB227">
        <f t="shared" si="15"/>
        <v>225</v>
      </c>
      <c r="AC227">
        <v>225</v>
      </c>
      <c r="AD227">
        <f>(QUOTIENT($AC227,MAX(Table3[Slots])+1))+1</f>
        <v>10</v>
      </c>
      <c r="AE227">
        <f>IF(MOD($AC227,MAX(Table3[Slots]))&lt;&gt;0,MOD($AC227,MAX(Table3[Slots])),MAX(Table3[Slots]))</f>
        <v>9</v>
      </c>
      <c r="AF227" s="12">
        <f ca="1">IF(INDEX(gen_topics,Table5[[#This Row],[row]],Table5[[#This Row],[column]])="",0,1)</f>
        <v>1</v>
      </c>
    </row>
    <row r="228" spans="27:32" x14ac:dyDescent="0.2">
      <c r="AA228">
        <f t="shared" ca="1" si="14"/>
        <v>0.4960362340107437</v>
      </c>
      <c r="AB228">
        <f t="shared" si="15"/>
        <v>226</v>
      </c>
      <c r="AC228">
        <v>226</v>
      </c>
      <c r="AD228">
        <f>(QUOTIENT($AC228,MAX(Table3[Slots])+1))+1</f>
        <v>10</v>
      </c>
      <c r="AE228">
        <f>IF(MOD($AC228,MAX(Table3[Slots]))&lt;&gt;0,MOD($AC228,MAX(Table3[Slots])),MAX(Table3[Slots]))</f>
        <v>10</v>
      </c>
      <c r="AF228" s="12">
        <f ca="1">IF(INDEX(gen_topics,Table5[[#This Row],[row]],Table5[[#This Row],[column]])="",0,1)</f>
        <v>1</v>
      </c>
    </row>
    <row r="229" spans="27:32" x14ac:dyDescent="0.2">
      <c r="AA229">
        <f t="shared" ca="1" si="14"/>
        <v>0.92505083244205077</v>
      </c>
      <c r="AB229">
        <f t="shared" si="15"/>
        <v>227</v>
      </c>
      <c r="AC229">
        <v>227</v>
      </c>
      <c r="AD229">
        <f>(QUOTIENT($AC229,MAX(Table3[Slots])+1))+1</f>
        <v>10</v>
      </c>
      <c r="AE229">
        <f>IF(MOD($AC229,MAX(Table3[Slots]))&lt;&gt;0,MOD($AC229,MAX(Table3[Slots])),MAX(Table3[Slots]))</f>
        <v>11</v>
      </c>
      <c r="AF229" s="12">
        <f ca="1">IF(INDEX(gen_topics,Table5[[#This Row],[row]],Table5[[#This Row],[column]])="",0,1)</f>
        <v>1</v>
      </c>
    </row>
    <row r="230" spans="27:32" x14ac:dyDescent="0.2">
      <c r="AA230">
        <f t="shared" ca="1" si="14"/>
        <v>0.69597775634043602</v>
      </c>
      <c r="AB230">
        <f t="shared" si="15"/>
        <v>228</v>
      </c>
      <c r="AC230">
        <v>228</v>
      </c>
      <c r="AD230">
        <f>(QUOTIENT($AC230,MAX(Table3[Slots])+1))+1</f>
        <v>10</v>
      </c>
      <c r="AE230">
        <f>IF(MOD($AC230,MAX(Table3[Slots]))&lt;&gt;0,MOD($AC230,MAX(Table3[Slots])),MAX(Table3[Slots]))</f>
        <v>12</v>
      </c>
      <c r="AF230" s="12">
        <f ca="1">IF(INDEX(gen_topics,Table5[[#This Row],[row]],Table5[[#This Row],[column]])="",0,1)</f>
        <v>1</v>
      </c>
    </row>
    <row r="231" spans="27:32" x14ac:dyDescent="0.2">
      <c r="AA231">
        <f t="shared" ca="1" si="14"/>
        <v>0.11269955692285483</v>
      </c>
      <c r="AB231">
        <f t="shared" si="15"/>
        <v>229</v>
      </c>
      <c r="AC231">
        <v>229</v>
      </c>
      <c r="AD231">
        <f>(QUOTIENT($AC231,MAX(Table3[Slots])+1))+1</f>
        <v>10</v>
      </c>
      <c r="AE231">
        <f>IF(MOD($AC231,MAX(Table3[Slots]))&lt;&gt;0,MOD($AC231,MAX(Table3[Slots])),MAX(Table3[Slots]))</f>
        <v>13</v>
      </c>
      <c r="AF231" s="12">
        <f ca="1">IF(INDEX(gen_topics,Table5[[#This Row],[row]],Table5[[#This Row],[column]])="",0,1)</f>
        <v>1</v>
      </c>
    </row>
    <row r="232" spans="27:32" x14ac:dyDescent="0.2">
      <c r="AA232">
        <f t="shared" ca="1" si="14"/>
        <v>2.485952802937752E-2</v>
      </c>
      <c r="AB232">
        <f t="shared" si="15"/>
        <v>230</v>
      </c>
      <c r="AC232">
        <v>230</v>
      </c>
      <c r="AD232">
        <f>(QUOTIENT($AC232,MAX(Table3[Slots])+1))+1</f>
        <v>10</v>
      </c>
      <c r="AE232">
        <f>IF(MOD($AC232,MAX(Table3[Slots]))&lt;&gt;0,MOD($AC232,MAX(Table3[Slots])),MAX(Table3[Slots]))</f>
        <v>14</v>
      </c>
      <c r="AF232" s="12">
        <f ca="1">IF(INDEX(gen_topics,Table5[[#This Row],[row]],Table5[[#This Row],[column]])="",0,1)</f>
        <v>1</v>
      </c>
    </row>
    <row r="233" spans="27:32" x14ac:dyDescent="0.2">
      <c r="AA233">
        <f t="shared" ca="1" si="14"/>
        <v>0.43405811073824885</v>
      </c>
      <c r="AB233">
        <f t="shared" si="15"/>
        <v>231</v>
      </c>
      <c r="AC233">
        <v>231</v>
      </c>
      <c r="AD233">
        <f>(QUOTIENT($AC233,MAX(Table3[Slots])+1))+1</f>
        <v>10</v>
      </c>
      <c r="AE233">
        <f>IF(MOD($AC233,MAX(Table3[Slots]))&lt;&gt;0,MOD($AC233,MAX(Table3[Slots])),MAX(Table3[Slots]))</f>
        <v>15</v>
      </c>
      <c r="AF233" s="12">
        <f ca="1">IF(INDEX(gen_topics,Table5[[#This Row],[row]],Table5[[#This Row],[column]])="",0,1)</f>
        <v>1</v>
      </c>
    </row>
    <row r="234" spans="27:32" x14ac:dyDescent="0.2">
      <c r="AA234">
        <f t="shared" ca="1" si="14"/>
        <v>0.76519236805156443</v>
      </c>
      <c r="AB234">
        <f t="shared" si="15"/>
        <v>232</v>
      </c>
      <c r="AC234">
        <v>232</v>
      </c>
      <c r="AD234">
        <f>(QUOTIENT($AC234,MAX(Table3[Slots])+1))+1</f>
        <v>10</v>
      </c>
      <c r="AE234">
        <f>IF(MOD($AC234,MAX(Table3[Slots]))&lt;&gt;0,MOD($AC234,MAX(Table3[Slots])),MAX(Table3[Slots]))</f>
        <v>16</v>
      </c>
      <c r="AF234" s="12">
        <f ca="1">IF(INDEX(gen_topics,Table5[[#This Row],[row]],Table5[[#This Row],[column]])="",0,1)</f>
        <v>1</v>
      </c>
    </row>
    <row r="235" spans="27:32" x14ac:dyDescent="0.2">
      <c r="AA235">
        <f t="shared" ca="1" si="14"/>
        <v>5.1443343257993712E-2</v>
      </c>
      <c r="AB235">
        <f t="shared" si="15"/>
        <v>233</v>
      </c>
      <c r="AC235">
        <v>233</v>
      </c>
      <c r="AD235">
        <f>(QUOTIENT($AC235,MAX(Table3[Slots])+1))+1</f>
        <v>10</v>
      </c>
      <c r="AE235">
        <f>IF(MOD($AC235,MAX(Table3[Slots]))&lt;&gt;0,MOD($AC235,MAX(Table3[Slots])),MAX(Table3[Slots]))</f>
        <v>17</v>
      </c>
      <c r="AF235" s="12">
        <f ca="1">IF(INDEX(gen_topics,Table5[[#This Row],[row]],Table5[[#This Row],[column]])="",0,1)</f>
        <v>1</v>
      </c>
    </row>
    <row r="236" spans="27:32" x14ac:dyDescent="0.2">
      <c r="AA236">
        <f t="shared" ca="1" si="14"/>
        <v>0.84457089189658097</v>
      </c>
      <c r="AB236">
        <f t="shared" si="15"/>
        <v>234</v>
      </c>
      <c r="AC236">
        <v>234</v>
      </c>
      <c r="AD236">
        <f>(QUOTIENT($AC236,MAX(Table3[Slots])+1))+1</f>
        <v>10</v>
      </c>
      <c r="AE236">
        <f>IF(MOD($AC236,MAX(Table3[Slots]))&lt;&gt;0,MOD($AC236,MAX(Table3[Slots])),MAX(Table3[Slots]))</f>
        <v>18</v>
      </c>
      <c r="AF236" s="12">
        <f ca="1">IF(INDEX(gen_topics,Table5[[#This Row],[row]],Table5[[#This Row],[column]])="",0,1)</f>
        <v>1</v>
      </c>
    </row>
    <row r="237" spans="27:32" x14ac:dyDescent="0.2">
      <c r="AA237">
        <f t="shared" ca="1" si="14"/>
        <v>0.36870538795056818</v>
      </c>
      <c r="AB237">
        <f t="shared" si="15"/>
        <v>235</v>
      </c>
      <c r="AC237">
        <v>235</v>
      </c>
      <c r="AD237">
        <f>(QUOTIENT($AC237,MAX(Table3[Slots])+1))+1</f>
        <v>10</v>
      </c>
      <c r="AE237">
        <f>IF(MOD($AC237,MAX(Table3[Slots]))&lt;&gt;0,MOD($AC237,MAX(Table3[Slots])),MAX(Table3[Slots]))</f>
        <v>19</v>
      </c>
      <c r="AF237" s="12">
        <f ca="1">IF(INDEX(gen_topics,Table5[[#This Row],[row]],Table5[[#This Row],[column]])="",0,1)</f>
        <v>1</v>
      </c>
    </row>
    <row r="238" spans="27:32" x14ac:dyDescent="0.2">
      <c r="AA238">
        <f t="shared" ca="1" si="14"/>
        <v>1.4861229937661258E-2</v>
      </c>
      <c r="AB238">
        <f t="shared" si="15"/>
        <v>236</v>
      </c>
      <c r="AC238">
        <v>236</v>
      </c>
      <c r="AD238">
        <f>(QUOTIENT($AC238,MAX(Table3[Slots])+1))+1</f>
        <v>10</v>
      </c>
      <c r="AE238">
        <f>IF(MOD($AC238,MAX(Table3[Slots]))&lt;&gt;0,MOD($AC238,MAX(Table3[Slots])),MAX(Table3[Slots]))</f>
        <v>20</v>
      </c>
      <c r="AF238" s="12">
        <f ca="1">IF(INDEX(gen_topics,Table5[[#This Row],[row]],Table5[[#This Row],[column]])="",0,1)</f>
        <v>1</v>
      </c>
    </row>
    <row r="239" spans="27:32" x14ac:dyDescent="0.2">
      <c r="AA239">
        <f t="shared" ca="1" si="14"/>
        <v>0.87115529393505897</v>
      </c>
      <c r="AB239">
        <f t="shared" si="15"/>
        <v>237</v>
      </c>
      <c r="AC239">
        <v>237</v>
      </c>
      <c r="AD239">
        <f>(QUOTIENT($AC239,MAX(Table3[Slots])+1))+1</f>
        <v>10</v>
      </c>
      <c r="AE239">
        <f>IF(MOD($AC239,MAX(Table3[Slots]))&lt;&gt;0,MOD($AC239,MAX(Table3[Slots])),MAX(Table3[Slots]))</f>
        <v>21</v>
      </c>
      <c r="AF239" s="12">
        <f ca="1">IF(INDEX(gen_topics,Table5[[#This Row],[row]],Table5[[#This Row],[column]])="",0,1)</f>
        <v>1</v>
      </c>
    </row>
    <row r="240" spans="27:32" x14ac:dyDescent="0.2">
      <c r="AA240">
        <f t="shared" ca="1" si="14"/>
        <v>1.6891330811996008E-2</v>
      </c>
      <c r="AB240">
        <f t="shared" si="15"/>
        <v>238</v>
      </c>
      <c r="AC240">
        <v>238</v>
      </c>
      <c r="AD240">
        <f>(QUOTIENT($AC240,MAX(Table3[Slots])+1))+1</f>
        <v>10</v>
      </c>
      <c r="AE240">
        <f>IF(MOD($AC240,MAX(Table3[Slots]))&lt;&gt;0,MOD($AC240,MAX(Table3[Slots])),MAX(Table3[Slots]))</f>
        <v>22</v>
      </c>
      <c r="AF240" s="12">
        <f ca="1">IF(INDEX(gen_topics,Table5[[#This Row],[row]],Table5[[#This Row],[column]])="",0,1)</f>
        <v>1</v>
      </c>
    </row>
    <row r="241" spans="27:32" x14ac:dyDescent="0.2">
      <c r="AA241">
        <f t="shared" ca="1" si="14"/>
        <v>0.47734873776373798</v>
      </c>
      <c r="AB241">
        <f t="shared" si="15"/>
        <v>239</v>
      </c>
      <c r="AC241">
        <v>239</v>
      </c>
      <c r="AD241">
        <f>(QUOTIENT($AC241,MAX(Table3[Slots])+1))+1</f>
        <v>10</v>
      </c>
      <c r="AE241">
        <f>IF(MOD($AC241,MAX(Table3[Slots]))&lt;&gt;0,MOD($AC241,MAX(Table3[Slots])),MAX(Table3[Slots]))</f>
        <v>23</v>
      </c>
      <c r="AF241" s="12">
        <f ca="1">IF(INDEX(gen_topics,Table5[[#This Row],[row]],Table5[[#This Row],[column]])="",0,1)</f>
        <v>1</v>
      </c>
    </row>
    <row r="242" spans="27:32" x14ac:dyDescent="0.2">
      <c r="AA242">
        <f t="shared" ca="1" si="14"/>
        <v>0.21826042806167645</v>
      </c>
      <c r="AB242">
        <f t="shared" si="15"/>
        <v>240</v>
      </c>
      <c r="AC242">
        <v>240</v>
      </c>
      <c r="AD242">
        <f>(QUOTIENT($AC242,MAX(Table3[Slots])+1))+1</f>
        <v>10</v>
      </c>
      <c r="AE242">
        <f>IF(MOD($AC242,MAX(Table3[Slots]))&lt;&gt;0,MOD($AC242,MAX(Table3[Slots])),MAX(Table3[Slots]))</f>
        <v>24</v>
      </c>
      <c r="AF242" s="12">
        <f ca="1">IF(INDEX(gen_topics,Table5[[#This Row],[row]],Table5[[#This Row],[column]])="",0,1)</f>
        <v>1</v>
      </c>
    </row>
    <row r="243" spans="27:32" x14ac:dyDescent="0.2">
      <c r="AA243">
        <f t="shared" ca="1" si="14"/>
        <v>0.78223817725917966</v>
      </c>
      <c r="AB243">
        <f t="shared" si="15"/>
        <v>241</v>
      </c>
      <c r="AC243">
        <v>241</v>
      </c>
      <c r="AD243">
        <f>(QUOTIENT($AC243,MAX(Table3[Slots])+1))+1</f>
        <v>10</v>
      </c>
      <c r="AE243">
        <f>IF(MOD($AC243,MAX(Table3[Slots]))&lt;&gt;0,MOD($AC243,MAX(Table3[Slots])),MAX(Table3[Slots]))</f>
        <v>1</v>
      </c>
      <c r="AF243" s="12">
        <f ca="1">IF(INDEX(gen_topics,Table5[[#This Row],[row]],Table5[[#This Row],[column]])="",0,1)</f>
        <v>1</v>
      </c>
    </row>
    <row r="244" spans="27:32" x14ac:dyDescent="0.2">
      <c r="AA244">
        <f t="shared" ca="1" si="14"/>
        <v>0.35883927696442264</v>
      </c>
      <c r="AB244">
        <f t="shared" si="15"/>
        <v>242</v>
      </c>
      <c r="AC244">
        <v>242</v>
      </c>
      <c r="AD244">
        <f>(QUOTIENT($AC244,MAX(Table3[Slots])+1))+1</f>
        <v>10</v>
      </c>
      <c r="AE244">
        <f>IF(MOD($AC244,MAX(Table3[Slots]))&lt;&gt;0,MOD($AC244,MAX(Table3[Slots])),MAX(Table3[Slots]))</f>
        <v>2</v>
      </c>
      <c r="AF244" s="12">
        <f ca="1">IF(INDEX(gen_topics,Table5[[#This Row],[row]],Table5[[#This Row],[column]])="",0,1)</f>
        <v>1</v>
      </c>
    </row>
    <row r="245" spans="27:32" x14ac:dyDescent="0.2">
      <c r="AA245">
        <f t="shared" ca="1" si="14"/>
        <v>0.98010188283972044</v>
      </c>
      <c r="AB245">
        <f t="shared" si="15"/>
        <v>243</v>
      </c>
      <c r="AC245">
        <v>243</v>
      </c>
      <c r="AD245">
        <f>(QUOTIENT($AC245,MAX(Table3[Slots])+1))+1</f>
        <v>10</v>
      </c>
      <c r="AE245">
        <f>IF(MOD($AC245,MAX(Table3[Slots]))&lt;&gt;0,MOD($AC245,MAX(Table3[Slots])),MAX(Table3[Slots]))</f>
        <v>3</v>
      </c>
      <c r="AF245" s="12">
        <f ca="1">IF(INDEX(gen_topics,Table5[[#This Row],[row]],Table5[[#This Row],[column]])="",0,1)</f>
        <v>1</v>
      </c>
    </row>
  </sheetData>
  <dataConsolidate/>
  <conditionalFormatting sqref="AF3:AF245">
    <cfRule type="cellIs" dxfId="21" priority="3" operator="equal">
      <formula>0</formula>
    </cfRule>
  </conditionalFormatting>
  <conditionalFormatting sqref="K3:K98">
    <cfRule type="cellIs" dxfId="20" priority="1" operator="notEqual">
      <formula>$J3</formula>
    </cfRule>
  </conditionalFormatting>
  <dataValidations disablePrompts="1" count="1">
    <dataValidation type="list" showDropDown="1" showInputMessage="1" showErrorMessage="1" sqref="H3:H98" xr:uid="{5074AFC9-3732-C34B-BED0-6E06750411CF}">
      <formula1>$A$3:$A$12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F2AB-A10E-B640-803C-3119F45B48D4}">
  <sheetPr codeName="Sheet4"/>
  <dimension ref="A1:EL12"/>
  <sheetViews>
    <sheetView zoomScale="50" zoomScaleNormal="150" workbookViewId="0">
      <selection activeCell="M9" sqref="M9"/>
    </sheetView>
  </sheetViews>
  <sheetFormatPr baseColWidth="10" defaultColWidth="16.5" defaultRowHeight="98" customHeight="1" x14ac:dyDescent="0.2"/>
  <cols>
    <col min="2" max="2" width="16.5" customWidth="1"/>
  </cols>
  <sheetData>
    <row r="1" spans="1:142" ht="98" customHeight="1" x14ac:dyDescent="0.2"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</row>
    <row r="3" spans="1:142" ht="98" customHeight="1" thickBot="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</row>
    <row r="4" spans="1:142" ht="98" customHeight="1" thickBot="1" x14ac:dyDescent="0.25">
      <c r="A4" s="13"/>
      <c r="B4" s="16">
        <f>Timeslots!B4</f>
        <v>43560</v>
      </c>
      <c r="C4" s="16">
        <f>Timeslots!C4</f>
        <v>43561</v>
      </c>
      <c r="D4" s="16">
        <f>Timeslots!D4</f>
        <v>43562</v>
      </c>
      <c r="E4" s="16">
        <f>Timeslots!E4</f>
        <v>43563</v>
      </c>
      <c r="F4" s="16">
        <f>Timeslots!F4</f>
        <v>43564</v>
      </c>
      <c r="G4" s="16">
        <f>Timeslots!G4</f>
        <v>43565</v>
      </c>
      <c r="H4" s="16">
        <f>Timeslots!H4</f>
        <v>43566</v>
      </c>
      <c r="I4" s="16">
        <f>Timeslots!I4</f>
        <v>43567</v>
      </c>
      <c r="J4" s="16">
        <f>Timeslots!J4</f>
        <v>43568</v>
      </c>
      <c r="K4" s="16">
        <f>Timeslots!K4</f>
        <v>43569</v>
      </c>
      <c r="L4" s="16">
        <f>Timeslots!L4</f>
        <v>43570</v>
      </c>
      <c r="M4" s="16">
        <f>Timeslots!M4</f>
        <v>43571</v>
      </c>
      <c r="N4" s="16">
        <f>Timeslots!N4</f>
        <v>43572</v>
      </c>
      <c r="O4" s="16">
        <f>Timeslots!O4</f>
        <v>43573</v>
      </c>
      <c r="P4" s="16">
        <f>Timeslots!P4</f>
        <v>43574</v>
      </c>
      <c r="Q4" s="16">
        <f>Timeslots!Q4</f>
        <v>43575</v>
      </c>
      <c r="R4" s="16">
        <f>Timeslots!R4</f>
        <v>43576</v>
      </c>
      <c r="S4" s="16">
        <f>Timeslots!S4</f>
        <v>43577</v>
      </c>
      <c r="T4" s="16">
        <f>Timeslots!T4</f>
        <v>43578</v>
      </c>
      <c r="U4" s="16">
        <f>Timeslots!U4</f>
        <v>43579</v>
      </c>
      <c r="V4" s="16">
        <f>Timeslots!V4</f>
        <v>43580</v>
      </c>
      <c r="W4" s="16">
        <f>Timeslots!W4</f>
        <v>43581</v>
      </c>
      <c r="X4" s="16">
        <f>Timeslots!X4</f>
        <v>43582</v>
      </c>
      <c r="Y4" s="16">
        <f>Timeslots!Y4</f>
        <v>43583</v>
      </c>
      <c r="Z4" s="16">
        <f>Timeslots!Z4</f>
        <v>43584</v>
      </c>
      <c r="AA4" s="16">
        <f>Timeslots!AA4</f>
        <v>43585</v>
      </c>
      <c r="AB4" s="16">
        <f>Timeslots!AB4</f>
        <v>43586</v>
      </c>
      <c r="AC4" s="16">
        <f>Timeslots!AC4</f>
        <v>43587</v>
      </c>
      <c r="AD4" s="16">
        <f>Timeslots!AD4</f>
        <v>43588</v>
      </c>
      <c r="AE4" s="16">
        <f>Timeslots!AE4</f>
        <v>43589</v>
      </c>
      <c r="AF4" s="16">
        <f>Timeslots!AF4</f>
        <v>43590</v>
      </c>
      <c r="AG4" s="16">
        <f>Timeslots!AG4</f>
        <v>43591</v>
      </c>
      <c r="AH4" s="16">
        <f>Timeslots!AH4</f>
        <v>43592</v>
      </c>
      <c r="AI4" s="16">
        <f>Timeslots!AI4</f>
        <v>43593</v>
      </c>
      <c r="AJ4" s="16">
        <f>Timeslots!AJ4</f>
        <v>43594</v>
      </c>
      <c r="AK4" s="16">
        <f>Timeslots!AK4</f>
        <v>43595</v>
      </c>
      <c r="AL4" s="16">
        <f>Timeslots!AL4</f>
        <v>43596</v>
      </c>
      <c r="AM4" s="16">
        <f>Timeslots!AM4</f>
        <v>43597</v>
      </c>
      <c r="AN4" s="16">
        <f>Timeslots!AN4</f>
        <v>43598</v>
      </c>
      <c r="AO4" s="16">
        <f>Timeslots!AO4</f>
        <v>43599</v>
      </c>
      <c r="AP4" s="16">
        <f>Timeslots!AP4</f>
        <v>43600</v>
      </c>
      <c r="AQ4" s="16">
        <f>Timeslots!AQ4</f>
        <v>43601</v>
      </c>
      <c r="AR4" s="16">
        <f>Timeslots!AR4</f>
        <v>43602</v>
      </c>
      <c r="AS4" s="16">
        <f>Timeslots!AS4</f>
        <v>43603</v>
      </c>
      <c r="AT4" s="16">
        <f>Timeslots!AT4</f>
        <v>43604</v>
      </c>
      <c r="AU4" s="16">
        <f>Timeslots!AU4</f>
        <v>43605</v>
      </c>
      <c r="AV4" s="16">
        <f>Timeslots!AV4</f>
        <v>43606</v>
      </c>
      <c r="AW4" s="16">
        <f>Timeslots!AW4</f>
        <v>43607</v>
      </c>
      <c r="AX4" s="16">
        <f>Timeslots!AX4</f>
        <v>43608</v>
      </c>
      <c r="AY4" s="16">
        <f>Timeslots!AY4</f>
        <v>43609</v>
      </c>
      <c r="AZ4" s="16">
        <f>Timeslots!AZ4</f>
        <v>43610</v>
      </c>
      <c r="BA4" s="16">
        <f>Timeslots!BA4</f>
        <v>43611</v>
      </c>
      <c r="BB4" s="16">
        <f>Timeslots!BB4</f>
        <v>43612</v>
      </c>
      <c r="BC4" s="16">
        <f>Timeslots!BC4</f>
        <v>43613</v>
      </c>
      <c r="BD4" s="16">
        <f>Timeslots!BD4</f>
        <v>43614</v>
      </c>
      <c r="BE4" s="16">
        <f>Timeslots!BE4</f>
        <v>43615</v>
      </c>
      <c r="BF4" s="16">
        <f>Timeslots!BF4</f>
        <v>43616</v>
      </c>
      <c r="BG4" s="16">
        <f>Timeslots!BG4</f>
        <v>43617</v>
      </c>
      <c r="BH4" s="16">
        <f>Timeslots!BH4</f>
        <v>43618</v>
      </c>
      <c r="BI4" s="16">
        <f>Timeslots!BI4</f>
        <v>43619</v>
      </c>
      <c r="BJ4" s="16">
        <f>Timeslots!BJ4</f>
        <v>43620</v>
      </c>
      <c r="BK4" s="16">
        <f>Timeslots!BK4</f>
        <v>43621</v>
      </c>
      <c r="BL4" s="16">
        <f>Timeslots!BL4</f>
        <v>43622</v>
      </c>
      <c r="BM4" s="17">
        <f>Timeslots!BM4</f>
        <v>43623</v>
      </c>
    </row>
    <row r="5" spans="1:142" ht="98" customHeight="1" thickBot="1" x14ac:dyDescent="0.25">
      <c r="A5" s="14">
        <f>Timeslots!A5</f>
        <v>1</v>
      </c>
      <c r="B5" s="18" t="str">
        <f ca="1">IF(AND(ISNUMBER(INDEX(Slots,$A5,B$3)),INDEX(Table5[valid],MATCH((B$3-1)*4+$A5,Table5[auto_index],0),1)=1),INDEX(gen_topics,INDEX(Table5[],MATCH((B$3-1)*4+$A5,Table5[auto_index],0),5),INDEX(Table5[],MATCH((B$3-1)*4+$A5,Table5[auto_index],0),4)))</f>
        <v>Words &amp; Morphology</v>
      </c>
      <c r="C5" s="18" t="str">
        <f ca="1">IF(AND(ISNUMBER(INDEX(Slots,$A5,C$3)),INDEX(Table5[valid],MATCH((C$3-1)*4+$A5,Table5[auto_index],0),1)=1),INDEX(gen_topics,INDEX(Table5[],MATCH((C$3-1)*4+$A5,Table5[auto_index],0),5),INDEX(Table5[],MATCH((C$3-1)*4+$A5,Table5[auto_index],0),4)))</f>
        <v>Semantics</v>
      </c>
      <c r="D5" s="18" t="str">
        <f ca="1">IF(AND(ISNUMBER(INDEX(Slots,$A5,D$3)),INDEX(Table5[valid],MATCH((D$3-1)*4+$A5,Table5[auto_index],0),1)=1),INDEX(gen_topics,INDEX(Table5[],MATCH((D$3-1)*4+$A5,Table5[auto_index],0),5),INDEX(Table5[],MATCH((D$3-1)*4+$A5,Table5[auto_index],0),4)))</f>
        <v>Beyond Question Answering</v>
      </c>
      <c r="E5" s="18" t="str">
        <f ca="1">IF(AND(ISNUMBER(INDEX(Slots,$A5,E$3)),INDEX(Table5[valid],MATCH((E$3-1)*4+$A5,Table5[auto_index],0),1)=1),INDEX(gen_topics,INDEX(Table5[],MATCH((E$3-1)*4+$A5,Table5[auto_index],0),5),INDEX(Table5[],MATCH((E$3-1)*4+$A5,Table5[auto_index],0),4)))</f>
        <v>NLP7</v>
      </c>
      <c r="F5" s="18" t="str">
        <f ca="1">IF(AND(ISNUMBER(INDEX(Slots,$A5,F$3)),INDEX(Table5[valid],MATCH((F$3-1)*4+$A5,Table5[auto_index],0),1)=1),INDEX(gen_topics,INDEX(Table5[],MATCH((F$3-1)*4+$A5,Table5[auto_index],0),5),INDEX(Table5[],MATCH((F$3-1)*4+$A5,Table5[auto_index],0),4)))</f>
        <v>NLP7</v>
      </c>
      <c r="G5" s="18" t="str">
        <f ca="1">IF(AND(ISNUMBER(INDEX(Slots,$A5,G$3)),INDEX(Table5[valid],MATCH((G$3-1)*4+$A5,Table5[auto_index],0),1)=1),INDEX(gen_topics,INDEX(Table5[],MATCH((G$3-1)*4+$A5,Table5[auto_index],0),5),INDEX(Table5[],MATCH((G$3-1)*4+$A5,Table5[auto_index],0),4)))</f>
        <v>NLP1</v>
      </c>
      <c r="H5" s="18" t="str">
        <f ca="1">IF(AND(ISNUMBER(INDEX(Slots,$A5,H$3)),INDEX(Table5[valid],MATCH((H$3-1)*4+$A5,Table5[auto_index],0),1)=1),INDEX(gen_topics,INDEX(Table5[],MATCH((H$3-1)*4+$A5,Table5[auto_index],0),5),INDEX(Table5[],MATCH((H$3-1)*4+$A5,Table5[auto_index],0),4)))</f>
        <v>Human Vision</v>
      </c>
      <c r="I5" s="18" t="str">
        <f ca="1">IF(AND(ISNUMBER(INDEX(Slots,$A5,I$3)),INDEX(Table5[valid],MATCH((I$3-1)*4+$A5,Table5[auto_index],0),1)=1),INDEX(gen_topics,INDEX(Table5[],MATCH((I$3-1)*4+$A5,Table5[auto_index],0),5),INDEX(Table5[],MATCH((I$3-1)*4+$A5,Table5[auto_index],0),4)))</f>
        <v>Hough Transorm</v>
      </c>
      <c r="J5" s="18" t="str">
        <f ca="1">IF(AND(ISNUMBER(INDEX(Slots,$A5,J$3)),INDEX(Table5[valid],MATCH((J$3-1)*4+$A5,Table5[auto_index],0),1)=1),INDEX(gen_topics,INDEX(Table5[],MATCH((J$3-1)*4+$A5,Table5[auto_index],0),5),INDEX(Table5[],MATCH((J$3-1)*4+$A5,Table5[auto_index],0),4)))</f>
        <v>Advanced Edge Detection</v>
      </c>
      <c r="K5" s="18" t="str">
        <f ca="1">IF(AND(ISNUMBER(INDEX(Slots,$A5,K$3)),INDEX(Table5[valid],MATCH((K$3-1)*4+$A5,Table5[auto_index],0),1)=1),INDEX(gen_topics,INDEX(Table5[],MATCH((K$3-1)*4+$A5,Table5[auto_index],0),5),INDEX(Table5[],MATCH((K$3-1)*4+$A5,Table5[auto_index],0),4)))</f>
        <v>Model Based Object Recognition</v>
      </c>
      <c r="L5" s="18" t="str">
        <f ca="1">IF(AND(ISNUMBER(INDEX(Slots,$A5,L$3)),INDEX(Table5[valid],MATCH((L$3-1)*4+$A5,Table5[auto_index],0),1)=1),INDEX(gen_topics,INDEX(Table5[],MATCH((L$3-1)*4+$A5,Table5[auto_index],0),5),INDEX(Table5[],MATCH((L$3-1)*4+$A5,Table5[auto_index],0),4)))</f>
        <v>Vision</v>
      </c>
      <c r="M5" s="18" t="str">
        <f ca="1">IF(AND(ISNUMBER(INDEX(Slots,$A5,M$3)),INDEX(Table5[valid],MATCH((M$3-1)*4+$A5,Table5[auto_index],0),1)=1),INDEX(gen_topics,INDEX(Table5[],MATCH((M$3-1)*4+$A5,Table5[auto_index],0),5),INDEX(Table5[],MATCH((M$3-1)*4+$A5,Table5[auto_index],0),4)))</f>
        <v>Vision</v>
      </c>
      <c r="N5" s="18" t="str">
        <f ca="1">IF(AND(ISNUMBER(INDEX(Slots,$A5,N$3)),INDEX(Table5[valid],MATCH((N$3-1)*4+$A5,Table5[auto_index],0),1)=1),INDEX(gen_topics,INDEX(Table5[],MATCH((N$3-1)*4+$A5,Table5[auto_index],0),5),INDEX(Table5[],MATCH((N$3-1)*4+$A5,Table5[auto_index],0),4)))</f>
        <v>Human Vision</v>
      </c>
      <c r="O5" s="18" t="str">
        <f ca="1">IF(AND(ISNUMBER(INDEX(Slots,$A5,O$3)),INDEX(Table5[valid],MATCH((O$3-1)*4+$A5,Table5[auto_index],0),1)=1),INDEX(gen_topics,INDEX(Table5[],MATCH((O$3-1)*4+$A5,Table5[auto_index],0),5),INDEX(Table5[],MATCH((O$3-1)*4+$A5,Table5[auto_index],0),4)))</f>
        <v>NP</v>
      </c>
      <c r="P5" s="18" t="str">
        <f ca="1">IF(AND(ISNUMBER(INDEX(Slots,$A5,P$3)),INDEX(Table5[valid],MATCH((P$3-1)*4+$A5,Table5[auto_index],0),1)=1),INDEX(gen_topics,INDEX(Table5[],MATCH((P$3-1)*4+$A5,Table5[auto_index],0),5),INDEX(Table5[],MATCH((P$3-1)*4+$A5,Table5[auto_index],0),4)))</f>
        <v>Models</v>
      </c>
      <c r="Q5" s="18" t="str">
        <f ca="1">IF(AND(ISNUMBER(INDEX(Slots,$A5,Q$3)),INDEX(Table5[valid],MATCH((Q$3-1)*4+$A5,Table5[auto_index],0),1)=1),INDEX(gen_topics,INDEX(Table5[],MATCH((Q$3-1)*4+$A5,Table5[auto_index],0),5),INDEX(Table5[],MATCH((Q$3-1)*4+$A5,Table5[auto_index],0),4)))</f>
        <v>Models</v>
      </c>
      <c r="R5" s="18" t="str">
        <f ca="1">IF(AND(ISNUMBER(INDEX(Slots,$A5,R$3)),INDEX(Table5[valid],MATCH((R$3-1)*4+$A5,Table5[auto_index],0),1)=1),INDEX(gen_topics,INDEX(Table5[],MATCH((R$3-1)*4+$A5,Table5[auto_index],0),5),INDEX(Table5[],MATCH((R$3-1)*4+$A5,Table5[auto_index],0),4)))</f>
        <v>Models</v>
      </c>
      <c r="S5" s="18" t="str">
        <f ca="1">IF(AND(ISNUMBER(INDEX(Slots,$A5,S$3)),INDEX(Table5[valid],MATCH((S$3-1)*4+$A5,Table5[auto_index],0),1)=1),INDEX(gen_topics,INDEX(Table5[],MATCH((S$3-1)*4+$A5,Table5[auto_index],0),5),INDEX(Table5[],MATCH((S$3-1)*4+$A5,Table5[auto_index],0),4)))</f>
        <v>Models</v>
      </c>
      <c r="T5" s="18" t="str">
        <f ca="1">IF(AND(ISNUMBER(INDEX(Slots,$A5,T$3)),INDEX(Table5[valid],MATCH((T$3-1)*4+$A5,Table5[auto_index],0),1)=1),INDEX(gen_topics,INDEX(Table5[],MATCH((T$3-1)*4+$A5,Table5[auto_index],0),5),INDEX(Table5[],MATCH((T$3-1)*4+$A5,Table5[auto_index],0),4)))</f>
        <v>Regular Languages and Automata</v>
      </c>
      <c r="U5" s="18" t="str">
        <f ca="1">IF(AND(ISNUMBER(INDEX(Slots,$A5,U$3)),INDEX(Table5[valid],MATCH((U$3-1)*4+$A5,Table5[auto_index],0),1)=1),INDEX(gen_topics,INDEX(Table5[],MATCH((U$3-1)*4+$A5,Table5[auto_index],0),5),INDEX(Table5[],MATCH((U$3-1)*4+$A5,Table5[auto_index],0),4)))</f>
        <v>Introduction to SQL</v>
      </c>
      <c r="V5" s="18" t="str">
        <f ca="1">IF(AND(ISNUMBER(INDEX(Slots,$A5,V$3)),INDEX(Table5[valid],MATCH((V$3-1)*4+$A5,Table5[auto_index],0),1)=1),INDEX(gen_topics,INDEX(Table5[],MATCH((V$3-1)*4+$A5,Table5[auto_index],0),5),INDEX(Table5[],MATCH((V$3-1)*4+$A5,Table5[auto_index],0),4)))</f>
        <v>Databases</v>
      </c>
      <c r="W5" s="18" t="str">
        <f ca="1">IF(AND(ISNUMBER(INDEX(Slots,$A5,W$3)),INDEX(Table5[valid],MATCH((W$3-1)*4+$A5,Table5[auto_index],0),1)=1),INDEX(gen_topics,INDEX(Table5[],MATCH((W$3-1)*4+$A5,Table5[auto_index],0),5),INDEX(Table5[],MATCH((W$3-1)*4+$A5,Table5[auto_index],0),4)))</f>
        <v>Databases</v>
      </c>
      <c r="X5" s="18" t="str">
        <f ca="1">IF(AND(ISNUMBER(INDEX(Slots,$A5,X$3)),INDEX(Table5[valid],MATCH((X$3-1)*4+$A5,Table5[auto_index],0),1)=1),INDEX(gen_topics,INDEX(Table5[],MATCH((X$3-1)*4+$A5,Table5[auto_index],0),5),INDEX(Table5[],MATCH((X$3-1)*4+$A5,Table5[auto_index],0),4)))</f>
        <v>Databases</v>
      </c>
      <c r="Y5" s="18" t="str">
        <f ca="1">IF(AND(ISNUMBER(INDEX(Slots,$A5,Y$3)),INDEX(Table5[valid],MATCH((Y$3-1)*4+$A5,Table5[auto_index],0),1)=1),INDEX(gen_topics,INDEX(Table5[],MATCH((Y$3-1)*4+$A5,Table5[auto_index],0),5),INDEX(Table5[],MATCH((Y$3-1)*4+$A5,Table5[auto_index],0),4)))</f>
        <v>Databases</v>
      </c>
      <c r="Z5" s="18" t="str">
        <f ca="1">IF(AND(ISNUMBER(INDEX(Slots,$A5,Z$3)),INDEX(Table5[valid],MATCH((Z$3-1)*4+$A5,Table5[auto_index],0),1)=1),INDEX(gen_topics,INDEX(Table5[],MATCH((Z$3-1)*4+$A5,Table5[auto_index],0),5),INDEX(Table5[],MATCH((Z$3-1)*4+$A5,Table5[auto_index],0),4)))</f>
        <v>An Introduction to design and use of Database systems</v>
      </c>
      <c r="AA5" s="18" t="str">
        <f ca="1">IF(AND(ISNUMBER(INDEX(Slots,$A5,AA$3)),INDEX(Table5[valid],MATCH((AA$3-1)*4+$A5,Table5[auto_index],0),1)=1),INDEX(gen_topics,INDEX(Table5[],MATCH((AA$3-1)*4+$A5,Table5[auto_index],0),5),INDEX(Table5[],MATCH((AA$3-1)*4+$A5,Table5[auto_index],0),4)))</f>
        <v>MIPS Microarchitecture</v>
      </c>
      <c r="AB5" s="18" t="str">
        <f ca="1">IF(AND(ISNUMBER(INDEX(Slots,$A5,AB$3)),INDEX(Table5[valid],MATCH((AB$3-1)*4+$A5,Table5[auto_index],0),1)=1),INDEX(gen_topics,INDEX(Table5[],MATCH((AB$3-1)*4+$A5,Table5[auto_index],0),5),INDEX(Table5[],MATCH((AB$3-1)*4+$A5,Table5[auto_index],0),4)))</f>
        <v>Improving Performance - Pipelining</v>
      </c>
      <c r="AC5" s="18" t="str">
        <f ca="1">IF(AND(ISNUMBER(INDEX(Slots,$A5,AC$3)),INDEX(Table5[valid],MATCH((AC$3-1)*4+$A5,Table5[auto_index],0),1)=1),INDEX(gen_topics,INDEX(Table5[],MATCH((AC$3-1)*4+$A5,Table5[auto_index],0),5),INDEX(Table5[],MATCH((AC$3-1)*4+$A5,Table5[auto_index],0),4)))</f>
        <v>CSA</v>
      </c>
      <c r="AD5" s="18" t="str">
        <f ca="1">IF(AND(ISNUMBER(INDEX(Slots,$A5,AD$3)),INDEX(Table5[valid],MATCH((AD$3-1)*4+$A5,Table5[auto_index],0),1)=1),INDEX(gen_topics,INDEX(Table5[],MATCH((AD$3-1)*4+$A5,Table5[auto_index],0),5),INDEX(Table5[],MATCH((AD$3-1)*4+$A5,Table5[auto_index],0),4)))</f>
        <v>CSA</v>
      </c>
      <c r="AE5" s="18" t="str">
        <f ca="1">IF(AND(ISNUMBER(INDEX(Slots,$A5,AE$3)),INDEX(Table5[valid],MATCH((AE$3-1)*4+$A5,Table5[auto_index],0),1)=1),INDEX(gen_topics,INDEX(Table5[],MATCH((AE$3-1)*4+$A5,Table5[auto_index],0),5),INDEX(Table5[],MATCH((AE$3-1)*4+$A5,Table5[auto_index],0),4)))</f>
        <v>CSA</v>
      </c>
      <c r="AF5" s="18" t="str">
        <f ca="1">IF(AND(ISNUMBER(INDEX(Slots,$A5,AF$3)),INDEX(Table5[valid],MATCH((AF$3-1)*4+$A5,Table5[auto_index],0),1)=1),INDEX(gen_topics,INDEX(Table5[],MATCH((AF$3-1)*4+$A5,Table5[auto_index],0),5),INDEX(Table5[],MATCH((AF$3-1)*4+$A5,Table5[auto_index],0),4)))</f>
        <v>Von Neumann Architecture</v>
      </c>
      <c r="AG5" s="18" t="b">
        <f ca="1">IF(AND(ISNUMBER(INDEX(Slots,$A5,AG$3)),INDEX(Table5[valid],MATCH((AG$3-1)*4+$A5,Table5[auto_index],0),1)=1),INDEX(gen_topics,INDEX(Table5[],MATCH((AG$3-1)*4+$A5,Table5[auto_index],0),5),INDEX(Table5[],MATCH((AG$3-1)*4+$A5,Table5[auto_index],0),4)))</f>
        <v>0</v>
      </c>
      <c r="AH5" s="18" t="b">
        <f ca="1">IF(AND(ISNUMBER(INDEX(Slots,$A5,AH$3)),INDEX(Table5[valid],MATCH((AH$3-1)*4+$A5,Table5[auto_index],0),1)=1),INDEX(gen_topics,INDEX(Table5[],MATCH((AH$3-1)*4+$A5,Table5[auto_index],0),5),INDEX(Table5[],MATCH((AH$3-1)*4+$A5,Table5[auto_index],0),4)))</f>
        <v>0</v>
      </c>
      <c r="AI5" s="18" t="b">
        <f ca="1">IF(AND(ISNUMBER(INDEX(Slots,$A5,AI$3)),INDEX(Table5[valid],MATCH((AI$3-1)*4+$A5,Table5[auto_index],0),1)=1),INDEX(gen_topics,INDEX(Table5[],MATCH((AI$3-1)*4+$A5,Table5[auto_index],0),5),INDEX(Table5[],MATCH((AI$3-1)*4+$A5,Table5[auto_index],0),4)))</f>
        <v>0</v>
      </c>
      <c r="AJ5" s="18" t="b">
        <f ca="1">IF(AND(ISNUMBER(INDEX(Slots,$A5,AJ$3)),INDEX(Table5[valid],MATCH((AJ$3-1)*4+$A5,Table5[auto_index],0),1)=1),INDEX(gen_topics,INDEX(Table5[],MATCH((AJ$3-1)*4+$A5,Table5[auto_index],0),5),INDEX(Table5[],MATCH((AJ$3-1)*4+$A5,Table5[auto_index],0),4)))</f>
        <v>0</v>
      </c>
      <c r="AK5" s="18" t="b">
        <f ca="1">IF(AND(ISNUMBER(INDEX(Slots,$A5,AK$3)),INDEX(Table5[valid],MATCH((AK$3-1)*4+$A5,Table5[auto_index],0),1)=1),INDEX(gen_topics,INDEX(Table5[],MATCH((AK$3-1)*4+$A5,Table5[auto_index],0),5),INDEX(Table5[],MATCH((AK$3-1)*4+$A5,Table5[auto_index],0),4)))</f>
        <v>0</v>
      </c>
      <c r="AL5" s="18" t="b">
        <f ca="1">IF(AND(ISNUMBER(INDEX(Slots,$A5,AL$3)),INDEX(Table5[valid],MATCH((AL$3-1)*4+$A5,Table5[auto_index],0),1)=1),INDEX(gen_topics,INDEX(Table5[],MATCH((AL$3-1)*4+$A5,Table5[auto_index],0),5),INDEX(Table5[],MATCH((AL$3-1)*4+$A5,Table5[auto_index],0),4)))</f>
        <v>0</v>
      </c>
      <c r="AM5" s="18" t="b">
        <f ca="1">IF(AND(ISNUMBER(INDEX(Slots,$A5,AM$3)),INDEX(Table5[valid],MATCH((AM$3-1)*4+$A5,Table5[auto_index],0),1)=1),INDEX(gen_topics,INDEX(Table5[],MATCH((AM$3-1)*4+$A5,Table5[auto_index],0),5),INDEX(Table5[],MATCH((AM$3-1)*4+$A5,Table5[auto_index],0),4)))</f>
        <v>0</v>
      </c>
      <c r="AN5" s="18" t="b">
        <f ca="1">IF(AND(ISNUMBER(INDEX(Slots,$A5,AN$3)),INDEX(Table5[valid],MATCH((AN$3-1)*4+$A5,Table5[auto_index],0),1)=1),INDEX(gen_topics,INDEX(Table5[],MATCH((AN$3-1)*4+$A5,Table5[auto_index],0),5),INDEX(Table5[],MATCH((AN$3-1)*4+$A5,Table5[auto_index],0),4)))</f>
        <v>0</v>
      </c>
      <c r="AO5" s="18" t="b">
        <f ca="1">IF(AND(ISNUMBER(INDEX(Slots,$A5,AO$3)),INDEX(Table5[valid],MATCH((AO$3-1)*4+$A5,Table5[auto_index],0),1)=1),INDEX(gen_topics,INDEX(Table5[],MATCH((AO$3-1)*4+$A5,Table5[auto_index],0),5),INDEX(Table5[],MATCH((AO$3-1)*4+$A5,Table5[auto_index],0),4)))</f>
        <v>0</v>
      </c>
      <c r="AP5" s="18" t="b">
        <f ca="1">IF(AND(ISNUMBER(INDEX(Slots,$A5,AP$3)),INDEX(Table5[valid],MATCH((AP$3-1)*4+$A5,Table5[auto_index],0),1)=1),INDEX(gen_topics,INDEX(Table5[],MATCH((AP$3-1)*4+$A5,Table5[auto_index],0),5),INDEX(Table5[],MATCH((AP$3-1)*4+$A5,Table5[auto_index],0),4)))</f>
        <v>0</v>
      </c>
      <c r="AQ5" s="18" t="b">
        <f ca="1">IF(AND(ISNUMBER(INDEX(Slots,$A5,AQ$3)),INDEX(Table5[valid],MATCH((AQ$3-1)*4+$A5,Table5[auto_index],0),1)=1),INDEX(gen_topics,INDEX(Table5[],MATCH((AQ$3-1)*4+$A5,Table5[auto_index],0),5),INDEX(Table5[],MATCH((AQ$3-1)*4+$A5,Table5[auto_index],0),4)))</f>
        <v>0</v>
      </c>
      <c r="AR5" s="18" t="b">
        <f ca="1">IF(AND(ISNUMBER(INDEX(Slots,$A5,AR$3)),INDEX(Table5[valid],MATCH((AR$3-1)*4+$A5,Table5[auto_index],0),1)=1),INDEX(gen_topics,INDEX(Table5[],MATCH((AR$3-1)*4+$A5,Table5[auto_index],0),5),INDEX(Table5[],MATCH((AR$3-1)*4+$A5,Table5[auto_index],0),4)))</f>
        <v>0</v>
      </c>
      <c r="AS5" s="18" t="b">
        <f ca="1">IF(AND(ISNUMBER(INDEX(Slots,$A5,AS$3)),INDEX(Table5[valid],MATCH((AS$3-1)*4+$A5,Table5[auto_index],0),1)=1),INDEX(gen_topics,INDEX(Table5[],MATCH((AS$3-1)*4+$A5,Table5[auto_index],0),5),INDEX(Table5[],MATCH((AS$3-1)*4+$A5,Table5[auto_index],0),4)))</f>
        <v>0</v>
      </c>
      <c r="AT5" s="18" t="b">
        <f ca="1">IF(AND(ISNUMBER(INDEX(Slots,$A5,AT$3)),INDEX(Table5[valid],MATCH((AT$3-1)*4+$A5,Table5[auto_index],0),1)=1),INDEX(gen_topics,INDEX(Table5[],MATCH((AT$3-1)*4+$A5,Table5[auto_index],0),5),INDEX(Table5[],MATCH((AT$3-1)*4+$A5,Table5[auto_index],0),4)))</f>
        <v>0</v>
      </c>
      <c r="AU5" s="18" t="b">
        <f ca="1">IF(AND(ISNUMBER(INDEX(Slots,$A5,AU$3)),INDEX(Table5[valid],MATCH((AU$3-1)*4+$A5,Table5[auto_index],0),1)=1),INDEX(gen_topics,INDEX(Table5[],MATCH((AU$3-1)*4+$A5,Table5[auto_index],0),5),INDEX(Table5[],MATCH((AU$3-1)*4+$A5,Table5[auto_index],0),4)))</f>
        <v>0</v>
      </c>
      <c r="AV5" s="18" t="b">
        <f ca="1">IF(AND(ISNUMBER(INDEX(Slots,$A5,AV$3)),INDEX(Table5[valid],MATCH((AV$3-1)*4+$A5,Table5[auto_index],0),1)=1),INDEX(gen_topics,INDEX(Table5[],MATCH((AV$3-1)*4+$A5,Table5[auto_index],0),5),INDEX(Table5[],MATCH((AV$3-1)*4+$A5,Table5[auto_index],0),4)))</f>
        <v>0</v>
      </c>
      <c r="AW5" s="18" t="b">
        <f ca="1">IF(AND(ISNUMBER(INDEX(Slots,$A5,AW$3)),INDEX(Table5[valid],MATCH((AW$3-1)*4+$A5,Table5[auto_index],0),1)=1),INDEX(gen_topics,INDEX(Table5[],MATCH((AW$3-1)*4+$A5,Table5[auto_index],0),5),INDEX(Table5[],MATCH((AW$3-1)*4+$A5,Table5[auto_index],0),4)))</f>
        <v>0</v>
      </c>
      <c r="AX5" s="18" t="b">
        <f ca="1">IF(AND(ISNUMBER(INDEX(Slots,$A5,AX$3)),INDEX(Table5[valid],MATCH((AX$3-1)*4+$A5,Table5[auto_index],0),1)=1),INDEX(gen_topics,INDEX(Table5[],MATCH((AX$3-1)*4+$A5,Table5[auto_index],0),5),INDEX(Table5[],MATCH((AX$3-1)*4+$A5,Table5[auto_index],0),4)))</f>
        <v>0</v>
      </c>
      <c r="AY5" s="18" t="b">
        <f ca="1">IF(AND(ISNUMBER(INDEX(Slots,$A5,AY$3)),INDEX(Table5[valid],MATCH((AY$3-1)*4+$A5,Table5[auto_index],0),1)=1),INDEX(gen_topics,INDEX(Table5[],MATCH((AY$3-1)*4+$A5,Table5[auto_index],0),5),INDEX(Table5[],MATCH((AY$3-1)*4+$A5,Table5[auto_index],0),4)))</f>
        <v>0</v>
      </c>
      <c r="AZ5" s="18" t="b">
        <f ca="1">IF(AND(ISNUMBER(INDEX(Slots,$A5,AZ$3)),INDEX(Table5[valid],MATCH((AZ$3-1)*4+$A5,Table5[auto_index],0),1)=1),INDEX(gen_topics,INDEX(Table5[],MATCH((AZ$3-1)*4+$A5,Table5[auto_index],0),5),INDEX(Table5[],MATCH((AZ$3-1)*4+$A5,Table5[auto_index],0),4)))</f>
        <v>0</v>
      </c>
      <c r="BA5" s="18" t="b">
        <f ca="1">IF(AND(ISNUMBER(INDEX(Slots,$A5,BA$3)),INDEX(Table5[valid],MATCH((BA$3-1)*4+$A5,Table5[auto_index],0),1)=1),INDEX(gen_topics,INDEX(Table5[],MATCH((BA$3-1)*4+$A5,Table5[auto_index],0),5),INDEX(Table5[],MATCH((BA$3-1)*4+$A5,Table5[auto_index],0),4)))</f>
        <v>0</v>
      </c>
      <c r="BB5" s="18" t="b">
        <f ca="1">IF(AND(ISNUMBER(INDEX(Slots,$A5,BB$3)),INDEX(Table5[valid],MATCH((BB$3-1)*4+$A5,Table5[auto_index],0),1)=1),INDEX(gen_topics,INDEX(Table5[],MATCH((BB$3-1)*4+$A5,Table5[auto_index],0),5),INDEX(Table5[],MATCH((BB$3-1)*4+$A5,Table5[auto_index],0),4)))</f>
        <v>0</v>
      </c>
      <c r="BC5" s="18" t="b">
        <f ca="1">IF(AND(ISNUMBER(INDEX(Slots,$A5,BC$3)),INDEX(Table5[valid],MATCH((BC$3-1)*4+$A5,Table5[auto_index],0),1)=1),INDEX(gen_topics,INDEX(Table5[],MATCH((BC$3-1)*4+$A5,Table5[auto_index],0),5),INDEX(Table5[],MATCH((BC$3-1)*4+$A5,Table5[auto_index],0),4)))</f>
        <v>0</v>
      </c>
      <c r="BD5" s="18" t="b">
        <f ca="1">IF(AND(ISNUMBER(INDEX(Slots,$A5,BD$3)),INDEX(Table5[valid],MATCH((BD$3-1)*4+$A5,Table5[auto_index],0),1)=1),INDEX(gen_topics,INDEX(Table5[],MATCH((BD$3-1)*4+$A5,Table5[auto_index],0),5),INDEX(Table5[],MATCH((BD$3-1)*4+$A5,Table5[auto_index],0),4)))</f>
        <v>0</v>
      </c>
      <c r="BE5" s="18" t="b">
        <f ca="1">IF(AND(ISNUMBER(INDEX(Slots,$A5,BE$3)),INDEX(Table5[valid],MATCH((BE$3-1)*4+$A5,Table5[auto_index],0),1)=1),INDEX(gen_topics,INDEX(Table5[],MATCH((BE$3-1)*4+$A5,Table5[auto_index],0),5),INDEX(Table5[],MATCH((BE$3-1)*4+$A5,Table5[auto_index],0),4)))</f>
        <v>0</v>
      </c>
      <c r="BF5" s="18" t="b">
        <f ca="1">IF(AND(ISNUMBER(INDEX(Slots,$A5,BF$3)),INDEX(Table5[valid],MATCH((BF$3-1)*4+$A5,Table5[auto_index],0),1)=1),INDEX(gen_topics,INDEX(Table5[],MATCH((BF$3-1)*4+$A5,Table5[auto_index],0),5),INDEX(Table5[],MATCH((BF$3-1)*4+$A5,Table5[auto_index],0),4)))</f>
        <v>0</v>
      </c>
      <c r="BG5" s="18" t="b">
        <f ca="1">IF(AND(ISNUMBER(INDEX(Slots,$A5,BG$3)),INDEX(Table5[valid],MATCH((BG$3-1)*4+$A5,Table5[auto_index],0),1)=1),INDEX(gen_topics,INDEX(Table5[],MATCH((BG$3-1)*4+$A5,Table5[auto_index],0),5),INDEX(Table5[],MATCH((BG$3-1)*4+$A5,Table5[auto_index],0),4)))</f>
        <v>0</v>
      </c>
      <c r="BH5" s="18" t="b">
        <f ca="1">IF(AND(ISNUMBER(INDEX(Slots,$A5,BH$3)),INDEX(Table5[valid],MATCH((BH$3-1)*4+$A5,Table5[auto_index],0),1)=1),INDEX(gen_topics,INDEX(Table5[],MATCH((BH$3-1)*4+$A5,Table5[auto_index],0),5),INDEX(Table5[],MATCH((BH$3-1)*4+$A5,Table5[auto_index],0),4)))</f>
        <v>0</v>
      </c>
      <c r="BI5" s="18" t="b">
        <f ca="1">IF(AND(ISNUMBER(INDEX(Slots,$A5,BI$3)),INDEX(Table5[valid],MATCH((BI$3-1)*4+$A5,Table5[auto_index],0),1)=1),INDEX(gen_topics,INDEX(Table5[],MATCH((BI$3-1)*4+$A5,Table5[auto_index],0),5),INDEX(Table5[],MATCH((BI$3-1)*4+$A5,Table5[auto_index],0),4)))</f>
        <v>0</v>
      </c>
      <c r="BJ5" s="18" t="b">
        <f ca="1">IF(AND(ISNUMBER(INDEX(Slots,$A5,BJ$3)),INDEX(Table5[valid],MATCH((BJ$3-1)*4+$A5,Table5[auto_index],0),1)=1),INDEX(gen_topics,INDEX(Table5[],MATCH((BJ$3-1)*4+$A5,Table5[auto_index],0),5),INDEX(Table5[],MATCH((BJ$3-1)*4+$A5,Table5[auto_index],0),4)))</f>
        <v>0</v>
      </c>
      <c r="BK5" s="18" t="e">
        <f>IF(AND(ISNUMBER(INDEX(Slots,$A5,BK$3)),INDEX(Table5[valid],MATCH((BK$3-1)*4+$A5,Table5[auto_index],0),1)=1),INDEX(gen_topics,INDEX(Table5[],MATCH((BK$3-1)*4+$A5,Table5[auto_index],0),5),INDEX(Table5[],MATCH((BK$3-1)*4+$A5,Table5[auto_index],0),4)))</f>
        <v>#N/A</v>
      </c>
      <c r="BL5" s="18" t="e">
        <f>IF(AND(ISNUMBER(INDEX(Slots,$A5,BL$3)),INDEX(Table5[valid],MATCH((BL$3-1)*4+$A5,Table5[auto_index],0),1)=1),INDEX(gen_topics,INDEX(Table5[],MATCH((BL$3-1)*4+$A5,Table5[auto_index],0),5),INDEX(Table5[],MATCH((BL$3-1)*4+$A5,Table5[auto_index],0),4)))</f>
        <v>#N/A</v>
      </c>
      <c r="BM5" s="18" t="e">
        <f>IF(AND(ISNUMBER(INDEX(Slots,$A5,BM$3)),INDEX(Table5[valid],MATCH((BM$3-1)*4+$A5,Table5[auto_index],0),1)=1),INDEX(gen_topics,INDEX(Table5[],MATCH((BM$3-1)*4+$A5,Table5[auto_index],0),5),INDEX(Table5[],MATCH((BM$3-1)*4+$A5,Table5[auto_index],0),4)))</f>
        <v>#N/A</v>
      </c>
    </row>
    <row r="6" spans="1:142" ht="98" customHeight="1" thickBot="1" x14ac:dyDescent="0.25">
      <c r="A6" s="14">
        <f>Timeslots!A6</f>
        <v>2</v>
      </c>
      <c r="B6" s="18" t="str">
        <f ca="1">IF(AND(ISNUMBER(INDEX(Slots,$A6,B$3)),INDEX(Table5[valid],MATCH((B$3-1)*4+$A6,Table5[auto_index],0),1)=1),INDEX(gen_topics,INDEX(Table5[],MATCH((B$3-1)*4+$A6,Table5[auto_index],0),5),INDEX(Table5[],MATCH((B$3-1)*4+$A6,Table5[auto_index],0),4)))</f>
        <v>N-Grams &amp; POS taggers</v>
      </c>
      <c r="C6" s="18" t="str">
        <f ca="1">IF(AND(ISNUMBER(INDEX(Slots,$A6,C$3)),INDEX(Table5[valid],MATCH((C$3-1)*4+$A6,Table5[auto_index],0),1)=1),INDEX(gen_topics,INDEX(Table5[],MATCH((C$3-1)*4+$A6,Table5[auto_index],0),5),INDEX(Table5[],MATCH((C$3-1)*4+$A6,Table5[auto_index],0),4)))</f>
        <v>Discourse &amp; Text</v>
      </c>
      <c r="D6" s="18" t="str">
        <f ca="1">IF(AND(ISNUMBER(INDEX(Slots,$A6,D$3)),INDEX(Table5[valid],MATCH((D$3-1)*4+$A6,Table5[auto_index],0),1)=1),INDEX(gen_topics,INDEX(Table5[],MATCH((D$3-1)*4+$A6,Table5[auto_index],0),5),INDEX(Table5[],MATCH((D$3-1)*4+$A6,Table5[auto_index],0),4)))</f>
        <v>NLP5</v>
      </c>
      <c r="E6" s="18" t="str">
        <f ca="1">IF(AND(ISNUMBER(INDEX(Slots,$A6,E$3)),INDEX(Table5[valid],MATCH((E$3-1)*4+$A6,Table5[auto_index],0),1)=1),INDEX(gen_topics,INDEX(Table5[],MATCH((E$3-1)*4+$A6,Table5[auto_index],0),5),INDEX(Table5[],MATCH((E$3-1)*4+$A6,Table5[auto_index],0),4)))</f>
        <v>NLP6</v>
      </c>
      <c r="F6" s="18" t="str">
        <f ca="1">IF(AND(ISNUMBER(INDEX(Slots,$A6,F$3)),INDEX(Table5[valid],MATCH((F$3-1)*4+$A6,Table5[auto_index],0),1)=1),INDEX(gen_topics,INDEX(Table5[],MATCH((F$3-1)*4+$A6,Table5[auto_index],0),5),INDEX(Table5[],MATCH((F$3-1)*4+$A6,Table5[auto_index],0),4)))</f>
        <v>NLP3</v>
      </c>
      <c r="G6" s="18" t="str">
        <f ca="1">IF(AND(ISNUMBER(INDEX(Slots,$A6,G$3)),INDEX(Table5[valid],MATCH((G$3-1)*4+$A6,Table5[auto_index],0),1)=1),INDEX(gen_topics,INDEX(Table5[],MATCH((G$3-1)*4+$A6,Table5[auto_index],0),5),INDEX(Table5[],MATCH((G$3-1)*4+$A6,Table5[auto_index],0),4)))</f>
        <v>NLP8</v>
      </c>
      <c r="H6" s="18" t="str">
        <f ca="1">IF(AND(ISNUMBER(INDEX(Slots,$A6,H$3)),INDEX(Table5[valid],MATCH((H$3-1)*4+$A6,Table5[auto_index],0),1)=1),INDEX(gen_topics,INDEX(Table5[],MATCH((H$3-1)*4+$A6,Table5[auto_index],0),5),INDEX(Table5[],MATCH((H$3-1)*4+$A6,Table5[auto_index],0),4)))</f>
        <v>Edge Detection</v>
      </c>
      <c r="I6" s="18" t="str">
        <f ca="1">IF(AND(ISNUMBER(INDEX(Slots,$A6,I$3)),INDEX(Table5[valid],MATCH((I$3-1)*4+$A6,Table5[auto_index],0),1)=1),INDEX(gen_topics,INDEX(Table5[],MATCH((I$3-1)*4+$A6,Table5[auto_index],0),5),INDEX(Table5[],MATCH((I$3-1)*4+$A6,Table5[auto_index],0),4)))</f>
        <v>ROC Analysis</v>
      </c>
      <c r="J6" s="18" t="str">
        <f ca="1">IF(AND(ISNUMBER(INDEX(Slots,$A6,J$3)),INDEX(Table5[valid],MATCH((J$3-1)*4+$A6,Table5[auto_index],0),1)=1),INDEX(gen_topics,INDEX(Table5[],MATCH((J$3-1)*4+$A6,Table5[auto_index],0),5),INDEX(Table5[],MATCH((J$3-1)*4+$A6,Table5[auto_index],0),4)))</f>
        <v>Motion</v>
      </c>
      <c r="K6" s="18" t="str">
        <f ca="1">IF(AND(ISNUMBER(INDEX(Slots,$A6,K$3)),INDEX(Table5[valid],MATCH((K$3-1)*4+$A6,Table5[auto_index],0),1)=1),INDEX(gen_topics,INDEX(Table5[],MATCH((K$3-1)*4+$A6,Table5[auto_index],0),5),INDEX(Table5[],MATCH((K$3-1)*4+$A6,Table5[auto_index],0),4)))</f>
        <v>Vision</v>
      </c>
      <c r="L6" s="18" t="str">
        <f ca="1">IF(AND(ISNUMBER(INDEX(Slots,$A6,L$3)),INDEX(Table5[valid],MATCH((L$3-1)*4+$A6,Table5[auto_index],0),1)=1),INDEX(gen_topics,INDEX(Table5[],MATCH((L$3-1)*4+$A6,Table5[auto_index],0),5),INDEX(Table5[],MATCH((L$3-1)*4+$A6,Table5[auto_index],0),4)))</f>
        <v>Vision</v>
      </c>
      <c r="M6" s="18" t="str">
        <f ca="1">IF(AND(ISNUMBER(INDEX(Slots,$A6,M$3)),INDEX(Table5[valid],MATCH((M$3-1)*4+$A6,Table5[auto_index],0),1)=1),INDEX(gen_topics,INDEX(Table5[],MATCH((M$3-1)*4+$A6,Table5[auto_index],0),5),INDEX(Table5[],MATCH((M$3-1)*4+$A6,Table5[auto_index],0),4)))</f>
        <v>Vision</v>
      </c>
      <c r="N6" s="18" t="str">
        <f ca="1">IF(AND(ISNUMBER(INDEX(Slots,$A6,N$3)),INDEX(Table5[valid],MATCH((N$3-1)*4+$A6,Table5[auto_index],0),1)=1),INDEX(gen_topics,INDEX(Table5[],MATCH((N$3-1)*4+$A6,Table5[auto_index],0),5),INDEX(Table5[],MATCH((N$3-1)*4+$A6,Table5[auto_index],0),4)))</f>
        <v>Context Free Languages</v>
      </c>
      <c r="O6" s="18" t="str">
        <f ca="1">IF(AND(ISNUMBER(INDEX(Slots,$A6,O$3)),INDEX(Table5[valid],MATCH((O$3-1)*4+$A6,Table5[auto_index],0),1)=1),INDEX(gen_topics,INDEX(Table5[],MATCH((O$3-1)*4+$A6,Table5[auto_index],0),5),INDEX(Table5[],MATCH((O$3-1)*4+$A6,Table5[auto_index],0),4)))</f>
        <v>Decidability and Computability</v>
      </c>
      <c r="P6" s="18" t="str">
        <f ca="1">IF(AND(ISNUMBER(INDEX(Slots,$A6,P$3)),INDEX(Table5[valid],MATCH((P$3-1)*4+$A6,Table5[auto_index],0),1)=1),INDEX(gen_topics,INDEX(Table5[],MATCH((P$3-1)*4+$A6,Table5[auto_index],0),5),INDEX(Table5[],MATCH((P$3-1)*4+$A6,Table5[auto_index],0),4)))</f>
        <v>Models</v>
      </c>
      <c r="Q6" s="18" t="str">
        <f ca="1">IF(AND(ISNUMBER(INDEX(Slots,$A6,Q$3)),INDEX(Table5[valid],MATCH((Q$3-1)*4+$A6,Table5[auto_index],0),1)=1),INDEX(gen_topics,INDEX(Table5[],MATCH((Q$3-1)*4+$A6,Table5[auto_index],0),5),INDEX(Table5[],MATCH((Q$3-1)*4+$A6,Table5[auto_index],0),4)))</f>
        <v>Models</v>
      </c>
      <c r="R6" s="18" t="str">
        <f ca="1">IF(AND(ISNUMBER(INDEX(Slots,$A6,R$3)),INDEX(Table5[valid],MATCH((R$3-1)*4+$A6,Table5[auto_index],0),1)=1),INDEX(gen_topics,INDEX(Table5[],MATCH((R$3-1)*4+$A6,Table5[auto_index],0),5),INDEX(Table5[],MATCH((R$3-1)*4+$A6,Table5[auto_index],0),4)))</f>
        <v>Models</v>
      </c>
      <c r="S6" s="18" t="str">
        <f ca="1">IF(AND(ISNUMBER(INDEX(Slots,$A6,S$3)),INDEX(Table5[valid],MATCH((S$3-1)*4+$A6,Table5[auto_index],0),1)=1),INDEX(gen_topics,INDEX(Table5[],MATCH((S$3-1)*4+$A6,Table5[auto_index],0),5),INDEX(Table5[],MATCH((S$3-1)*4+$A6,Table5[auto_index],0),4)))</f>
        <v>Models</v>
      </c>
      <c r="T6" s="18" t="str">
        <f ca="1">IF(AND(ISNUMBER(INDEX(Slots,$A6,T$3)),INDEX(Table5[valid],MATCH((T$3-1)*4+$A6,Table5[auto_index],0),1)=1),INDEX(gen_topics,INDEX(Table5[],MATCH((T$3-1)*4+$A6,Table5[auto_index],0),5),INDEX(Table5[],MATCH((T$3-1)*4+$A6,Table5[auto_index],0),4)))</f>
        <v>Context Free Languages</v>
      </c>
      <c r="U6" s="18" t="str">
        <f ca="1">IF(AND(ISNUMBER(INDEX(Slots,$A6,U$3)),INDEX(Table5[valid],MATCH((U$3-1)*4+$A6,Table5[auto_index],0),1)=1),INDEX(gen_topics,INDEX(Table5[],MATCH((U$3-1)*4+$A6,Table5[auto_index],0),5),INDEX(Table5[],MATCH((U$3-1)*4+$A6,Table5[auto_index],0),4)))</f>
        <v>Introduction to Transactions and Concurrency</v>
      </c>
      <c r="V6" s="18" t="str">
        <f ca="1">IF(AND(ISNUMBER(INDEX(Slots,$A6,V$3)),INDEX(Table5[valid],MATCH((V$3-1)*4+$A6,Table5[auto_index],0),1)=1),INDEX(gen_topics,INDEX(Table5[],MATCH((V$3-1)*4+$A6,Table5[auto_index],0),5),INDEX(Table5[],MATCH((V$3-1)*4+$A6,Table5[auto_index],0),4)))</f>
        <v>Databases</v>
      </c>
      <c r="W6" s="18" t="str">
        <f ca="1">IF(AND(ISNUMBER(INDEX(Slots,$A6,W$3)),INDEX(Table5[valid],MATCH((W$3-1)*4+$A6,Table5[auto_index],0),1)=1),INDEX(gen_topics,INDEX(Table5[],MATCH((W$3-1)*4+$A6,Table5[auto_index],0),5),INDEX(Table5[],MATCH((W$3-1)*4+$A6,Table5[auto_index],0),4)))</f>
        <v>Databases</v>
      </c>
      <c r="X6" s="18" t="str">
        <f ca="1">IF(AND(ISNUMBER(INDEX(Slots,$A6,X$3)),INDEX(Table5[valid],MATCH((X$3-1)*4+$A6,Table5[auto_index],0),1)=1),INDEX(gen_topics,INDEX(Table5[],MATCH((X$3-1)*4+$A6,Table5[auto_index],0),5),INDEX(Table5[],MATCH((X$3-1)*4+$A6,Table5[auto_index],0),4)))</f>
        <v>Databases</v>
      </c>
      <c r="Y6" s="18" t="str">
        <f ca="1">IF(AND(ISNUMBER(INDEX(Slots,$A6,Y$3)),INDEX(Table5[valid],MATCH((Y$3-1)*4+$A6,Table5[auto_index],0),1)=1),INDEX(gen_topics,INDEX(Table5[],MATCH((Y$3-1)*4+$A6,Table5[auto_index],0),5),INDEX(Table5[],MATCH((Y$3-1)*4+$A6,Table5[auto_index],0),4)))</f>
        <v>Databases</v>
      </c>
      <c r="Z6" s="18" t="str">
        <f ca="1">IF(AND(ISNUMBER(INDEX(Slots,$A6,Z$3)),INDEX(Table5[valid],MATCH((Z$3-1)*4+$A6,Table5[auto_index],0),1)=1),INDEX(gen_topics,INDEX(Table5[],MATCH((Z$3-1)*4+$A6,Table5[auto_index],0),5),INDEX(Table5[],MATCH((Z$3-1)*4+$A6,Table5[auto_index],0),4)))</f>
        <v>Backgroud, alternatives and justification of DBMS</v>
      </c>
      <c r="AA6" s="18" t="str">
        <f ca="1">IF(AND(ISNUMBER(INDEX(Slots,$A6,AA$3)),INDEX(Table5[valid],MATCH((AA$3-1)*4+$A6,Table5[auto_index],0),1)=1),INDEX(gen_topics,INDEX(Table5[],MATCH((AA$3-1)*4+$A6,Table5[auto_index],0),5),INDEX(Table5[],MATCH((AA$3-1)*4+$A6,Table5[auto_index],0),4)))</f>
        <v>CPU Control</v>
      </c>
      <c r="AB6" s="18" t="str">
        <f ca="1">IF(AND(ISNUMBER(INDEX(Slots,$A6,AB$3)),INDEX(Table5[valid],MATCH((AB$3-1)*4+$A6,Table5[auto_index],0),1)=1),INDEX(gen_topics,INDEX(Table5[],MATCH((AB$3-1)*4+$A6,Table5[auto_index],0),5),INDEX(Table5[],MATCH((AB$3-1)*4+$A6,Table5[auto_index],0),4)))</f>
        <v>Superscalar</v>
      </c>
      <c r="AC6" s="18" t="str">
        <f ca="1">IF(AND(ISNUMBER(INDEX(Slots,$A6,AC$3)),INDEX(Table5[valid],MATCH((AC$3-1)*4+$A6,Table5[auto_index],0),1)=1),INDEX(gen_topics,INDEX(Table5[],MATCH((AC$3-1)*4+$A6,Table5[auto_index],0),5),INDEX(Table5[],MATCH((AC$3-1)*4+$A6,Table5[auto_index],0),4)))</f>
        <v>CSA</v>
      </c>
      <c r="AD6" s="18" t="str">
        <f ca="1">IF(AND(ISNUMBER(INDEX(Slots,$A6,AD$3)),INDEX(Table5[valid],MATCH((AD$3-1)*4+$A6,Table5[auto_index],0),1)=1),INDEX(gen_topics,INDEX(Table5[],MATCH((AD$3-1)*4+$A6,Table5[auto_index],0),5),INDEX(Table5[],MATCH((AD$3-1)*4+$A6,Table5[auto_index],0),4)))</f>
        <v>CSA</v>
      </c>
      <c r="AE6" s="18" t="str">
        <f ca="1">IF(AND(ISNUMBER(INDEX(Slots,$A6,AE$3)),INDEX(Table5[valid],MATCH((AE$3-1)*4+$A6,Table5[auto_index],0),1)=1),INDEX(gen_topics,INDEX(Table5[],MATCH((AE$3-1)*4+$A6,Table5[auto_index],0),5),INDEX(Table5[],MATCH((AE$3-1)*4+$A6,Table5[auto_index],0),4)))</f>
        <v>CSA</v>
      </c>
      <c r="AF6" s="18" t="str">
        <f ca="1">IF(AND(ISNUMBER(INDEX(Slots,$A6,AF$3)),INDEX(Table5[valid],MATCH((AF$3-1)*4+$A6,Table5[auto_index],0),1)=1),INDEX(gen_topics,INDEX(Table5[],MATCH((AF$3-1)*4+$A6,Table5[auto_index],0),5),INDEX(Table5[],MATCH((AF$3-1)*4+$A6,Table5[auto_index],0),4)))</f>
        <v>Computer Arithmetic</v>
      </c>
      <c r="AG6" s="18" t="b">
        <f ca="1">IF(AND(ISNUMBER(INDEX(Slots,$A6,AG$3)),INDEX(Table5[valid],MATCH((AG$3-1)*4+$A6,Table5[auto_index],0),1)=1),INDEX(gen_topics,INDEX(Table5[],MATCH((AG$3-1)*4+$A6,Table5[auto_index],0),5),INDEX(Table5[],MATCH((AG$3-1)*4+$A6,Table5[auto_index],0),4)))</f>
        <v>0</v>
      </c>
      <c r="AH6" s="18" t="b">
        <f ca="1">IF(AND(ISNUMBER(INDEX(Slots,$A6,AH$3)),INDEX(Table5[valid],MATCH((AH$3-1)*4+$A6,Table5[auto_index],0),1)=1),INDEX(gen_topics,INDEX(Table5[],MATCH((AH$3-1)*4+$A6,Table5[auto_index],0),5),INDEX(Table5[],MATCH((AH$3-1)*4+$A6,Table5[auto_index],0),4)))</f>
        <v>0</v>
      </c>
      <c r="AI6" s="18" t="b">
        <f ca="1">IF(AND(ISNUMBER(INDEX(Slots,$A6,AI$3)),INDEX(Table5[valid],MATCH((AI$3-1)*4+$A6,Table5[auto_index],0),1)=1),INDEX(gen_topics,INDEX(Table5[],MATCH((AI$3-1)*4+$A6,Table5[auto_index],0),5),INDEX(Table5[],MATCH((AI$3-1)*4+$A6,Table5[auto_index],0),4)))</f>
        <v>0</v>
      </c>
      <c r="AJ6" s="18" t="b">
        <f ca="1">IF(AND(ISNUMBER(INDEX(Slots,$A6,AJ$3)),INDEX(Table5[valid],MATCH((AJ$3-1)*4+$A6,Table5[auto_index],0),1)=1),INDEX(gen_topics,INDEX(Table5[],MATCH((AJ$3-1)*4+$A6,Table5[auto_index],0),5),INDEX(Table5[],MATCH((AJ$3-1)*4+$A6,Table5[auto_index],0),4)))</f>
        <v>0</v>
      </c>
      <c r="AK6" s="18" t="b">
        <f ca="1">IF(AND(ISNUMBER(INDEX(Slots,$A6,AK$3)),INDEX(Table5[valid],MATCH((AK$3-1)*4+$A6,Table5[auto_index],0),1)=1),INDEX(gen_topics,INDEX(Table5[],MATCH((AK$3-1)*4+$A6,Table5[auto_index],0),5),INDEX(Table5[],MATCH((AK$3-1)*4+$A6,Table5[auto_index],0),4)))</f>
        <v>0</v>
      </c>
      <c r="AL6" s="18" t="b">
        <f ca="1">IF(AND(ISNUMBER(INDEX(Slots,$A6,AL$3)),INDEX(Table5[valid],MATCH((AL$3-1)*4+$A6,Table5[auto_index],0),1)=1),INDEX(gen_topics,INDEX(Table5[],MATCH((AL$3-1)*4+$A6,Table5[auto_index],0),5),INDEX(Table5[],MATCH((AL$3-1)*4+$A6,Table5[auto_index],0),4)))</f>
        <v>0</v>
      </c>
      <c r="AM6" s="18" t="b">
        <f ca="1">IF(AND(ISNUMBER(INDEX(Slots,$A6,AM$3)),INDEX(Table5[valid],MATCH((AM$3-1)*4+$A6,Table5[auto_index],0),1)=1),INDEX(gen_topics,INDEX(Table5[],MATCH((AM$3-1)*4+$A6,Table5[auto_index],0),5),INDEX(Table5[],MATCH((AM$3-1)*4+$A6,Table5[auto_index],0),4)))</f>
        <v>0</v>
      </c>
      <c r="AN6" s="18" t="b">
        <f ca="1">IF(AND(ISNUMBER(INDEX(Slots,$A6,AN$3)),INDEX(Table5[valid],MATCH((AN$3-1)*4+$A6,Table5[auto_index],0),1)=1),INDEX(gen_topics,INDEX(Table5[],MATCH((AN$3-1)*4+$A6,Table5[auto_index],0),5),INDEX(Table5[],MATCH((AN$3-1)*4+$A6,Table5[auto_index],0),4)))</f>
        <v>0</v>
      </c>
      <c r="AO6" s="18" t="b">
        <f ca="1">IF(AND(ISNUMBER(INDEX(Slots,$A6,AO$3)),INDEX(Table5[valid],MATCH((AO$3-1)*4+$A6,Table5[auto_index],0),1)=1),INDEX(gen_topics,INDEX(Table5[],MATCH((AO$3-1)*4+$A6,Table5[auto_index],0),5),INDEX(Table5[],MATCH((AO$3-1)*4+$A6,Table5[auto_index],0),4)))</f>
        <v>0</v>
      </c>
      <c r="AP6" s="18" t="b">
        <f ca="1">IF(AND(ISNUMBER(INDEX(Slots,$A6,AP$3)),INDEX(Table5[valid],MATCH((AP$3-1)*4+$A6,Table5[auto_index],0),1)=1),INDEX(gen_topics,INDEX(Table5[],MATCH((AP$3-1)*4+$A6,Table5[auto_index],0),5),INDEX(Table5[],MATCH((AP$3-1)*4+$A6,Table5[auto_index],0),4)))</f>
        <v>0</v>
      </c>
      <c r="AQ6" s="18" t="b">
        <f ca="1">IF(AND(ISNUMBER(INDEX(Slots,$A6,AQ$3)),INDEX(Table5[valid],MATCH((AQ$3-1)*4+$A6,Table5[auto_index],0),1)=1),INDEX(gen_topics,INDEX(Table5[],MATCH((AQ$3-1)*4+$A6,Table5[auto_index],0),5),INDEX(Table5[],MATCH((AQ$3-1)*4+$A6,Table5[auto_index],0),4)))</f>
        <v>0</v>
      </c>
      <c r="AR6" s="18" t="b">
        <f ca="1">IF(AND(ISNUMBER(INDEX(Slots,$A6,AR$3)),INDEX(Table5[valid],MATCH((AR$3-1)*4+$A6,Table5[auto_index],0),1)=1),INDEX(gen_topics,INDEX(Table5[],MATCH((AR$3-1)*4+$A6,Table5[auto_index],0),5),INDEX(Table5[],MATCH((AR$3-1)*4+$A6,Table5[auto_index],0),4)))</f>
        <v>0</v>
      </c>
      <c r="AS6" s="18" t="b">
        <f ca="1">IF(AND(ISNUMBER(INDEX(Slots,$A6,AS$3)),INDEX(Table5[valid],MATCH((AS$3-1)*4+$A6,Table5[auto_index],0),1)=1),INDEX(gen_topics,INDEX(Table5[],MATCH((AS$3-1)*4+$A6,Table5[auto_index],0),5),INDEX(Table5[],MATCH((AS$3-1)*4+$A6,Table5[auto_index],0),4)))</f>
        <v>0</v>
      </c>
      <c r="AT6" s="18" t="b">
        <f ca="1">IF(AND(ISNUMBER(INDEX(Slots,$A6,AT$3)),INDEX(Table5[valid],MATCH((AT$3-1)*4+$A6,Table5[auto_index],0),1)=1),INDEX(gen_topics,INDEX(Table5[],MATCH((AT$3-1)*4+$A6,Table5[auto_index],0),5),INDEX(Table5[],MATCH((AT$3-1)*4+$A6,Table5[auto_index],0),4)))</f>
        <v>0</v>
      </c>
      <c r="AU6" s="18" t="b">
        <f ca="1">IF(AND(ISNUMBER(INDEX(Slots,$A6,AU$3)),INDEX(Table5[valid],MATCH((AU$3-1)*4+$A6,Table5[auto_index],0),1)=1),INDEX(gen_topics,INDEX(Table5[],MATCH((AU$3-1)*4+$A6,Table5[auto_index],0),5),INDEX(Table5[],MATCH((AU$3-1)*4+$A6,Table5[auto_index],0),4)))</f>
        <v>0</v>
      </c>
      <c r="AV6" s="18" t="b">
        <f ca="1">IF(AND(ISNUMBER(INDEX(Slots,$A6,AV$3)),INDEX(Table5[valid],MATCH((AV$3-1)*4+$A6,Table5[auto_index],0),1)=1),INDEX(gen_topics,INDEX(Table5[],MATCH((AV$3-1)*4+$A6,Table5[auto_index],0),5),INDEX(Table5[],MATCH((AV$3-1)*4+$A6,Table5[auto_index],0),4)))</f>
        <v>0</v>
      </c>
      <c r="AW6" s="18" t="b">
        <f ca="1">IF(AND(ISNUMBER(INDEX(Slots,$A6,AW$3)),INDEX(Table5[valid],MATCH((AW$3-1)*4+$A6,Table5[auto_index],0),1)=1),INDEX(gen_topics,INDEX(Table5[],MATCH((AW$3-1)*4+$A6,Table5[auto_index],0),5),INDEX(Table5[],MATCH((AW$3-1)*4+$A6,Table5[auto_index],0),4)))</f>
        <v>0</v>
      </c>
      <c r="AX6" s="18" t="b">
        <f ca="1">IF(AND(ISNUMBER(INDEX(Slots,$A6,AX$3)),INDEX(Table5[valid],MATCH((AX$3-1)*4+$A6,Table5[auto_index],0),1)=1),INDEX(gen_topics,INDEX(Table5[],MATCH((AX$3-1)*4+$A6,Table5[auto_index],0),5),INDEX(Table5[],MATCH((AX$3-1)*4+$A6,Table5[auto_index],0),4)))</f>
        <v>0</v>
      </c>
      <c r="AY6" s="18" t="b">
        <f ca="1">IF(AND(ISNUMBER(INDEX(Slots,$A6,AY$3)),INDEX(Table5[valid],MATCH((AY$3-1)*4+$A6,Table5[auto_index],0),1)=1),INDEX(gen_topics,INDEX(Table5[],MATCH((AY$3-1)*4+$A6,Table5[auto_index],0),5),INDEX(Table5[],MATCH((AY$3-1)*4+$A6,Table5[auto_index],0),4)))</f>
        <v>0</v>
      </c>
      <c r="AZ6" s="18" t="b">
        <f ca="1">IF(AND(ISNUMBER(INDEX(Slots,$A6,AZ$3)),INDEX(Table5[valid],MATCH((AZ$3-1)*4+$A6,Table5[auto_index],0),1)=1),INDEX(gen_topics,INDEX(Table5[],MATCH((AZ$3-1)*4+$A6,Table5[auto_index],0),5),INDEX(Table5[],MATCH((AZ$3-1)*4+$A6,Table5[auto_index],0),4)))</f>
        <v>0</v>
      </c>
      <c r="BA6" s="18" t="b">
        <f ca="1">IF(AND(ISNUMBER(INDEX(Slots,$A6,BA$3)),INDEX(Table5[valid],MATCH((BA$3-1)*4+$A6,Table5[auto_index],0),1)=1),INDEX(gen_topics,INDEX(Table5[],MATCH((BA$3-1)*4+$A6,Table5[auto_index],0),5),INDEX(Table5[],MATCH((BA$3-1)*4+$A6,Table5[auto_index],0),4)))</f>
        <v>0</v>
      </c>
      <c r="BB6" s="18" t="b">
        <f ca="1">IF(AND(ISNUMBER(INDEX(Slots,$A6,BB$3)),INDEX(Table5[valid],MATCH((BB$3-1)*4+$A6,Table5[auto_index],0),1)=1),INDEX(gen_topics,INDEX(Table5[],MATCH((BB$3-1)*4+$A6,Table5[auto_index],0),5),INDEX(Table5[],MATCH((BB$3-1)*4+$A6,Table5[auto_index],0),4)))</f>
        <v>0</v>
      </c>
      <c r="BC6" s="18" t="b">
        <f ca="1">IF(AND(ISNUMBER(INDEX(Slots,$A6,BC$3)),INDEX(Table5[valid],MATCH((BC$3-1)*4+$A6,Table5[auto_index],0),1)=1),INDEX(gen_topics,INDEX(Table5[],MATCH((BC$3-1)*4+$A6,Table5[auto_index],0),5),INDEX(Table5[],MATCH((BC$3-1)*4+$A6,Table5[auto_index],0),4)))</f>
        <v>0</v>
      </c>
      <c r="BD6" s="18" t="b">
        <f ca="1">IF(AND(ISNUMBER(INDEX(Slots,$A6,BD$3)),INDEX(Table5[valid],MATCH((BD$3-1)*4+$A6,Table5[auto_index],0),1)=1),INDEX(gen_topics,INDEX(Table5[],MATCH((BD$3-1)*4+$A6,Table5[auto_index],0),5),INDEX(Table5[],MATCH((BD$3-1)*4+$A6,Table5[auto_index],0),4)))</f>
        <v>0</v>
      </c>
      <c r="BE6" s="18" t="b">
        <f ca="1">IF(AND(ISNUMBER(INDEX(Slots,$A6,BE$3)),INDEX(Table5[valid],MATCH((BE$3-1)*4+$A6,Table5[auto_index],0),1)=1),INDEX(gen_topics,INDEX(Table5[],MATCH((BE$3-1)*4+$A6,Table5[auto_index],0),5),INDEX(Table5[],MATCH((BE$3-1)*4+$A6,Table5[auto_index],0),4)))</f>
        <v>0</v>
      </c>
      <c r="BF6" s="18" t="b">
        <f ca="1">IF(AND(ISNUMBER(INDEX(Slots,$A6,BF$3)),INDEX(Table5[valid],MATCH((BF$3-1)*4+$A6,Table5[auto_index],0),1)=1),INDEX(gen_topics,INDEX(Table5[],MATCH((BF$3-1)*4+$A6,Table5[auto_index],0),5),INDEX(Table5[],MATCH((BF$3-1)*4+$A6,Table5[auto_index],0),4)))</f>
        <v>0</v>
      </c>
      <c r="BG6" s="18" t="b">
        <f ca="1">IF(AND(ISNUMBER(INDEX(Slots,$A6,BG$3)),INDEX(Table5[valid],MATCH((BG$3-1)*4+$A6,Table5[auto_index],0),1)=1),INDEX(gen_topics,INDEX(Table5[],MATCH((BG$3-1)*4+$A6,Table5[auto_index],0),5),INDEX(Table5[],MATCH((BG$3-1)*4+$A6,Table5[auto_index],0),4)))</f>
        <v>0</v>
      </c>
      <c r="BH6" s="18" t="b">
        <f ca="1">IF(AND(ISNUMBER(INDEX(Slots,$A6,BH$3)),INDEX(Table5[valid],MATCH((BH$3-1)*4+$A6,Table5[auto_index],0),1)=1),INDEX(gen_topics,INDEX(Table5[],MATCH((BH$3-1)*4+$A6,Table5[auto_index],0),5),INDEX(Table5[],MATCH((BH$3-1)*4+$A6,Table5[auto_index],0),4)))</f>
        <v>0</v>
      </c>
      <c r="BI6" s="18" t="b">
        <f ca="1">IF(AND(ISNUMBER(INDEX(Slots,$A6,BI$3)),INDEX(Table5[valid],MATCH((BI$3-1)*4+$A6,Table5[auto_index],0),1)=1),INDEX(gen_topics,INDEX(Table5[],MATCH((BI$3-1)*4+$A6,Table5[auto_index],0),5),INDEX(Table5[],MATCH((BI$3-1)*4+$A6,Table5[auto_index],0),4)))</f>
        <v>0</v>
      </c>
      <c r="BJ6" s="18" t="b">
        <f ca="1">IF(AND(ISNUMBER(INDEX(Slots,$A6,BJ$3)),INDEX(Table5[valid],MATCH((BJ$3-1)*4+$A6,Table5[auto_index],0),1)=1),INDEX(gen_topics,INDEX(Table5[],MATCH((BJ$3-1)*4+$A6,Table5[auto_index],0),5),INDEX(Table5[],MATCH((BJ$3-1)*4+$A6,Table5[auto_index],0),4)))</f>
        <v>0</v>
      </c>
      <c r="BK6" s="18" t="e">
        <f>IF(AND(ISNUMBER(INDEX(Slots,$A6,BK$3)),INDEX(Table5[valid],MATCH((BK$3-1)*4+$A6,Table5[auto_index],0),1)=1),INDEX(gen_topics,INDEX(Table5[],MATCH((BK$3-1)*4+$A6,Table5[auto_index],0),5),INDEX(Table5[],MATCH((BK$3-1)*4+$A6,Table5[auto_index],0),4)))</f>
        <v>#N/A</v>
      </c>
      <c r="BL6" s="18" t="e">
        <f>IF(AND(ISNUMBER(INDEX(Slots,$A6,BL$3)),INDEX(Table5[valid],MATCH((BL$3-1)*4+$A6,Table5[auto_index],0),1)=1),INDEX(gen_topics,INDEX(Table5[],MATCH((BL$3-1)*4+$A6,Table5[auto_index],0),5),INDEX(Table5[],MATCH((BL$3-1)*4+$A6,Table5[auto_index],0),4)))</f>
        <v>#N/A</v>
      </c>
      <c r="BM6" s="18" t="e">
        <f>IF(AND(ISNUMBER(INDEX(Slots,$A6,BM$3)),INDEX(Table5[valid],MATCH((BM$3-1)*4+$A6,Table5[auto_index],0),1)=1),INDEX(gen_topics,INDEX(Table5[],MATCH((BM$3-1)*4+$A6,Table5[auto_index],0),5),INDEX(Table5[],MATCH((BM$3-1)*4+$A6,Table5[auto_index],0),4)))</f>
        <v>#N/A</v>
      </c>
    </row>
    <row r="7" spans="1:142" ht="98" customHeight="1" thickBot="1" x14ac:dyDescent="0.25">
      <c r="A7" s="14">
        <f>Timeslots!A7</f>
        <v>3</v>
      </c>
      <c r="B7" s="18" t="str">
        <f ca="1">IF(AND(ISNUMBER(INDEX(Slots,$A7,B$3)),INDEX(Table5[valid],MATCH((B$3-1)*4+$A7,Table5[auto_index],0),1)=1),INDEX(gen_topics,INDEX(Table5[],MATCH((B$3-1)*4+$A7,Table5[auto_index],0),5),INDEX(Table5[],MATCH((B$3-1)*4+$A7,Table5[auto_index],0),4)))</f>
        <v>Syntactic Parsing</v>
      </c>
      <c r="C7" s="18" t="str">
        <f ca="1">IF(AND(ISNUMBER(INDEX(Slots,$A7,C$3)),INDEX(Table5[valid],MATCH((C$3-1)*4+$A7,Table5[auto_index],0),1)=1),INDEX(gen_topics,INDEX(Table5[],MATCH((C$3-1)*4+$A7,Table5[auto_index],0),5),INDEX(Table5[],MATCH((C$3-1)*4+$A7,Table5[auto_index],0),4)))</f>
        <v>Deep Learning &amp; word Embeddings</v>
      </c>
      <c r="D7" s="18" t="str">
        <f ca="1">IF(AND(ISNUMBER(INDEX(Slots,$A7,D$3)),INDEX(Table5[valid],MATCH((D$3-1)*4+$A7,Table5[auto_index],0),1)=1),INDEX(gen_topics,INDEX(Table5[],MATCH((D$3-1)*4+$A7,Table5[auto_index],0),5),INDEX(Table5[],MATCH((D$3-1)*4+$A7,Table5[auto_index],0),4)))</f>
        <v>NLP1</v>
      </c>
      <c r="E7" s="18" t="str">
        <f ca="1">IF(AND(ISNUMBER(INDEX(Slots,$A7,E$3)),INDEX(Table5[valid],MATCH((E$3-1)*4+$A7,Table5[auto_index],0),1)=1),INDEX(gen_topics,INDEX(Table5[],MATCH((E$3-1)*4+$A7,Table5[auto_index],0),5),INDEX(Table5[],MATCH((E$3-1)*4+$A7,Table5[auto_index],0),4)))</f>
        <v>NLP2</v>
      </c>
      <c r="F7" s="18" t="str">
        <f ca="1">IF(AND(ISNUMBER(INDEX(Slots,$A7,F$3)),INDEX(Table5[valid],MATCH((F$3-1)*4+$A7,Table5[auto_index],0),1)=1),INDEX(gen_topics,INDEX(Table5[],MATCH((F$3-1)*4+$A7,Table5[auto_index],0),5),INDEX(Table5[],MATCH((F$3-1)*4+$A7,Table5[auto_index],0),4)))</f>
        <v>NLP2</v>
      </c>
      <c r="G7" s="18" t="str">
        <f ca="1">IF(AND(ISNUMBER(INDEX(Slots,$A7,G$3)),INDEX(Table5[valid],MATCH((G$3-1)*4+$A7,Table5[auto_index],0),1)=1),INDEX(gen_topics,INDEX(Table5[],MATCH((G$3-1)*4+$A7,Table5[auto_index],0),5),INDEX(Table5[],MATCH((G$3-1)*4+$A7,Table5[auto_index],0),4)))</f>
        <v>NLP7</v>
      </c>
      <c r="H7" s="18" t="str">
        <f ca="1">IF(AND(ISNUMBER(INDEX(Slots,$A7,H$3)),INDEX(Table5[valid],MATCH((H$3-1)*4+$A7,Table5[auto_index],0),1)=1),INDEX(gen_topics,INDEX(Table5[],MATCH((H$3-1)*4+$A7,Table5[auto_index],0),5),INDEX(Table5[],MATCH((H$3-1)*4+$A7,Table5[auto_index],0),4)))</f>
        <v>Colour</v>
      </c>
      <c r="I7" s="18" t="str">
        <f ca="1">IF(AND(ISNUMBER(INDEX(Slots,$A7,I$3)),INDEX(Table5[valid],MATCH((I$3-1)*4+$A7,Table5[auto_index],0),1)=1),INDEX(gen_topics,INDEX(Table5[],MATCH((I$3-1)*4+$A7,Table5[auto_index],0),5),INDEX(Table5[],MATCH((I$3-1)*4+$A7,Table5[auto_index],0),4)))</f>
        <v>Face Recognition</v>
      </c>
      <c r="J7" s="18" t="str">
        <f ca="1">IF(AND(ISNUMBER(INDEX(Slots,$A7,J$3)),INDEX(Table5[valid],MATCH((J$3-1)*4+$A7,Table5[auto_index],0),1)=1),INDEX(gen_topics,INDEX(Table5[],MATCH((J$3-1)*4+$A7,Table5[auto_index],0),5),INDEX(Table5[],MATCH((J$3-1)*4+$A7,Table5[auto_index],0),4)))</f>
        <v>SIFT</v>
      </c>
      <c r="K7" s="18" t="str">
        <f ca="1">IF(AND(ISNUMBER(INDEX(Slots,$A7,K$3)),INDEX(Table5[valid],MATCH((K$3-1)*4+$A7,Table5[auto_index],0),1)=1),INDEX(gen_topics,INDEX(Table5[],MATCH((K$3-1)*4+$A7,Table5[auto_index],0),5),INDEX(Table5[],MATCH((K$3-1)*4+$A7,Table5[auto_index],0),4)))</f>
        <v>Vision</v>
      </c>
      <c r="L7" s="18" t="str">
        <f ca="1">IF(AND(ISNUMBER(INDEX(Slots,$A7,L$3)),INDEX(Table5[valid],MATCH((L$3-1)*4+$A7,Table5[auto_index],0),1)=1),INDEX(gen_topics,INDEX(Table5[],MATCH((L$3-1)*4+$A7,Table5[auto_index],0),5),INDEX(Table5[],MATCH((L$3-1)*4+$A7,Table5[auto_index],0),4)))</f>
        <v>Vision</v>
      </c>
      <c r="M7" s="18" t="str">
        <f ca="1">IF(AND(ISNUMBER(INDEX(Slots,$A7,M$3)),INDEX(Table5[valid],MATCH((M$3-1)*4+$A7,Table5[auto_index],0),1)=1),INDEX(gen_topics,INDEX(Table5[],MATCH((M$3-1)*4+$A7,Table5[auto_index],0),5),INDEX(Table5[],MATCH((M$3-1)*4+$A7,Table5[auto_index],0),4)))</f>
        <v>Vision</v>
      </c>
      <c r="N7" s="18" t="str">
        <f ca="1">IF(AND(ISNUMBER(INDEX(Slots,$A7,N$3)),INDEX(Table5[valid],MATCH((N$3-1)*4+$A7,Table5[auto_index],0),1)=1),INDEX(gen_topics,INDEX(Table5[],MATCH((N$3-1)*4+$A7,Table5[auto_index],0),5),INDEX(Table5[],MATCH((N$3-1)*4+$A7,Table5[auto_index],0),4)))</f>
        <v>Complexity</v>
      </c>
      <c r="O7" s="18" t="str">
        <f ca="1">IF(AND(ISNUMBER(INDEX(Slots,$A7,O$3)),INDEX(Table5[valid],MATCH((O$3-1)*4+$A7,Table5[auto_index],0),1)=1),INDEX(gen_topics,INDEX(Table5[],MATCH((O$3-1)*4+$A7,Table5[auto_index],0),5),INDEX(Table5[],MATCH((O$3-1)*4+$A7,Table5[auto_index],0),4)))</f>
        <v>Lambda Calculus</v>
      </c>
      <c r="P7" s="18" t="str">
        <f ca="1">IF(AND(ISNUMBER(INDEX(Slots,$A7,P$3)),INDEX(Table5[valid],MATCH((P$3-1)*4+$A7,Table5[auto_index],0),1)=1),INDEX(gen_topics,INDEX(Table5[],MATCH((P$3-1)*4+$A7,Table5[auto_index],0),5),INDEX(Table5[],MATCH((P$3-1)*4+$A7,Table5[auto_index],0),4)))</f>
        <v>Models</v>
      </c>
      <c r="Q7" s="18" t="str">
        <f ca="1">IF(AND(ISNUMBER(INDEX(Slots,$A7,Q$3)),INDEX(Table5[valid],MATCH((Q$3-1)*4+$A7,Table5[auto_index],0),1)=1),INDEX(gen_topics,INDEX(Table5[],MATCH((Q$3-1)*4+$A7,Table5[auto_index],0),5),INDEX(Table5[],MATCH((Q$3-1)*4+$A7,Table5[auto_index],0),4)))</f>
        <v>Models</v>
      </c>
      <c r="R7" s="18" t="str">
        <f ca="1">IF(AND(ISNUMBER(INDEX(Slots,$A7,R$3)),INDEX(Table5[valid],MATCH((R$3-1)*4+$A7,Table5[auto_index],0),1)=1),INDEX(gen_topics,INDEX(Table5[],MATCH((R$3-1)*4+$A7,Table5[auto_index],0),5),INDEX(Table5[],MATCH((R$3-1)*4+$A7,Table5[auto_index],0),4)))</f>
        <v>Models</v>
      </c>
      <c r="S7" s="18" t="str">
        <f ca="1">IF(AND(ISNUMBER(INDEX(Slots,$A7,S$3)),INDEX(Table5[valid],MATCH((S$3-1)*4+$A7,Table5[auto_index],0),1)=1),INDEX(gen_topics,INDEX(Table5[],MATCH((S$3-1)*4+$A7,Table5[auto_index],0),5),INDEX(Table5[],MATCH((S$3-1)*4+$A7,Table5[auto_index],0),4)))</f>
        <v>Models</v>
      </c>
      <c r="T7" s="18" t="str">
        <f ca="1">IF(AND(ISNUMBER(INDEX(Slots,$A7,T$3)),INDEX(Table5[valid],MATCH((T$3-1)*4+$A7,Table5[auto_index],0),1)=1),INDEX(gen_topics,INDEX(Table5[],MATCH((T$3-1)*4+$A7,Table5[auto_index],0),5),INDEX(Table5[],MATCH((T$3-1)*4+$A7,Table5[auto_index],0),4)))</f>
        <v>Relational Databases</v>
      </c>
      <c r="U7" s="18" t="str">
        <f ca="1">IF(AND(ISNUMBER(INDEX(Slots,$A7,U$3)),INDEX(Table5[valid],MATCH((U$3-1)*4+$A7,Table5[auto_index],0),1)=1),INDEX(gen_topics,INDEX(Table5[],MATCH((U$3-1)*4+$A7,Table5[auto_index],0),5),INDEX(Table5[],MATCH((U$3-1)*4+$A7,Table5[auto_index],0),4)))</f>
        <v>Database Design - ER diagrams and mapping to DB</v>
      </c>
      <c r="V7" s="18" t="str">
        <f ca="1">IF(AND(ISNUMBER(INDEX(Slots,$A7,V$3)),INDEX(Table5[valid],MATCH((V$3-1)*4+$A7,Table5[auto_index],0),1)=1),INDEX(gen_topics,INDEX(Table5[],MATCH((V$3-1)*4+$A7,Table5[auto_index],0),5),INDEX(Table5[],MATCH((V$3-1)*4+$A7,Table5[auto_index],0),4)))</f>
        <v>Databases</v>
      </c>
      <c r="W7" s="18" t="str">
        <f ca="1">IF(AND(ISNUMBER(INDEX(Slots,$A7,W$3)),INDEX(Table5[valid],MATCH((W$3-1)*4+$A7,Table5[auto_index],0),1)=1),INDEX(gen_topics,INDEX(Table5[],MATCH((W$3-1)*4+$A7,Table5[auto_index],0),5),INDEX(Table5[],MATCH((W$3-1)*4+$A7,Table5[auto_index],0),4)))</f>
        <v>Databases</v>
      </c>
      <c r="X7" s="18" t="str">
        <f ca="1">IF(AND(ISNUMBER(INDEX(Slots,$A7,X$3)),INDEX(Table5[valid],MATCH((X$3-1)*4+$A7,Table5[auto_index],0),1)=1),INDEX(gen_topics,INDEX(Table5[],MATCH((X$3-1)*4+$A7,Table5[auto_index],0),5),INDEX(Table5[],MATCH((X$3-1)*4+$A7,Table5[auto_index],0),4)))</f>
        <v>Databases</v>
      </c>
      <c r="Y7" s="18" t="str">
        <f ca="1">IF(AND(ISNUMBER(INDEX(Slots,$A7,Y$3)),INDEX(Table5[valid],MATCH((Y$3-1)*4+$A7,Table5[auto_index],0),1)=1),INDEX(gen_topics,INDEX(Table5[],MATCH((Y$3-1)*4+$A7,Table5[auto_index],0),5),INDEX(Table5[],MATCH((Y$3-1)*4+$A7,Table5[auto_index],0),4)))</f>
        <v>Databases</v>
      </c>
      <c r="Z7" s="18" t="str">
        <f ca="1">IF(AND(ISNUMBER(INDEX(Slots,$A7,Z$3)),INDEX(Table5[valid],MATCH((Z$3-1)*4+$A7,Table5[auto_index],0),1)=1),INDEX(gen_topics,INDEX(Table5[],MATCH((Z$3-1)*4+$A7,Table5[auto_index],0),5),INDEX(Table5[],MATCH((Z$3-1)*4+$A7,Table5[auto_index],0),4)))</f>
        <v>Relational Databases</v>
      </c>
      <c r="AA7" s="18" t="str">
        <f ca="1">IF(AND(ISNUMBER(INDEX(Slots,$A7,AA$3)),INDEX(Table5[valid],MATCH((AA$3-1)*4+$A7,Table5[auto_index],0),1)=1),INDEX(gen_topics,INDEX(Table5[],MATCH((AA$3-1)*4+$A7,Table5[auto_index],0),5),INDEX(Table5[],MATCH((AA$3-1)*4+$A7,Table5[auto_index],0),4)))</f>
        <v>IO and Peripherals</v>
      </c>
      <c r="AB7" s="18" t="str">
        <f ca="1">IF(AND(ISNUMBER(INDEX(Slots,$A7,AB$3)),INDEX(Table5[valid],MATCH((AB$3-1)*4+$A7,Table5[auto_index],0),1)=1),INDEX(gen_topics,INDEX(Table5[],MATCH((AB$3-1)*4+$A7,Table5[auto_index],0),5),INDEX(Table5[],MATCH((AB$3-1)*4+$A7,Table5[auto_index],0),4)))</f>
        <v>Parallel Architectures</v>
      </c>
      <c r="AC7" s="18" t="str">
        <f ca="1">IF(AND(ISNUMBER(INDEX(Slots,$A7,AC$3)),INDEX(Table5[valid],MATCH((AC$3-1)*4+$A7,Table5[auto_index],0),1)=1),INDEX(gen_topics,INDEX(Table5[],MATCH((AC$3-1)*4+$A7,Table5[auto_index],0),5),INDEX(Table5[],MATCH((AC$3-1)*4+$A7,Table5[auto_index],0),4)))</f>
        <v>CSA</v>
      </c>
      <c r="AD7" s="18" t="str">
        <f ca="1">IF(AND(ISNUMBER(INDEX(Slots,$A7,AD$3)),INDEX(Table5[valid],MATCH((AD$3-1)*4+$A7,Table5[auto_index],0),1)=1),INDEX(gen_topics,INDEX(Table5[],MATCH((AD$3-1)*4+$A7,Table5[auto_index],0),5),INDEX(Table5[],MATCH((AD$3-1)*4+$A7,Table5[auto_index],0),4)))</f>
        <v>CSA</v>
      </c>
      <c r="AE7" s="18" t="str">
        <f ca="1">IF(AND(ISNUMBER(INDEX(Slots,$A7,AE$3)),INDEX(Table5[valid],MATCH((AE$3-1)*4+$A7,Table5[auto_index],0),1)=1),INDEX(gen_topics,INDEX(Table5[],MATCH((AE$3-1)*4+$A7,Table5[auto_index],0),5),INDEX(Table5[],MATCH((AE$3-1)*4+$A7,Table5[auto_index],0),4)))</f>
        <v>CSA</v>
      </c>
      <c r="AF7" s="18" t="str">
        <f ca="1">IF(AND(ISNUMBER(INDEX(Slots,$A7,AF$3)),INDEX(Table5[valid],MATCH((AF$3-1)*4+$A7,Table5[auto_index],0),1)=1),INDEX(gen_topics,INDEX(Table5[],MATCH((AF$3-1)*4+$A7,Table5[auto_index],0),5),INDEX(Table5[],MATCH((AF$3-1)*4+$A7,Table5[auto_index],0),4)))</f>
        <v>Floating Point</v>
      </c>
      <c r="AG7" s="18" t="b">
        <f ca="1">IF(AND(ISNUMBER(INDEX(Slots,$A7,AG$3)),INDEX(Table5[valid],MATCH((AG$3-1)*4+$A7,Table5[auto_index],0),1)=1),INDEX(gen_topics,INDEX(Table5[],MATCH((AG$3-1)*4+$A7,Table5[auto_index],0),5),INDEX(Table5[],MATCH((AG$3-1)*4+$A7,Table5[auto_index],0),4)))</f>
        <v>0</v>
      </c>
      <c r="AH7" s="18" t="b">
        <f ca="1">IF(AND(ISNUMBER(INDEX(Slots,$A7,AH$3)),INDEX(Table5[valid],MATCH((AH$3-1)*4+$A7,Table5[auto_index],0),1)=1),INDEX(gen_topics,INDEX(Table5[],MATCH((AH$3-1)*4+$A7,Table5[auto_index],0),5),INDEX(Table5[],MATCH((AH$3-1)*4+$A7,Table5[auto_index],0),4)))</f>
        <v>0</v>
      </c>
      <c r="AI7" s="18" t="b">
        <f ca="1">IF(AND(ISNUMBER(INDEX(Slots,$A7,AI$3)),INDEX(Table5[valid],MATCH((AI$3-1)*4+$A7,Table5[auto_index],0),1)=1),INDEX(gen_topics,INDEX(Table5[],MATCH((AI$3-1)*4+$A7,Table5[auto_index],0),5),INDEX(Table5[],MATCH((AI$3-1)*4+$A7,Table5[auto_index],0),4)))</f>
        <v>0</v>
      </c>
      <c r="AJ7" s="18" t="b">
        <f ca="1">IF(AND(ISNUMBER(INDEX(Slots,$A7,AJ$3)),INDEX(Table5[valid],MATCH((AJ$3-1)*4+$A7,Table5[auto_index],0),1)=1),INDEX(gen_topics,INDEX(Table5[],MATCH((AJ$3-1)*4+$A7,Table5[auto_index],0),5),INDEX(Table5[],MATCH((AJ$3-1)*4+$A7,Table5[auto_index],0),4)))</f>
        <v>0</v>
      </c>
      <c r="AK7" s="18" t="b">
        <f ca="1">IF(AND(ISNUMBER(INDEX(Slots,$A7,AK$3)),INDEX(Table5[valid],MATCH((AK$3-1)*4+$A7,Table5[auto_index],0),1)=1),INDEX(gen_topics,INDEX(Table5[],MATCH((AK$3-1)*4+$A7,Table5[auto_index],0),5),INDEX(Table5[],MATCH((AK$3-1)*4+$A7,Table5[auto_index],0),4)))</f>
        <v>0</v>
      </c>
      <c r="AL7" s="18" t="b">
        <f ca="1">IF(AND(ISNUMBER(INDEX(Slots,$A7,AL$3)),INDEX(Table5[valid],MATCH((AL$3-1)*4+$A7,Table5[auto_index],0),1)=1),INDEX(gen_topics,INDEX(Table5[],MATCH((AL$3-1)*4+$A7,Table5[auto_index],0),5),INDEX(Table5[],MATCH((AL$3-1)*4+$A7,Table5[auto_index],0),4)))</f>
        <v>0</v>
      </c>
      <c r="AM7" s="18" t="b">
        <f ca="1">IF(AND(ISNUMBER(INDEX(Slots,$A7,AM$3)),INDEX(Table5[valid],MATCH((AM$3-1)*4+$A7,Table5[auto_index],0),1)=1),INDEX(gen_topics,INDEX(Table5[],MATCH((AM$3-1)*4+$A7,Table5[auto_index],0),5),INDEX(Table5[],MATCH((AM$3-1)*4+$A7,Table5[auto_index],0),4)))</f>
        <v>0</v>
      </c>
      <c r="AN7" s="18" t="b">
        <f ca="1">IF(AND(ISNUMBER(INDEX(Slots,$A7,AN$3)),INDEX(Table5[valid],MATCH((AN$3-1)*4+$A7,Table5[auto_index],0),1)=1),INDEX(gen_topics,INDEX(Table5[],MATCH((AN$3-1)*4+$A7,Table5[auto_index],0),5),INDEX(Table5[],MATCH((AN$3-1)*4+$A7,Table5[auto_index],0),4)))</f>
        <v>0</v>
      </c>
      <c r="AO7" s="18" t="b">
        <f ca="1">IF(AND(ISNUMBER(INDEX(Slots,$A7,AO$3)),INDEX(Table5[valid],MATCH((AO$3-1)*4+$A7,Table5[auto_index],0),1)=1),INDEX(gen_topics,INDEX(Table5[],MATCH((AO$3-1)*4+$A7,Table5[auto_index],0),5),INDEX(Table5[],MATCH((AO$3-1)*4+$A7,Table5[auto_index],0),4)))</f>
        <v>0</v>
      </c>
      <c r="AP7" s="18" t="b">
        <f ca="1">IF(AND(ISNUMBER(INDEX(Slots,$A7,AP$3)),INDEX(Table5[valid],MATCH((AP$3-1)*4+$A7,Table5[auto_index],0),1)=1),INDEX(gen_topics,INDEX(Table5[],MATCH((AP$3-1)*4+$A7,Table5[auto_index],0),5),INDEX(Table5[],MATCH((AP$3-1)*4+$A7,Table5[auto_index],0),4)))</f>
        <v>0</v>
      </c>
      <c r="AQ7" s="18" t="b">
        <f ca="1">IF(AND(ISNUMBER(INDEX(Slots,$A7,AQ$3)),INDEX(Table5[valid],MATCH((AQ$3-1)*4+$A7,Table5[auto_index],0),1)=1),INDEX(gen_topics,INDEX(Table5[],MATCH((AQ$3-1)*4+$A7,Table5[auto_index],0),5),INDEX(Table5[],MATCH((AQ$3-1)*4+$A7,Table5[auto_index],0),4)))</f>
        <v>0</v>
      </c>
      <c r="AR7" s="18" t="b">
        <f ca="1">IF(AND(ISNUMBER(INDEX(Slots,$A7,AR$3)),INDEX(Table5[valid],MATCH((AR$3-1)*4+$A7,Table5[auto_index],0),1)=1),INDEX(gen_topics,INDEX(Table5[],MATCH((AR$3-1)*4+$A7,Table5[auto_index],0),5),INDEX(Table5[],MATCH((AR$3-1)*4+$A7,Table5[auto_index],0),4)))</f>
        <v>0</v>
      </c>
      <c r="AS7" s="18" t="b">
        <f ca="1">IF(AND(ISNUMBER(INDEX(Slots,$A7,AS$3)),INDEX(Table5[valid],MATCH((AS$3-1)*4+$A7,Table5[auto_index],0),1)=1),INDEX(gen_topics,INDEX(Table5[],MATCH((AS$3-1)*4+$A7,Table5[auto_index],0),5),INDEX(Table5[],MATCH((AS$3-1)*4+$A7,Table5[auto_index],0),4)))</f>
        <v>0</v>
      </c>
      <c r="AT7" s="18" t="b">
        <f ca="1">IF(AND(ISNUMBER(INDEX(Slots,$A7,AT$3)),INDEX(Table5[valid],MATCH((AT$3-1)*4+$A7,Table5[auto_index],0),1)=1),INDEX(gen_topics,INDEX(Table5[],MATCH((AT$3-1)*4+$A7,Table5[auto_index],0),5),INDEX(Table5[],MATCH((AT$3-1)*4+$A7,Table5[auto_index],0),4)))</f>
        <v>0</v>
      </c>
      <c r="AU7" s="18" t="b">
        <f ca="1">IF(AND(ISNUMBER(INDEX(Slots,$A7,AU$3)),INDEX(Table5[valid],MATCH((AU$3-1)*4+$A7,Table5[auto_index],0),1)=1),INDEX(gen_topics,INDEX(Table5[],MATCH((AU$3-1)*4+$A7,Table5[auto_index],0),5),INDEX(Table5[],MATCH((AU$3-1)*4+$A7,Table5[auto_index],0),4)))</f>
        <v>0</v>
      </c>
      <c r="AV7" s="18" t="b">
        <f ca="1">IF(AND(ISNUMBER(INDEX(Slots,$A7,AV$3)),INDEX(Table5[valid],MATCH((AV$3-1)*4+$A7,Table5[auto_index],0),1)=1),INDEX(gen_topics,INDEX(Table5[],MATCH((AV$3-1)*4+$A7,Table5[auto_index],0),5),INDEX(Table5[],MATCH((AV$3-1)*4+$A7,Table5[auto_index],0),4)))</f>
        <v>0</v>
      </c>
      <c r="AW7" s="18" t="b">
        <f ca="1">IF(AND(ISNUMBER(INDEX(Slots,$A7,AW$3)),INDEX(Table5[valid],MATCH((AW$3-1)*4+$A7,Table5[auto_index],0),1)=1),INDEX(gen_topics,INDEX(Table5[],MATCH((AW$3-1)*4+$A7,Table5[auto_index],0),5),INDEX(Table5[],MATCH((AW$3-1)*4+$A7,Table5[auto_index],0),4)))</f>
        <v>0</v>
      </c>
      <c r="AX7" s="18" t="b">
        <f ca="1">IF(AND(ISNUMBER(INDEX(Slots,$A7,AX$3)),INDEX(Table5[valid],MATCH((AX$3-1)*4+$A7,Table5[auto_index],0),1)=1),INDEX(gen_topics,INDEX(Table5[],MATCH((AX$3-1)*4+$A7,Table5[auto_index],0),5),INDEX(Table5[],MATCH((AX$3-1)*4+$A7,Table5[auto_index],0),4)))</f>
        <v>0</v>
      </c>
      <c r="AY7" s="18" t="b">
        <f ca="1">IF(AND(ISNUMBER(INDEX(Slots,$A7,AY$3)),INDEX(Table5[valid],MATCH((AY$3-1)*4+$A7,Table5[auto_index],0),1)=1),INDEX(gen_topics,INDEX(Table5[],MATCH((AY$3-1)*4+$A7,Table5[auto_index],0),5),INDEX(Table5[],MATCH((AY$3-1)*4+$A7,Table5[auto_index],0),4)))</f>
        <v>0</v>
      </c>
      <c r="AZ7" s="18" t="b">
        <f ca="1">IF(AND(ISNUMBER(INDEX(Slots,$A7,AZ$3)),INDEX(Table5[valid],MATCH((AZ$3-1)*4+$A7,Table5[auto_index],0),1)=1),INDEX(gen_topics,INDEX(Table5[],MATCH((AZ$3-1)*4+$A7,Table5[auto_index],0),5),INDEX(Table5[],MATCH((AZ$3-1)*4+$A7,Table5[auto_index],0),4)))</f>
        <v>0</v>
      </c>
      <c r="BA7" s="18" t="b">
        <f ca="1">IF(AND(ISNUMBER(INDEX(Slots,$A7,BA$3)),INDEX(Table5[valid],MATCH((BA$3-1)*4+$A7,Table5[auto_index],0),1)=1),INDEX(gen_topics,INDEX(Table5[],MATCH((BA$3-1)*4+$A7,Table5[auto_index],0),5),INDEX(Table5[],MATCH((BA$3-1)*4+$A7,Table5[auto_index],0),4)))</f>
        <v>0</v>
      </c>
      <c r="BB7" s="18" t="b">
        <f ca="1">IF(AND(ISNUMBER(INDEX(Slots,$A7,BB$3)),INDEX(Table5[valid],MATCH((BB$3-1)*4+$A7,Table5[auto_index],0),1)=1),INDEX(gen_topics,INDEX(Table5[],MATCH((BB$3-1)*4+$A7,Table5[auto_index],0),5),INDEX(Table5[],MATCH((BB$3-1)*4+$A7,Table5[auto_index],0),4)))</f>
        <v>0</v>
      </c>
      <c r="BC7" s="18" t="b">
        <f ca="1">IF(AND(ISNUMBER(INDEX(Slots,$A7,BC$3)),INDEX(Table5[valid],MATCH((BC$3-1)*4+$A7,Table5[auto_index],0),1)=1),INDEX(gen_topics,INDEX(Table5[],MATCH((BC$3-1)*4+$A7,Table5[auto_index],0),5),INDEX(Table5[],MATCH((BC$3-1)*4+$A7,Table5[auto_index],0),4)))</f>
        <v>0</v>
      </c>
      <c r="BD7" s="18" t="b">
        <f ca="1">IF(AND(ISNUMBER(INDEX(Slots,$A7,BD$3)),INDEX(Table5[valid],MATCH((BD$3-1)*4+$A7,Table5[auto_index],0),1)=1),INDEX(gen_topics,INDEX(Table5[],MATCH((BD$3-1)*4+$A7,Table5[auto_index],0),5),INDEX(Table5[],MATCH((BD$3-1)*4+$A7,Table5[auto_index],0),4)))</f>
        <v>0</v>
      </c>
      <c r="BE7" s="18" t="b">
        <f ca="1">IF(AND(ISNUMBER(INDEX(Slots,$A7,BE$3)),INDEX(Table5[valid],MATCH((BE$3-1)*4+$A7,Table5[auto_index],0),1)=1),INDEX(gen_topics,INDEX(Table5[],MATCH((BE$3-1)*4+$A7,Table5[auto_index],0),5),INDEX(Table5[],MATCH((BE$3-1)*4+$A7,Table5[auto_index],0),4)))</f>
        <v>0</v>
      </c>
      <c r="BF7" s="18" t="b">
        <f ca="1">IF(AND(ISNUMBER(INDEX(Slots,$A7,BF$3)),INDEX(Table5[valid],MATCH((BF$3-1)*4+$A7,Table5[auto_index],0),1)=1),INDEX(gen_topics,INDEX(Table5[],MATCH((BF$3-1)*4+$A7,Table5[auto_index],0),5),INDEX(Table5[],MATCH((BF$3-1)*4+$A7,Table5[auto_index],0),4)))</f>
        <v>0</v>
      </c>
      <c r="BG7" s="18" t="b">
        <f ca="1">IF(AND(ISNUMBER(INDEX(Slots,$A7,BG$3)),INDEX(Table5[valid],MATCH((BG$3-1)*4+$A7,Table5[auto_index],0),1)=1),INDEX(gen_topics,INDEX(Table5[],MATCH((BG$3-1)*4+$A7,Table5[auto_index],0),5),INDEX(Table5[],MATCH((BG$3-1)*4+$A7,Table5[auto_index],0),4)))</f>
        <v>0</v>
      </c>
      <c r="BH7" s="18" t="b">
        <f ca="1">IF(AND(ISNUMBER(INDEX(Slots,$A7,BH$3)),INDEX(Table5[valid],MATCH((BH$3-1)*4+$A7,Table5[auto_index],0),1)=1),INDEX(gen_topics,INDEX(Table5[],MATCH((BH$3-1)*4+$A7,Table5[auto_index],0),5),INDEX(Table5[],MATCH((BH$3-1)*4+$A7,Table5[auto_index],0),4)))</f>
        <v>0</v>
      </c>
      <c r="BI7" s="18" t="b">
        <f ca="1">IF(AND(ISNUMBER(INDEX(Slots,$A7,BI$3)),INDEX(Table5[valid],MATCH((BI$3-1)*4+$A7,Table5[auto_index],0),1)=1),INDEX(gen_topics,INDEX(Table5[],MATCH((BI$3-1)*4+$A7,Table5[auto_index],0),5),INDEX(Table5[],MATCH((BI$3-1)*4+$A7,Table5[auto_index],0),4)))</f>
        <v>0</v>
      </c>
      <c r="BJ7" s="18" t="b">
        <f ca="1">IF(AND(ISNUMBER(INDEX(Slots,$A7,BJ$3)),INDEX(Table5[valid],MATCH((BJ$3-1)*4+$A7,Table5[auto_index],0),1)=1),INDEX(gen_topics,INDEX(Table5[],MATCH((BJ$3-1)*4+$A7,Table5[auto_index],0),5),INDEX(Table5[],MATCH((BJ$3-1)*4+$A7,Table5[auto_index],0),4)))</f>
        <v>0</v>
      </c>
      <c r="BK7" s="18" t="e">
        <f>IF(AND(ISNUMBER(INDEX(Slots,$A7,BK$3)),INDEX(Table5[valid],MATCH((BK$3-1)*4+$A7,Table5[auto_index],0),1)=1),INDEX(gen_topics,INDEX(Table5[],MATCH((BK$3-1)*4+$A7,Table5[auto_index],0),5),INDEX(Table5[],MATCH((BK$3-1)*4+$A7,Table5[auto_index],0),4)))</f>
        <v>#N/A</v>
      </c>
      <c r="BL7" s="18" t="e">
        <f>IF(AND(ISNUMBER(INDEX(Slots,$A7,BL$3)),INDEX(Table5[valid],MATCH((BL$3-1)*4+$A7,Table5[auto_index],0),1)=1),INDEX(gen_topics,INDEX(Table5[],MATCH((BL$3-1)*4+$A7,Table5[auto_index],0),5),INDEX(Table5[],MATCH((BL$3-1)*4+$A7,Table5[auto_index],0),4)))</f>
        <v>#N/A</v>
      </c>
      <c r="BM7" s="18" t="e">
        <f>IF(AND(ISNUMBER(INDEX(Slots,$A7,BM$3)),INDEX(Table5[valid],MATCH((BM$3-1)*4+$A7,Table5[auto_index],0),1)=1),INDEX(gen_topics,INDEX(Table5[],MATCH((BM$3-1)*4+$A7,Table5[auto_index],0),5),INDEX(Table5[],MATCH((BM$3-1)*4+$A7,Table5[auto_index],0),4)))</f>
        <v>#N/A</v>
      </c>
    </row>
    <row r="8" spans="1:142" ht="98" customHeight="1" thickBot="1" x14ac:dyDescent="0.25">
      <c r="A8" s="15">
        <f>Timeslots!A8</f>
        <v>4</v>
      </c>
      <c r="B8" s="18" t="str">
        <f ca="1">IF(AND(ISNUMBER(INDEX(Slots,$A8,B$3)),INDEX(Table5[valid],MATCH((B$3-1)*4+$A8,Table5[auto_index],0),1)=1),INDEX(gen_topics,INDEX(Table5[],MATCH((B$3-1)*4+$A8,Table5[auto_index],0),5),INDEX(Table5[],MATCH((B$3-1)*4+$A8,Table5[auto_index],0),4)))</f>
        <v>Shallow Semantics</v>
      </c>
      <c r="C8" s="18" t="str">
        <f ca="1">IF(AND(ISNUMBER(INDEX(Slots,$A8,C$3)),INDEX(Table5[valid],MATCH((C$3-1)*4+$A8,Table5[auto_index],0),1)=1),INDEX(gen_topics,INDEX(Table5[],MATCH((C$3-1)*4+$A8,Table5[auto_index],0),5),INDEX(Table5[],MATCH((C$3-1)*4+$A8,Table5[auto_index],0),4)))</f>
        <v>Sentiment Analysis</v>
      </c>
      <c r="D8" s="18" t="str">
        <f ca="1">IF(AND(ISNUMBER(INDEX(Slots,$A8,D$3)),INDEX(Table5[valid],MATCH((D$3-1)*4+$A8,Table5[auto_index],0),1)=1),INDEX(gen_topics,INDEX(Table5[],MATCH((D$3-1)*4+$A8,Table5[auto_index],0),5),INDEX(Table5[],MATCH((D$3-1)*4+$A8,Table5[auto_index],0),4)))</f>
        <v>NLP9</v>
      </c>
      <c r="E8" s="18" t="str">
        <f ca="1">IF(AND(ISNUMBER(INDEX(Slots,$A8,E$3)),INDEX(Table5[valid],MATCH((E$3-1)*4+$A8,Table5[auto_index],0),1)=1),INDEX(gen_topics,INDEX(Table5[],MATCH((E$3-1)*4+$A8,Table5[auto_index],0),5),INDEX(Table5[],MATCH((E$3-1)*4+$A8,Table5[auto_index],0),4)))</f>
        <v>NLP7</v>
      </c>
      <c r="F8" s="18" t="str">
        <f ca="1">IF(AND(ISNUMBER(INDEX(Slots,$A8,F$3)),INDEX(Table5[valid],MATCH((F$3-1)*4+$A8,Table5[auto_index],0),1)=1),INDEX(gen_topics,INDEX(Table5[],MATCH((F$3-1)*4+$A8,Table5[auto_index],0),5),INDEX(Table5[],MATCH((F$3-1)*4+$A8,Table5[auto_index],0),4)))</f>
        <v>NLP2</v>
      </c>
      <c r="G8" s="18" t="str">
        <f ca="1">IF(AND(ISNUMBER(INDEX(Slots,$A8,G$3)),INDEX(Table5[valid],MATCH((G$3-1)*4+$A8,Table5[auto_index],0),1)=1),INDEX(gen_topics,INDEX(Table5[],MATCH((G$3-1)*4+$A8,Table5[auto_index],0),5),INDEX(Table5[],MATCH((G$3-1)*4+$A8,Table5[auto_index],0),4)))</f>
        <v>NLP3</v>
      </c>
      <c r="H8" s="18" t="str">
        <f ca="1">IF(AND(ISNUMBER(INDEX(Slots,$A8,H$3)),INDEX(Table5[valid],MATCH((H$3-1)*4+$A8,Table5[auto_index],0),1)=1),INDEX(gen_topics,INDEX(Table5[],MATCH((H$3-1)*4+$A8,Table5[auto_index],0),5),INDEX(Table5[],MATCH((H$3-1)*4+$A8,Table5[auto_index],0),4)))</f>
        <v>Noise Filtering</v>
      </c>
      <c r="I8" s="18" t="str">
        <f ca="1">IF(AND(ISNUMBER(INDEX(Slots,$A8,I$3)),INDEX(Table5[valid],MATCH((I$3-1)*4+$A8,Table5[auto_index],0),1)=1),INDEX(gen_topics,INDEX(Table5[],MATCH((I$3-1)*4+$A8,Table5[auto_index],0),5),INDEX(Table5[],MATCH((I$3-1)*4+$A8,Table5[auto_index],0),4)))</f>
        <v>3D Imaging</v>
      </c>
      <c r="J8" s="18" t="str">
        <f ca="1">IF(AND(ISNUMBER(INDEX(Slots,$A8,J$3)),INDEX(Table5[valid],MATCH((J$3-1)*4+$A8,Table5[auto_index],0),1)=1),INDEX(gen_topics,INDEX(Table5[],MATCH((J$3-1)*4+$A8,Table5[auto_index],0),5),INDEX(Table5[],MATCH((J$3-1)*4+$A8,Table5[auto_index],0),4)))</f>
        <v>Object Recognition</v>
      </c>
      <c r="K8" s="18" t="str">
        <f ca="1">IF(AND(ISNUMBER(INDEX(Slots,$A8,K$3)),INDEX(Table5[valid],MATCH((K$3-1)*4+$A8,Table5[auto_index],0),1)=1),INDEX(gen_topics,INDEX(Table5[],MATCH((K$3-1)*4+$A8,Table5[auto_index],0),5),INDEX(Table5[],MATCH((K$3-1)*4+$A8,Table5[auto_index],0),4)))</f>
        <v>Vision</v>
      </c>
      <c r="L8" s="18" t="str">
        <f ca="1">IF(AND(ISNUMBER(INDEX(Slots,$A8,L$3)),INDEX(Table5[valid],MATCH((L$3-1)*4+$A8,Table5[auto_index],0),1)=1),INDEX(gen_topics,INDEX(Table5[],MATCH((L$3-1)*4+$A8,Table5[auto_index],0),5),INDEX(Table5[],MATCH((L$3-1)*4+$A8,Table5[auto_index],0),4)))</f>
        <v>Vision</v>
      </c>
      <c r="M8" s="18" t="str">
        <f ca="1">IF(AND(ISNUMBER(INDEX(Slots,$A8,M$3)),INDEX(Table5[valid],MATCH((M$3-1)*4+$A8,Table5[auto_index],0),1)=1),INDEX(gen_topics,INDEX(Table5[],MATCH((M$3-1)*4+$A8,Table5[auto_index],0),5),INDEX(Table5[],MATCH((M$3-1)*4+$A8,Table5[auto_index],0),4)))</f>
        <v>Vision</v>
      </c>
      <c r="N8" s="18" t="str">
        <f ca="1">IF(AND(ISNUMBER(INDEX(Slots,$A8,N$3)),INDEX(Table5[valid],MATCH((N$3-1)*4+$A8,Table5[auto_index],0),1)=1),INDEX(gen_topics,INDEX(Table5[],MATCH((N$3-1)*4+$A8,Table5[auto_index],0),5),INDEX(Table5[],MATCH((N$3-1)*4+$A8,Table5[auto_index],0),4)))</f>
        <v>Turing Machines</v>
      </c>
      <c r="O8" s="18" t="str">
        <f ca="1">IF(AND(ISNUMBER(INDEX(Slots,$A8,O$3)),INDEX(Table5[valid],MATCH((O$3-1)*4+$A8,Table5[auto_index],0),1)=1),INDEX(gen_topics,INDEX(Table5[],MATCH((O$3-1)*4+$A8,Table5[auto_index],0),5),INDEX(Table5[],MATCH((O$3-1)*4+$A8,Table5[auto_index],0),4)))</f>
        <v>Models</v>
      </c>
      <c r="P8" s="18" t="str">
        <f ca="1">IF(AND(ISNUMBER(INDEX(Slots,$A8,P$3)),INDEX(Table5[valid],MATCH((P$3-1)*4+$A8,Table5[auto_index],0),1)=1),INDEX(gen_topics,INDEX(Table5[],MATCH((P$3-1)*4+$A8,Table5[auto_index],0),5),INDEX(Table5[],MATCH((P$3-1)*4+$A8,Table5[auto_index],0),4)))</f>
        <v>Models</v>
      </c>
      <c r="Q8" s="18" t="str">
        <f ca="1">IF(AND(ISNUMBER(INDEX(Slots,$A8,Q$3)),INDEX(Table5[valid],MATCH((Q$3-1)*4+$A8,Table5[auto_index],0),1)=1),INDEX(gen_topics,INDEX(Table5[],MATCH((Q$3-1)*4+$A8,Table5[auto_index],0),5),INDEX(Table5[],MATCH((Q$3-1)*4+$A8,Table5[auto_index],0),4)))</f>
        <v>Models</v>
      </c>
      <c r="R8" s="18" t="str">
        <f ca="1">IF(AND(ISNUMBER(INDEX(Slots,$A8,R$3)),INDEX(Table5[valid],MATCH((R$3-1)*4+$A8,Table5[auto_index],0),1)=1),INDEX(gen_topics,INDEX(Table5[],MATCH((R$3-1)*4+$A8,Table5[auto_index],0),5),INDEX(Table5[],MATCH((R$3-1)*4+$A8,Table5[auto_index],0),4)))</f>
        <v>Models</v>
      </c>
      <c r="S8" s="18" t="str">
        <f ca="1">IF(AND(ISNUMBER(INDEX(Slots,$A8,S$3)),INDEX(Table5[valid],MATCH((S$3-1)*4+$A8,Table5[auto_index],0),1)=1),INDEX(gen_topics,INDEX(Table5[],MATCH((S$3-1)*4+$A8,Table5[auto_index],0),5),INDEX(Table5[],MATCH((S$3-1)*4+$A8,Table5[auto_index],0),4)))</f>
        <v>Models</v>
      </c>
      <c r="T8" s="18" t="str">
        <f ca="1">IF(AND(ISNUMBER(INDEX(Slots,$A8,T$3)),INDEX(Table5[valid],MATCH((T$3-1)*4+$A8,Table5[auto_index],0),1)=1),INDEX(gen_topics,INDEX(Table5[],MATCH((T$3-1)*4+$A8,Table5[auto_index],0),5),INDEX(Table5[],MATCH((T$3-1)*4+$A8,Table5[auto_index],0),4)))</f>
        <v>Relational Model</v>
      </c>
      <c r="U8" s="18" t="str">
        <f ca="1">IF(AND(ISNUMBER(INDEX(Slots,$A8,U$3)),INDEX(Table5[valid],MATCH((U$3-1)*4+$A8,Table5[auto_index],0),1)=1),INDEX(gen_topics,INDEX(Table5[],MATCH((U$3-1)*4+$A8,Table5[auto_index],0),5),INDEX(Table5[],MATCH((U$3-1)*4+$A8,Table5[auto_index],0),4)))</f>
        <v>Java &amp; SQL - using a DB through JDBC</v>
      </c>
      <c r="V8" s="18" t="str">
        <f ca="1">IF(AND(ISNUMBER(INDEX(Slots,$A8,V$3)),INDEX(Table5[valid],MATCH((V$3-1)*4+$A8,Table5[auto_index],0),1)=1),INDEX(gen_topics,INDEX(Table5[],MATCH((V$3-1)*4+$A8,Table5[auto_index],0),5),INDEX(Table5[],MATCH((V$3-1)*4+$A8,Table5[auto_index],0),4)))</f>
        <v>Databases</v>
      </c>
      <c r="W8" s="18" t="str">
        <f ca="1">IF(AND(ISNUMBER(INDEX(Slots,$A8,W$3)),INDEX(Table5[valid],MATCH((W$3-1)*4+$A8,Table5[auto_index],0),1)=1),INDEX(gen_topics,INDEX(Table5[],MATCH((W$3-1)*4+$A8,Table5[auto_index],0),5),INDEX(Table5[],MATCH((W$3-1)*4+$A8,Table5[auto_index],0),4)))</f>
        <v>Databases</v>
      </c>
      <c r="X8" s="18" t="str">
        <f ca="1">IF(AND(ISNUMBER(INDEX(Slots,$A8,X$3)),INDEX(Table5[valid],MATCH((X$3-1)*4+$A8,Table5[auto_index],0),1)=1),INDEX(gen_topics,INDEX(Table5[],MATCH((X$3-1)*4+$A8,Table5[auto_index],0),5),INDEX(Table5[],MATCH((X$3-1)*4+$A8,Table5[auto_index],0),4)))</f>
        <v>Databases</v>
      </c>
      <c r="Y8" s="18" t="str">
        <f ca="1">IF(AND(ISNUMBER(INDEX(Slots,$A8,Y$3)),INDEX(Table5[valid],MATCH((Y$3-1)*4+$A8,Table5[auto_index],0),1)=1),INDEX(gen_topics,INDEX(Table5[],MATCH((Y$3-1)*4+$A8,Table5[auto_index],0),5),INDEX(Table5[],MATCH((Y$3-1)*4+$A8,Table5[auto_index],0),4)))</f>
        <v>Databases</v>
      </c>
      <c r="Z8" s="18" t="str">
        <f ca="1">IF(AND(ISNUMBER(INDEX(Slots,$A8,Z$3)),INDEX(Table5[valid],MATCH((Z$3-1)*4+$A8,Table5[auto_index],0),1)=1),INDEX(gen_topics,INDEX(Table5[],MATCH((Z$3-1)*4+$A8,Table5[auto_index],0),5),INDEX(Table5[],MATCH((Z$3-1)*4+$A8,Table5[auto_index],0),4)))</f>
        <v>Digital Logic</v>
      </c>
      <c r="AA8" s="18" t="str">
        <f ca="1">IF(AND(ISNUMBER(INDEX(Slots,$A8,AA$3)),INDEX(Table5[valid],MATCH((AA$3-1)*4+$A8,Table5[auto_index],0),1)=1),INDEX(gen_topics,INDEX(Table5[],MATCH((AA$3-1)*4+$A8,Table5[auto_index],0),5),INDEX(Table5[],MATCH((AA$3-1)*4+$A8,Table5[auto_index],0),4)))</f>
        <v>Improving Performance - Cache</v>
      </c>
      <c r="AB8" s="18" t="str">
        <f ca="1">IF(AND(ISNUMBER(INDEX(Slots,$A8,AB$3)),INDEX(Table5[valid],MATCH((AB$3-1)*4+$A8,Table5[auto_index],0),1)=1),INDEX(gen_topics,INDEX(Table5[],MATCH((AB$3-1)*4+$A8,Table5[auto_index],0),5),INDEX(Table5[],MATCH((AB$3-1)*4+$A8,Table5[auto_index],0),4)))</f>
        <v>CSA</v>
      </c>
      <c r="AC8" s="18" t="str">
        <f ca="1">IF(AND(ISNUMBER(INDEX(Slots,$A8,AC$3)),INDEX(Table5[valid],MATCH((AC$3-1)*4+$A8,Table5[auto_index],0),1)=1),INDEX(gen_topics,INDEX(Table5[],MATCH((AC$3-1)*4+$A8,Table5[auto_index],0),5),INDEX(Table5[],MATCH((AC$3-1)*4+$A8,Table5[auto_index],0),4)))</f>
        <v>CSA</v>
      </c>
      <c r="AD8" s="18" t="str">
        <f ca="1">IF(AND(ISNUMBER(INDEX(Slots,$A8,AD$3)),INDEX(Table5[valid],MATCH((AD$3-1)*4+$A8,Table5[auto_index],0),1)=1),INDEX(gen_topics,INDEX(Table5[],MATCH((AD$3-1)*4+$A8,Table5[auto_index],0),5),INDEX(Table5[],MATCH((AD$3-1)*4+$A8,Table5[auto_index],0),4)))</f>
        <v>CSA</v>
      </c>
      <c r="AE8" s="18" t="str">
        <f ca="1">IF(AND(ISNUMBER(INDEX(Slots,$A8,AE$3)),INDEX(Table5[valid],MATCH((AE$3-1)*4+$A8,Table5[auto_index],0),1)=1),INDEX(gen_topics,INDEX(Table5[],MATCH((AE$3-1)*4+$A8,Table5[auto_index],0),5),INDEX(Table5[],MATCH((AE$3-1)*4+$A8,Table5[auto_index],0),4)))</f>
        <v>CSA</v>
      </c>
      <c r="AF8" s="18" t="str">
        <f ca="1">IF(AND(ISNUMBER(INDEX(Slots,$A8,AF$3)),INDEX(Table5[valid],MATCH((AF$3-1)*4+$A8,Table5[auto_index],0),1)=1),INDEX(gen_topics,INDEX(Table5[],MATCH((AF$3-1)*4+$A8,Table5[auto_index],0),5),INDEX(Table5[],MATCH((AF$3-1)*4+$A8,Table5[auto_index],0),4)))</f>
        <v>Digital Logic</v>
      </c>
      <c r="AG8" s="18" t="b">
        <f ca="1">IF(AND(ISNUMBER(INDEX(Slots,$A8,AG$3)),INDEX(Table5[valid],MATCH((AG$3-1)*4+$A8,Table5[auto_index],0),1)=1),INDEX(gen_topics,INDEX(Table5[],MATCH((AG$3-1)*4+$A8,Table5[auto_index],0),5),INDEX(Table5[],MATCH((AG$3-1)*4+$A8,Table5[auto_index],0),4)))</f>
        <v>0</v>
      </c>
      <c r="AH8" s="18" t="b">
        <f ca="1">IF(AND(ISNUMBER(INDEX(Slots,$A8,AH$3)),INDEX(Table5[valid],MATCH((AH$3-1)*4+$A8,Table5[auto_index],0),1)=1),INDEX(gen_topics,INDEX(Table5[],MATCH((AH$3-1)*4+$A8,Table5[auto_index],0),5),INDEX(Table5[],MATCH((AH$3-1)*4+$A8,Table5[auto_index],0),4)))</f>
        <v>0</v>
      </c>
      <c r="AI8" s="18" t="b">
        <f ca="1">IF(AND(ISNUMBER(INDEX(Slots,$A8,AI$3)),INDEX(Table5[valid],MATCH((AI$3-1)*4+$A8,Table5[auto_index],0),1)=1),INDEX(gen_topics,INDEX(Table5[],MATCH((AI$3-1)*4+$A8,Table5[auto_index],0),5),INDEX(Table5[],MATCH((AI$3-1)*4+$A8,Table5[auto_index],0),4)))</f>
        <v>0</v>
      </c>
      <c r="AJ8" s="18" t="b">
        <f ca="1">IF(AND(ISNUMBER(INDEX(Slots,$A8,AJ$3)),INDEX(Table5[valid],MATCH((AJ$3-1)*4+$A8,Table5[auto_index],0),1)=1),INDEX(gen_topics,INDEX(Table5[],MATCH((AJ$3-1)*4+$A8,Table5[auto_index],0),5),INDEX(Table5[],MATCH((AJ$3-1)*4+$A8,Table5[auto_index],0),4)))</f>
        <v>0</v>
      </c>
      <c r="AK8" s="18" t="b">
        <f ca="1">IF(AND(ISNUMBER(INDEX(Slots,$A8,AK$3)),INDEX(Table5[valid],MATCH((AK$3-1)*4+$A8,Table5[auto_index],0),1)=1),INDEX(gen_topics,INDEX(Table5[],MATCH((AK$3-1)*4+$A8,Table5[auto_index],0),5),INDEX(Table5[],MATCH((AK$3-1)*4+$A8,Table5[auto_index],0),4)))</f>
        <v>0</v>
      </c>
      <c r="AL8" s="18" t="b">
        <f ca="1">IF(AND(ISNUMBER(INDEX(Slots,$A8,AL$3)),INDEX(Table5[valid],MATCH((AL$3-1)*4+$A8,Table5[auto_index],0),1)=1),INDEX(gen_topics,INDEX(Table5[],MATCH((AL$3-1)*4+$A8,Table5[auto_index],0),5),INDEX(Table5[],MATCH((AL$3-1)*4+$A8,Table5[auto_index],0),4)))</f>
        <v>0</v>
      </c>
      <c r="AM8" s="18" t="b">
        <f ca="1">IF(AND(ISNUMBER(INDEX(Slots,$A8,AM$3)),INDEX(Table5[valid],MATCH((AM$3-1)*4+$A8,Table5[auto_index],0),1)=1),INDEX(gen_topics,INDEX(Table5[],MATCH((AM$3-1)*4+$A8,Table5[auto_index],0),5),INDEX(Table5[],MATCH((AM$3-1)*4+$A8,Table5[auto_index],0),4)))</f>
        <v>0</v>
      </c>
      <c r="AN8" s="18" t="b">
        <f ca="1">IF(AND(ISNUMBER(INDEX(Slots,$A8,AN$3)),INDEX(Table5[valid],MATCH((AN$3-1)*4+$A8,Table5[auto_index],0),1)=1),INDEX(gen_topics,INDEX(Table5[],MATCH((AN$3-1)*4+$A8,Table5[auto_index],0),5),INDEX(Table5[],MATCH((AN$3-1)*4+$A8,Table5[auto_index],0),4)))</f>
        <v>0</v>
      </c>
      <c r="AO8" s="18" t="b">
        <f ca="1">IF(AND(ISNUMBER(INDEX(Slots,$A8,AO$3)),INDEX(Table5[valid],MATCH((AO$3-1)*4+$A8,Table5[auto_index],0),1)=1),INDEX(gen_topics,INDEX(Table5[],MATCH((AO$3-1)*4+$A8,Table5[auto_index],0),5),INDEX(Table5[],MATCH((AO$3-1)*4+$A8,Table5[auto_index],0),4)))</f>
        <v>0</v>
      </c>
      <c r="AP8" s="18" t="b">
        <f ca="1">IF(AND(ISNUMBER(INDEX(Slots,$A8,AP$3)),INDEX(Table5[valid],MATCH((AP$3-1)*4+$A8,Table5[auto_index],0),1)=1),INDEX(gen_topics,INDEX(Table5[],MATCH((AP$3-1)*4+$A8,Table5[auto_index],0),5),INDEX(Table5[],MATCH((AP$3-1)*4+$A8,Table5[auto_index],0),4)))</f>
        <v>0</v>
      </c>
      <c r="AQ8" s="18" t="b">
        <f ca="1">IF(AND(ISNUMBER(INDEX(Slots,$A8,AQ$3)),INDEX(Table5[valid],MATCH((AQ$3-1)*4+$A8,Table5[auto_index],0),1)=1),INDEX(gen_topics,INDEX(Table5[],MATCH((AQ$3-1)*4+$A8,Table5[auto_index],0),5),INDEX(Table5[],MATCH((AQ$3-1)*4+$A8,Table5[auto_index],0),4)))</f>
        <v>0</v>
      </c>
      <c r="AR8" s="18" t="b">
        <f ca="1">IF(AND(ISNUMBER(INDEX(Slots,$A8,AR$3)),INDEX(Table5[valid],MATCH((AR$3-1)*4+$A8,Table5[auto_index],0),1)=1),INDEX(gen_topics,INDEX(Table5[],MATCH((AR$3-1)*4+$A8,Table5[auto_index],0),5),INDEX(Table5[],MATCH((AR$3-1)*4+$A8,Table5[auto_index],0),4)))</f>
        <v>0</v>
      </c>
      <c r="AS8" s="18" t="b">
        <f ca="1">IF(AND(ISNUMBER(INDEX(Slots,$A8,AS$3)),INDEX(Table5[valid],MATCH((AS$3-1)*4+$A8,Table5[auto_index],0),1)=1),INDEX(gen_topics,INDEX(Table5[],MATCH((AS$3-1)*4+$A8,Table5[auto_index],0),5),INDEX(Table5[],MATCH((AS$3-1)*4+$A8,Table5[auto_index],0),4)))</f>
        <v>0</v>
      </c>
      <c r="AT8" s="18" t="b">
        <f ca="1">IF(AND(ISNUMBER(INDEX(Slots,$A8,AT$3)),INDEX(Table5[valid],MATCH((AT$3-1)*4+$A8,Table5[auto_index],0),1)=1),INDEX(gen_topics,INDEX(Table5[],MATCH((AT$3-1)*4+$A8,Table5[auto_index],0),5),INDEX(Table5[],MATCH((AT$3-1)*4+$A8,Table5[auto_index],0),4)))</f>
        <v>0</v>
      </c>
      <c r="AU8" s="18" t="b">
        <f ca="1">IF(AND(ISNUMBER(INDEX(Slots,$A8,AU$3)),INDEX(Table5[valid],MATCH((AU$3-1)*4+$A8,Table5[auto_index],0),1)=1),INDEX(gen_topics,INDEX(Table5[],MATCH((AU$3-1)*4+$A8,Table5[auto_index],0),5),INDEX(Table5[],MATCH((AU$3-1)*4+$A8,Table5[auto_index],0),4)))</f>
        <v>0</v>
      </c>
      <c r="AV8" s="18" t="b">
        <f ca="1">IF(AND(ISNUMBER(INDEX(Slots,$A8,AV$3)),INDEX(Table5[valid],MATCH((AV$3-1)*4+$A8,Table5[auto_index],0),1)=1),INDEX(gen_topics,INDEX(Table5[],MATCH((AV$3-1)*4+$A8,Table5[auto_index],0),5),INDEX(Table5[],MATCH((AV$3-1)*4+$A8,Table5[auto_index],0),4)))</f>
        <v>0</v>
      </c>
      <c r="AW8" s="18" t="b">
        <f ca="1">IF(AND(ISNUMBER(INDEX(Slots,$A8,AW$3)),INDEX(Table5[valid],MATCH((AW$3-1)*4+$A8,Table5[auto_index],0),1)=1),INDEX(gen_topics,INDEX(Table5[],MATCH((AW$3-1)*4+$A8,Table5[auto_index],0),5),INDEX(Table5[],MATCH((AW$3-1)*4+$A8,Table5[auto_index],0),4)))</f>
        <v>0</v>
      </c>
      <c r="AX8" s="18" t="b">
        <f ca="1">IF(AND(ISNUMBER(INDEX(Slots,$A8,AX$3)),INDEX(Table5[valid],MATCH((AX$3-1)*4+$A8,Table5[auto_index],0),1)=1),INDEX(gen_topics,INDEX(Table5[],MATCH((AX$3-1)*4+$A8,Table5[auto_index],0),5),INDEX(Table5[],MATCH((AX$3-1)*4+$A8,Table5[auto_index],0),4)))</f>
        <v>0</v>
      </c>
      <c r="AY8" s="18" t="b">
        <f ca="1">IF(AND(ISNUMBER(INDEX(Slots,$A8,AY$3)),INDEX(Table5[valid],MATCH((AY$3-1)*4+$A8,Table5[auto_index],0),1)=1),INDEX(gen_topics,INDEX(Table5[],MATCH((AY$3-1)*4+$A8,Table5[auto_index],0),5),INDEX(Table5[],MATCH((AY$3-1)*4+$A8,Table5[auto_index],0),4)))</f>
        <v>0</v>
      </c>
      <c r="AZ8" s="18" t="b">
        <f ca="1">IF(AND(ISNUMBER(INDEX(Slots,$A8,AZ$3)),INDEX(Table5[valid],MATCH((AZ$3-1)*4+$A8,Table5[auto_index],0),1)=1),INDEX(gen_topics,INDEX(Table5[],MATCH((AZ$3-1)*4+$A8,Table5[auto_index],0),5),INDEX(Table5[],MATCH((AZ$3-1)*4+$A8,Table5[auto_index],0),4)))</f>
        <v>0</v>
      </c>
      <c r="BA8" s="18" t="b">
        <f ca="1">IF(AND(ISNUMBER(INDEX(Slots,$A8,BA$3)),INDEX(Table5[valid],MATCH((BA$3-1)*4+$A8,Table5[auto_index],0),1)=1),INDEX(gen_topics,INDEX(Table5[],MATCH((BA$3-1)*4+$A8,Table5[auto_index],0),5),INDEX(Table5[],MATCH((BA$3-1)*4+$A8,Table5[auto_index],0),4)))</f>
        <v>0</v>
      </c>
      <c r="BB8" s="18" t="b">
        <f ca="1">IF(AND(ISNUMBER(INDEX(Slots,$A8,BB$3)),INDEX(Table5[valid],MATCH((BB$3-1)*4+$A8,Table5[auto_index],0),1)=1),INDEX(gen_topics,INDEX(Table5[],MATCH((BB$3-1)*4+$A8,Table5[auto_index],0),5),INDEX(Table5[],MATCH((BB$3-1)*4+$A8,Table5[auto_index],0),4)))</f>
        <v>0</v>
      </c>
      <c r="BC8" s="18" t="b">
        <f ca="1">IF(AND(ISNUMBER(INDEX(Slots,$A8,BC$3)),INDEX(Table5[valid],MATCH((BC$3-1)*4+$A8,Table5[auto_index],0),1)=1),INDEX(gen_topics,INDEX(Table5[],MATCH((BC$3-1)*4+$A8,Table5[auto_index],0),5),INDEX(Table5[],MATCH((BC$3-1)*4+$A8,Table5[auto_index],0),4)))</f>
        <v>0</v>
      </c>
      <c r="BD8" s="18" t="b">
        <f ca="1">IF(AND(ISNUMBER(INDEX(Slots,$A8,BD$3)),INDEX(Table5[valid],MATCH((BD$3-1)*4+$A8,Table5[auto_index],0),1)=1),INDEX(gen_topics,INDEX(Table5[],MATCH((BD$3-1)*4+$A8,Table5[auto_index],0),5),INDEX(Table5[],MATCH((BD$3-1)*4+$A8,Table5[auto_index],0),4)))</f>
        <v>0</v>
      </c>
      <c r="BE8" s="18" t="b">
        <f ca="1">IF(AND(ISNUMBER(INDEX(Slots,$A8,BE$3)),INDEX(Table5[valid],MATCH((BE$3-1)*4+$A8,Table5[auto_index],0),1)=1),INDEX(gen_topics,INDEX(Table5[],MATCH((BE$3-1)*4+$A8,Table5[auto_index],0),5),INDEX(Table5[],MATCH((BE$3-1)*4+$A8,Table5[auto_index],0),4)))</f>
        <v>0</v>
      </c>
      <c r="BF8" s="18" t="b">
        <f ca="1">IF(AND(ISNUMBER(INDEX(Slots,$A8,BF$3)),INDEX(Table5[valid],MATCH((BF$3-1)*4+$A8,Table5[auto_index],0),1)=1),INDEX(gen_topics,INDEX(Table5[],MATCH((BF$3-1)*4+$A8,Table5[auto_index],0),5),INDEX(Table5[],MATCH((BF$3-1)*4+$A8,Table5[auto_index],0),4)))</f>
        <v>0</v>
      </c>
      <c r="BG8" s="18" t="b">
        <f ca="1">IF(AND(ISNUMBER(INDEX(Slots,$A8,BG$3)),INDEX(Table5[valid],MATCH((BG$3-1)*4+$A8,Table5[auto_index],0),1)=1),INDEX(gen_topics,INDEX(Table5[],MATCH((BG$3-1)*4+$A8,Table5[auto_index],0),5),INDEX(Table5[],MATCH((BG$3-1)*4+$A8,Table5[auto_index],0),4)))</f>
        <v>0</v>
      </c>
      <c r="BH8" s="18" t="b">
        <f ca="1">IF(AND(ISNUMBER(INDEX(Slots,$A8,BH$3)),INDEX(Table5[valid],MATCH((BH$3-1)*4+$A8,Table5[auto_index],0),1)=1),INDEX(gen_topics,INDEX(Table5[],MATCH((BH$3-1)*4+$A8,Table5[auto_index],0),5),INDEX(Table5[],MATCH((BH$3-1)*4+$A8,Table5[auto_index],0),4)))</f>
        <v>0</v>
      </c>
      <c r="BI8" s="18" t="b">
        <f ca="1">IF(AND(ISNUMBER(INDEX(Slots,$A8,BI$3)),INDEX(Table5[valid],MATCH((BI$3-1)*4+$A8,Table5[auto_index],0),1)=1),INDEX(gen_topics,INDEX(Table5[],MATCH((BI$3-1)*4+$A8,Table5[auto_index],0),5),INDEX(Table5[],MATCH((BI$3-1)*4+$A8,Table5[auto_index],0),4)))</f>
        <v>0</v>
      </c>
      <c r="BJ8" s="18" t="e">
        <f>IF(AND(ISNUMBER(INDEX(Slots,$A8,BJ$3)),INDEX(Table5[valid],MATCH((BJ$3-1)*4+$A8,Table5[auto_index],0),1)=1),INDEX(gen_topics,INDEX(Table5[],MATCH((BJ$3-1)*4+$A8,Table5[auto_index],0),5),INDEX(Table5[],MATCH((BJ$3-1)*4+$A8,Table5[auto_index],0),4)))</f>
        <v>#N/A</v>
      </c>
      <c r="BK8" s="18" t="e">
        <f>IF(AND(ISNUMBER(INDEX(Slots,$A8,BK$3)),INDEX(Table5[valid],MATCH((BK$3-1)*4+$A8,Table5[auto_index],0),1)=1),INDEX(gen_topics,INDEX(Table5[],MATCH((BK$3-1)*4+$A8,Table5[auto_index],0),5),INDEX(Table5[],MATCH((BK$3-1)*4+$A8,Table5[auto_index],0),4)))</f>
        <v>#N/A</v>
      </c>
      <c r="BL8" s="18" t="e">
        <f>IF(AND(ISNUMBER(INDEX(Slots,$A8,BL$3)),INDEX(Table5[valid],MATCH((BL$3-1)*4+$A8,Table5[auto_index],0),1)=1),INDEX(gen_topics,INDEX(Table5[],MATCH((BL$3-1)*4+$A8,Table5[auto_index],0),5),INDEX(Table5[],MATCH((BL$3-1)*4+$A8,Table5[auto_index],0),4)))</f>
        <v>#N/A</v>
      </c>
      <c r="BM8" s="18" t="e">
        <f>IF(AND(ISNUMBER(INDEX(Slots,$A8,BM$3)),INDEX(Table5[valid],MATCH((BM$3-1)*4+$A8,Table5[auto_index],0),1)=1),INDEX(gen_topics,INDEX(Table5[],MATCH((BM$3-1)*4+$A8,Table5[auto_index],0),5),INDEX(Table5[],MATCH((BM$3-1)*4+$A8,Table5[auto_index],0),4)))</f>
        <v>#N/A</v>
      </c>
    </row>
    <row r="9" spans="1:142" ht="98" customHeight="1" thickBot="1" x14ac:dyDescent="0.25">
      <c r="A9">
        <v>5</v>
      </c>
      <c r="B9" s="18" t="str">
        <f ca="1">IF(AND(ISNUMBER(INDEX(Slots,$A9,B$3)),INDEX(Table5[valid],MATCH((B$3-1)*4+$A9,Table5[auto_index],0),1)=1),INDEX(gen_topics,INDEX(Table5[],MATCH((B$3-1)*4+$A9,Table5[auto_index],0),5),INDEX(Table5[],MATCH((B$3-1)*4+$A9,Table5[auto_index],0),4)))</f>
        <v>Semantics</v>
      </c>
      <c r="C9" s="18" t="str">
        <f ca="1">IF(AND(ISNUMBER(INDEX(Slots,$A9,C$3)),INDEX(Table5[valid],MATCH((C$3-1)*4+$A9,Table5[auto_index],0),1)=1),INDEX(gen_topics,INDEX(Table5[],MATCH((C$3-1)*4+$A9,Table5[auto_index],0),5),INDEX(Table5[],MATCH((C$3-1)*4+$A9,Table5[auto_index],0),4)))</f>
        <v>Beyond Question Answering</v>
      </c>
      <c r="D9" s="18" t="str">
        <f ca="1">IF(AND(ISNUMBER(INDEX(Slots,$A9,D$3)),INDEX(Table5[valid],MATCH((D$3-1)*4+$A9,Table5[auto_index],0),1)=1),INDEX(gen_topics,INDEX(Table5[],MATCH((D$3-1)*4+$A9,Table5[auto_index],0),5),INDEX(Table5[],MATCH((D$3-1)*4+$A9,Table5[auto_index],0),4)))</f>
        <v>NLP7</v>
      </c>
      <c r="E9" s="18" t="str">
        <f ca="1">IF(AND(ISNUMBER(INDEX(Slots,$A9,E$3)),INDEX(Table5[valid],MATCH((E$3-1)*4+$A9,Table5[auto_index],0),1)=1),INDEX(gen_topics,INDEX(Table5[],MATCH((E$3-1)*4+$A9,Table5[auto_index],0),5),INDEX(Table5[],MATCH((E$3-1)*4+$A9,Table5[auto_index],0),4)))</f>
        <v>NLP7</v>
      </c>
      <c r="F9" s="18" t="str">
        <f ca="1">IF(AND(ISNUMBER(INDEX(Slots,$A9,F$3)),INDEX(Table5[valid],MATCH((F$3-1)*4+$A9,Table5[auto_index],0),1)=1),INDEX(gen_topics,INDEX(Table5[],MATCH((F$3-1)*4+$A9,Table5[auto_index],0),5),INDEX(Table5[],MATCH((F$3-1)*4+$A9,Table5[auto_index],0),4)))</f>
        <v>NLP1</v>
      </c>
      <c r="G9" s="18" t="str">
        <f ca="1">IF(AND(ISNUMBER(INDEX(Slots,$A9,G$3)),INDEX(Table5[valid],MATCH((G$3-1)*4+$A9,Table5[auto_index],0),1)=1),INDEX(gen_topics,INDEX(Table5[],MATCH((G$3-1)*4+$A9,Table5[auto_index],0),5),INDEX(Table5[],MATCH((G$3-1)*4+$A9,Table5[auto_index],0),4)))</f>
        <v>Human Vision</v>
      </c>
      <c r="H9" s="18" t="str">
        <f ca="1">IF(AND(ISNUMBER(INDEX(Slots,$A9,H$3)),INDEX(Table5[valid],MATCH((H$3-1)*4+$A9,Table5[auto_index],0),1)=1),INDEX(gen_topics,INDEX(Table5[],MATCH((H$3-1)*4+$A9,Table5[auto_index],0),5),INDEX(Table5[],MATCH((H$3-1)*4+$A9,Table5[auto_index],0),4)))</f>
        <v>Hough Transorm</v>
      </c>
      <c r="I9" s="18" t="str">
        <f ca="1">IF(AND(ISNUMBER(INDEX(Slots,$A9,I$3)),INDEX(Table5[valid],MATCH((I$3-1)*4+$A9,Table5[auto_index],0),1)=1),INDEX(gen_topics,INDEX(Table5[],MATCH((I$3-1)*4+$A9,Table5[auto_index],0),5),INDEX(Table5[],MATCH((I$3-1)*4+$A9,Table5[auto_index],0),4)))</f>
        <v>Advanced Edge Detection</v>
      </c>
      <c r="J9" s="18" t="str">
        <f ca="1">IF(AND(ISNUMBER(INDEX(Slots,$A9,J$3)),INDEX(Table5[valid],MATCH((J$3-1)*4+$A9,Table5[auto_index],0),1)=1),INDEX(gen_topics,INDEX(Table5[],MATCH((J$3-1)*4+$A9,Table5[auto_index],0),5),INDEX(Table5[],MATCH((J$3-1)*4+$A9,Table5[auto_index],0),4)))</f>
        <v>Model Based Object Recognition</v>
      </c>
      <c r="K9" s="18" t="str">
        <f ca="1">IF(AND(ISNUMBER(INDEX(Slots,$A9,K$3)),INDEX(Table5[valid],MATCH((K$3-1)*4+$A9,Table5[auto_index],0),1)=1),INDEX(gen_topics,INDEX(Table5[],MATCH((K$3-1)*4+$A9,Table5[auto_index],0),5),INDEX(Table5[],MATCH((K$3-1)*4+$A9,Table5[auto_index],0),4)))</f>
        <v>Vision</v>
      </c>
      <c r="L9" s="18" t="str">
        <f ca="1">IF(AND(ISNUMBER(INDEX(Slots,$A9,L$3)),INDEX(Table5[valid],MATCH((L$3-1)*4+$A9,Table5[auto_index],0),1)=1),INDEX(gen_topics,INDEX(Table5[],MATCH((L$3-1)*4+$A9,Table5[auto_index],0),5),INDEX(Table5[],MATCH((L$3-1)*4+$A9,Table5[auto_index],0),4)))</f>
        <v>Vision</v>
      </c>
      <c r="M9" s="18" t="str">
        <f ca="1">IF(AND(ISNUMBER(INDEX(Slots,$A9,M$3)),INDEX(Table5[valid],MATCH((M$3-1)*4+$A9,Table5[auto_index],0),1)=1),INDEX(gen_topics,INDEX(Table5[],MATCH((M$3-1)*4+$A9,Table5[auto_index],0),5),INDEX(Table5[],MATCH((M$3-1)*4+$A9,Table5[auto_index],0),4)))</f>
        <v>Human Vision</v>
      </c>
      <c r="N9" s="18" t="str">
        <f ca="1">IF(AND(ISNUMBER(INDEX(Slots,$A9,N$3)),INDEX(Table5[valid],MATCH((N$3-1)*4+$A9,Table5[auto_index],0),1)=1),INDEX(gen_topics,INDEX(Table5[],MATCH((N$3-1)*4+$A9,Table5[auto_index],0),5),INDEX(Table5[],MATCH((N$3-1)*4+$A9,Table5[auto_index],0),4)))</f>
        <v>NP</v>
      </c>
      <c r="O9" s="18" t="str">
        <f ca="1">IF(AND(ISNUMBER(INDEX(Slots,$A9,O$3)),INDEX(Table5[valid],MATCH((O$3-1)*4+$A9,Table5[auto_index],0),1)=1),INDEX(gen_topics,INDEX(Table5[],MATCH((O$3-1)*4+$A9,Table5[auto_index],0),5),INDEX(Table5[],MATCH((O$3-1)*4+$A9,Table5[auto_index],0),4)))</f>
        <v>Models</v>
      </c>
      <c r="P9" s="18" t="str">
        <f ca="1">IF(AND(ISNUMBER(INDEX(Slots,$A9,P$3)),INDEX(Table5[valid],MATCH((P$3-1)*4+$A9,Table5[auto_index],0),1)=1),INDEX(gen_topics,INDEX(Table5[],MATCH((P$3-1)*4+$A9,Table5[auto_index],0),5),INDEX(Table5[],MATCH((P$3-1)*4+$A9,Table5[auto_index],0),4)))</f>
        <v>Models</v>
      </c>
      <c r="Q9" s="18" t="str">
        <f ca="1">IF(AND(ISNUMBER(INDEX(Slots,$A9,Q$3)),INDEX(Table5[valid],MATCH((Q$3-1)*4+$A9,Table5[auto_index],0),1)=1),INDEX(gen_topics,INDEX(Table5[],MATCH((Q$3-1)*4+$A9,Table5[auto_index],0),5),INDEX(Table5[],MATCH((Q$3-1)*4+$A9,Table5[auto_index],0),4)))</f>
        <v>Models</v>
      </c>
      <c r="R9" s="18" t="str">
        <f ca="1">IF(AND(ISNUMBER(INDEX(Slots,$A9,R$3)),INDEX(Table5[valid],MATCH((R$3-1)*4+$A9,Table5[auto_index],0),1)=1),INDEX(gen_topics,INDEX(Table5[],MATCH((R$3-1)*4+$A9,Table5[auto_index],0),5),INDEX(Table5[],MATCH((R$3-1)*4+$A9,Table5[auto_index],0),4)))</f>
        <v>Models</v>
      </c>
      <c r="S9" s="18" t="str">
        <f ca="1">IF(AND(ISNUMBER(INDEX(Slots,$A9,S$3)),INDEX(Table5[valid],MATCH((S$3-1)*4+$A9,Table5[auto_index],0),1)=1),INDEX(gen_topics,INDEX(Table5[],MATCH((S$3-1)*4+$A9,Table5[auto_index],0),5),INDEX(Table5[],MATCH((S$3-1)*4+$A9,Table5[auto_index],0),4)))</f>
        <v>Regular Languages and Automata</v>
      </c>
      <c r="T9" s="18" t="str">
        <f ca="1">IF(AND(ISNUMBER(INDEX(Slots,$A9,T$3)),INDEX(Table5[valid],MATCH((T$3-1)*4+$A9,Table5[auto_index],0),1)=1),INDEX(gen_topics,INDEX(Table5[],MATCH((T$3-1)*4+$A9,Table5[auto_index],0),5),INDEX(Table5[],MATCH((T$3-1)*4+$A9,Table5[auto_index],0),4)))</f>
        <v>Introduction to SQL</v>
      </c>
      <c r="U9" s="18" t="str">
        <f ca="1">IF(AND(ISNUMBER(INDEX(Slots,$A9,U$3)),INDEX(Table5[valid],MATCH((U$3-1)*4+$A9,Table5[auto_index],0),1)=1),INDEX(gen_topics,INDEX(Table5[],MATCH((U$3-1)*4+$A9,Table5[auto_index],0),5),INDEX(Table5[],MATCH((U$3-1)*4+$A9,Table5[auto_index],0),4)))</f>
        <v>Databases</v>
      </c>
      <c r="V9" s="18" t="str">
        <f ca="1">IF(AND(ISNUMBER(INDEX(Slots,$A9,V$3)),INDEX(Table5[valid],MATCH((V$3-1)*4+$A9,Table5[auto_index],0),1)=1),INDEX(gen_topics,INDEX(Table5[],MATCH((V$3-1)*4+$A9,Table5[auto_index],0),5),INDEX(Table5[],MATCH((V$3-1)*4+$A9,Table5[auto_index],0),4)))</f>
        <v>Databases</v>
      </c>
      <c r="W9" s="18" t="str">
        <f ca="1">IF(AND(ISNUMBER(INDEX(Slots,$A9,W$3)),INDEX(Table5[valid],MATCH((W$3-1)*4+$A9,Table5[auto_index],0),1)=1),INDEX(gen_topics,INDEX(Table5[],MATCH((W$3-1)*4+$A9,Table5[auto_index],0),5),INDEX(Table5[],MATCH((W$3-1)*4+$A9,Table5[auto_index],0),4)))</f>
        <v>Databases</v>
      </c>
      <c r="X9" s="18" t="str">
        <f ca="1">IF(AND(ISNUMBER(INDEX(Slots,$A9,X$3)),INDEX(Table5[valid],MATCH((X$3-1)*4+$A9,Table5[auto_index],0),1)=1),INDEX(gen_topics,INDEX(Table5[],MATCH((X$3-1)*4+$A9,Table5[auto_index],0),5),INDEX(Table5[],MATCH((X$3-1)*4+$A9,Table5[auto_index],0),4)))</f>
        <v>Databases</v>
      </c>
      <c r="Y9" s="18" t="str">
        <f ca="1">IF(AND(ISNUMBER(INDEX(Slots,$A9,Y$3)),INDEX(Table5[valid],MATCH((Y$3-1)*4+$A9,Table5[auto_index],0),1)=1),INDEX(gen_topics,INDEX(Table5[],MATCH((Y$3-1)*4+$A9,Table5[auto_index],0),5),INDEX(Table5[],MATCH((Y$3-1)*4+$A9,Table5[auto_index],0),4)))</f>
        <v>An Introduction to design and use of Database systems</v>
      </c>
      <c r="Z9" s="18" t="str">
        <f ca="1">IF(AND(ISNUMBER(INDEX(Slots,$A9,Z$3)),INDEX(Table5[valid],MATCH((Z$3-1)*4+$A9,Table5[auto_index],0),1)=1),INDEX(gen_topics,INDEX(Table5[],MATCH((Z$3-1)*4+$A9,Table5[auto_index],0),5),INDEX(Table5[],MATCH((Z$3-1)*4+$A9,Table5[auto_index],0),4)))</f>
        <v>MIPS Microarchitecture</v>
      </c>
      <c r="AA9" s="18" t="str">
        <f ca="1">IF(AND(ISNUMBER(INDEX(Slots,$A9,AA$3)),INDEX(Table5[valid],MATCH((AA$3-1)*4+$A9,Table5[auto_index],0),1)=1),INDEX(gen_topics,INDEX(Table5[],MATCH((AA$3-1)*4+$A9,Table5[auto_index],0),5),INDEX(Table5[],MATCH((AA$3-1)*4+$A9,Table5[auto_index],0),4)))</f>
        <v>Improving Performance - Pipelining</v>
      </c>
      <c r="AB9" s="18" t="str">
        <f ca="1">IF(AND(ISNUMBER(INDEX(Slots,$A9,AB$3)),INDEX(Table5[valid],MATCH((AB$3-1)*4+$A9,Table5[auto_index],0),1)=1),INDEX(gen_topics,INDEX(Table5[],MATCH((AB$3-1)*4+$A9,Table5[auto_index],0),5),INDEX(Table5[],MATCH((AB$3-1)*4+$A9,Table5[auto_index],0),4)))</f>
        <v>CSA</v>
      </c>
      <c r="AC9" s="18" t="str">
        <f ca="1">IF(AND(ISNUMBER(INDEX(Slots,$A9,AC$3)),INDEX(Table5[valid],MATCH((AC$3-1)*4+$A9,Table5[auto_index],0),1)=1),INDEX(gen_topics,INDEX(Table5[],MATCH((AC$3-1)*4+$A9,Table5[auto_index],0),5),INDEX(Table5[],MATCH((AC$3-1)*4+$A9,Table5[auto_index],0),4)))</f>
        <v>CSA</v>
      </c>
      <c r="AD9" s="18" t="str">
        <f ca="1">IF(AND(ISNUMBER(INDEX(Slots,$A9,AD$3)),INDEX(Table5[valid],MATCH((AD$3-1)*4+$A9,Table5[auto_index],0),1)=1),INDEX(gen_topics,INDEX(Table5[],MATCH((AD$3-1)*4+$A9,Table5[auto_index],0),5),INDEX(Table5[],MATCH((AD$3-1)*4+$A9,Table5[auto_index],0),4)))</f>
        <v>CSA</v>
      </c>
      <c r="AE9" s="18" t="str">
        <f ca="1">IF(AND(ISNUMBER(INDEX(Slots,$A9,AE$3)),INDEX(Table5[valid],MATCH((AE$3-1)*4+$A9,Table5[auto_index],0),1)=1),INDEX(gen_topics,INDEX(Table5[],MATCH((AE$3-1)*4+$A9,Table5[auto_index],0),5),INDEX(Table5[],MATCH((AE$3-1)*4+$A9,Table5[auto_index],0),4)))</f>
        <v>Von Neumann Architecture</v>
      </c>
      <c r="AF9" s="18" t="str">
        <f ca="1">IF(AND(ISNUMBER(INDEX(Slots,$A9,AF$3)),INDEX(Table5[valid],MATCH((AF$3-1)*4+$A9,Table5[auto_index],0),1)=1),INDEX(gen_topics,INDEX(Table5[],MATCH((AF$3-1)*4+$A9,Table5[auto_index],0),5),INDEX(Table5[],MATCH((AF$3-1)*4+$A9,Table5[auto_index],0),4)))</f>
        <v>Pointers</v>
      </c>
      <c r="AG9" s="18" t="b">
        <f ca="1">IF(AND(ISNUMBER(INDEX(Slots,$A9,AG$3)),INDEX(Table5[valid],MATCH((AG$3-1)*4+$A9,Table5[auto_index],0),1)=1),INDEX(gen_topics,INDEX(Table5[],MATCH((AG$3-1)*4+$A9,Table5[auto_index],0),5),INDEX(Table5[],MATCH((AG$3-1)*4+$A9,Table5[auto_index],0),4)))</f>
        <v>0</v>
      </c>
      <c r="AH9" s="18" t="b">
        <f ca="1">IF(AND(ISNUMBER(INDEX(Slots,$A9,AH$3)),INDEX(Table5[valid],MATCH((AH$3-1)*4+$A9,Table5[auto_index],0),1)=1),INDEX(gen_topics,INDEX(Table5[],MATCH((AH$3-1)*4+$A9,Table5[auto_index],0),5),INDEX(Table5[],MATCH((AH$3-1)*4+$A9,Table5[auto_index],0),4)))</f>
        <v>0</v>
      </c>
      <c r="AI9" s="18" t="b">
        <f ca="1">IF(AND(ISNUMBER(INDEX(Slots,$A9,AI$3)),INDEX(Table5[valid],MATCH((AI$3-1)*4+$A9,Table5[auto_index],0),1)=1),INDEX(gen_topics,INDEX(Table5[],MATCH((AI$3-1)*4+$A9,Table5[auto_index],0),5),INDEX(Table5[],MATCH((AI$3-1)*4+$A9,Table5[auto_index],0),4)))</f>
        <v>0</v>
      </c>
      <c r="AJ9" s="18" t="b">
        <f ca="1">IF(AND(ISNUMBER(INDEX(Slots,$A9,AJ$3)),INDEX(Table5[valid],MATCH((AJ$3-1)*4+$A9,Table5[auto_index],0),1)=1),INDEX(gen_topics,INDEX(Table5[],MATCH((AJ$3-1)*4+$A9,Table5[auto_index],0),5),INDEX(Table5[],MATCH((AJ$3-1)*4+$A9,Table5[auto_index],0),4)))</f>
        <v>0</v>
      </c>
      <c r="AK9" s="18" t="b">
        <f ca="1">IF(AND(ISNUMBER(INDEX(Slots,$A9,AK$3)),INDEX(Table5[valid],MATCH((AK$3-1)*4+$A9,Table5[auto_index],0),1)=1),INDEX(gen_topics,INDEX(Table5[],MATCH((AK$3-1)*4+$A9,Table5[auto_index],0),5),INDEX(Table5[],MATCH((AK$3-1)*4+$A9,Table5[auto_index],0),4)))</f>
        <v>0</v>
      </c>
      <c r="AL9" s="18" t="b">
        <f ca="1">IF(AND(ISNUMBER(INDEX(Slots,$A9,AL$3)),INDEX(Table5[valid],MATCH((AL$3-1)*4+$A9,Table5[auto_index],0),1)=1),INDEX(gen_topics,INDEX(Table5[],MATCH((AL$3-1)*4+$A9,Table5[auto_index],0),5),INDEX(Table5[],MATCH((AL$3-1)*4+$A9,Table5[auto_index],0),4)))</f>
        <v>0</v>
      </c>
      <c r="AM9" s="18" t="b">
        <f ca="1">IF(AND(ISNUMBER(INDEX(Slots,$A9,AM$3)),INDEX(Table5[valid],MATCH((AM$3-1)*4+$A9,Table5[auto_index],0),1)=1),INDEX(gen_topics,INDEX(Table5[],MATCH((AM$3-1)*4+$A9,Table5[auto_index],0),5),INDEX(Table5[],MATCH((AM$3-1)*4+$A9,Table5[auto_index],0),4)))</f>
        <v>0</v>
      </c>
      <c r="AN9" s="18" t="b">
        <f ca="1">IF(AND(ISNUMBER(INDEX(Slots,$A9,AN$3)),INDEX(Table5[valid],MATCH((AN$3-1)*4+$A9,Table5[auto_index],0),1)=1),INDEX(gen_topics,INDEX(Table5[],MATCH((AN$3-1)*4+$A9,Table5[auto_index],0),5),INDEX(Table5[],MATCH((AN$3-1)*4+$A9,Table5[auto_index],0),4)))</f>
        <v>0</v>
      </c>
      <c r="AO9" s="18" t="b">
        <f ca="1">IF(AND(ISNUMBER(INDEX(Slots,$A9,AO$3)),INDEX(Table5[valid],MATCH((AO$3-1)*4+$A9,Table5[auto_index],0),1)=1),INDEX(gen_topics,INDEX(Table5[],MATCH((AO$3-1)*4+$A9,Table5[auto_index],0),5),INDEX(Table5[],MATCH((AO$3-1)*4+$A9,Table5[auto_index],0),4)))</f>
        <v>0</v>
      </c>
      <c r="AP9" s="18" t="b">
        <f ca="1">IF(AND(ISNUMBER(INDEX(Slots,$A9,AP$3)),INDEX(Table5[valid],MATCH((AP$3-1)*4+$A9,Table5[auto_index],0),1)=1),INDEX(gen_topics,INDEX(Table5[],MATCH((AP$3-1)*4+$A9,Table5[auto_index],0),5),INDEX(Table5[],MATCH((AP$3-1)*4+$A9,Table5[auto_index],0),4)))</f>
        <v>0</v>
      </c>
      <c r="AQ9" s="18" t="b">
        <f ca="1">IF(AND(ISNUMBER(INDEX(Slots,$A9,AQ$3)),INDEX(Table5[valid],MATCH((AQ$3-1)*4+$A9,Table5[auto_index],0),1)=1),INDEX(gen_topics,INDEX(Table5[],MATCH((AQ$3-1)*4+$A9,Table5[auto_index],0),5),INDEX(Table5[],MATCH((AQ$3-1)*4+$A9,Table5[auto_index],0),4)))</f>
        <v>0</v>
      </c>
      <c r="AR9" s="18" t="b">
        <f ca="1">IF(AND(ISNUMBER(INDEX(Slots,$A9,AR$3)),INDEX(Table5[valid],MATCH((AR$3-1)*4+$A9,Table5[auto_index],0),1)=1),INDEX(gen_topics,INDEX(Table5[],MATCH((AR$3-1)*4+$A9,Table5[auto_index],0),5),INDEX(Table5[],MATCH((AR$3-1)*4+$A9,Table5[auto_index],0),4)))</f>
        <v>0</v>
      </c>
      <c r="AS9" s="18" t="b">
        <f ca="1">IF(AND(ISNUMBER(INDEX(Slots,$A9,AS$3)),INDEX(Table5[valid],MATCH((AS$3-1)*4+$A9,Table5[auto_index],0),1)=1),INDEX(gen_topics,INDEX(Table5[],MATCH((AS$3-1)*4+$A9,Table5[auto_index],0),5),INDEX(Table5[],MATCH((AS$3-1)*4+$A9,Table5[auto_index],0),4)))</f>
        <v>0</v>
      </c>
      <c r="AT9" s="18" t="b">
        <f ca="1">IF(AND(ISNUMBER(INDEX(Slots,$A9,AT$3)),INDEX(Table5[valid],MATCH((AT$3-1)*4+$A9,Table5[auto_index],0),1)=1),INDEX(gen_topics,INDEX(Table5[],MATCH((AT$3-1)*4+$A9,Table5[auto_index],0),5),INDEX(Table5[],MATCH((AT$3-1)*4+$A9,Table5[auto_index],0),4)))</f>
        <v>0</v>
      </c>
      <c r="AU9" s="18" t="b">
        <f ca="1">IF(AND(ISNUMBER(INDEX(Slots,$A9,AU$3)),INDEX(Table5[valid],MATCH((AU$3-1)*4+$A9,Table5[auto_index],0),1)=1),INDEX(gen_topics,INDEX(Table5[],MATCH((AU$3-1)*4+$A9,Table5[auto_index],0),5),INDEX(Table5[],MATCH((AU$3-1)*4+$A9,Table5[auto_index],0),4)))</f>
        <v>0</v>
      </c>
      <c r="AV9" s="18" t="b">
        <f ca="1">IF(AND(ISNUMBER(INDEX(Slots,$A9,AV$3)),INDEX(Table5[valid],MATCH((AV$3-1)*4+$A9,Table5[auto_index],0),1)=1),INDEX(gen_topics,INDEX(Table5[],MATCH((AV$3-1)*4+$A9,Table5[auto_index],0),5),INDEX(Table5[],MATCH((AV$3-1)*4+$A9,Table5[auto_index],0),4)))</f>
        <v>0</v>
      </c>
      <c r="AW9" s="18" t="b">
        <f ca="1">IF(AND(ISNUMBER(INDEX(Slots,$A9,AW$3)),INDEX(Table5[valid],MATCH((AW$3-1)*4+$A9,Table5[auto_index],0),1)=1),INDEX(gen_topics,INDEX(Table5[],MATCH((AW$3-1)*4+$A9,Table5[auto_index],0),5),INDEX(Table5[],MATCH((AW$3-1)*4+$A9,Table5[auto_index],0),4)))</f>
        <v>0</v>
      </c>
      <c r="AX9" s="18" t="b">
        <f ca="1">IF(AND(ISNUMBER(INDEX(Slots,$A9,AX$3)),INDEX(Table5[valid],MATCH((AX$3-1)*4+$A9,Table5[auto_index],0),1)=1),INDEX(gen_topics,INDEX(Table5[],MATCH((AX$3-1)*4+$A9,Table5[auto_index],0),5),INDEX(Table5[],MATCH((AX$3-1)*4+$A9,Table5[auto_index],0),4)))</f>
        <v>0</v>
      </c>
      <c r="AY9" s="18" t="b">
        <f ca="1">IF(AND(ISNUMBER(INDEX(Slots,$A9,AY$3)),INDEX(Table5[valid],MATCH((AY$3-1)*4+$A9,Table5[auto_index],0),1)=1),INDEX(gen_topics,INDEX(Table5[],MATCH((AY$3-1)*4+$A9,Table5[auto_index],0),5),INDEX(Table5[],MATCH((AY$3-1)*4+$A9,Table5[auto_index],0),4)))</f>
        <v>0</v>
      </c>
      <c r="AZ9" s="18" t="b">
        <f ca="1">IF(AND(ISNUMBER(INDEX(Slots,$A9,AZ$3)),INDEX(Table5[valid],MATCH((AZ$3-1)*4+$A9,Table5[auto_index],0),1)=1),INDEX(gen_topics,INDEX(Table5[],MATCH((AZ$3-1)*4+$A9,Table5[auto_index],0),5),INDEX(Table5[],MATCH((AZ$3-1)*4+$A9,Table5[auto_index],0),4)))</f>
        <v>0</v>
      </c>
      <c r="BA9" s="18" t="b">
        <f ca="1">IF(AND(ISNUMBER(INDEX(Slots,$A9,BA$3)),INDEX(Table5[valid],MATCH((BA$3-1)*4+$A9,Table5[auto_index],0),1)=1),INDEX(gen_topics,INDEX(Table5[],MATCH((BA$3-1)*4+$A9,Table5[auto_index],0),5),INDEX(Table5[],MATCH((BA$3-1)*4+$A9,Table5[auto_index],0),4)))</f>
        <v>0</v>
      </c>
      <c r="BB9" s="18" t="b">
        <f ca="1">IF(AND(ISNUMBER(INDEX(Slots,$A9,BB$3)),INDEX(Table5[valid],MATCH((BB$3-1)*4+$A9,Table5[auto_index],0),1)=1),INDEX(gen_topics,INDEX(Table5[],MATCH((BB$3-1)*4+$A9,Table5[auto_index],0),5),INDEX(Table5[],MATCH((BB$3-1)*4+$A9,Table5[auto_index],0),4)))</f>
        <v>0</v>
      </c>
      <c r="BC9" s="18" t="b">
        <f ca="1">IF(AND(ISNUMBER(INDEX(Slots,$A9,BC$3)),INDEX(Table5[valid],MATCH((BC$3-1)*4+$A9,Table5[auto_index],0),1)=1),INDEX(gen_topics,INDEX(Table5[],MATCH((BC$3-1)*4+$A9,Table5[auto_index],0),5),INDEX(Table5[],MATCH((BC$3-1)*4+$A9,Table5[auto_index],0),4)))</f>
        <v>0</v>
      </c>
      <c r="BD9" s="18" t="b">
        <f ca="1">IF(AND(ISNUMBER(INDEX(Slots,$A9,BD$3)),INDEX(Table5[valid],MATCH((BD$3-1)*4+$A9,Table5[auto_index],0),1)=1),INDEX(gen_topics,INDEX(Table5[],MATCH((BD$3-1)*4+$A9,Table5[auto_index],0),5),INDEX(Table5[],MATCH((BD$3-1)*4+$A9,Table5[auto_index],0),4)))</f>
        <v>0</v>
      </c>
      <c r="BE9" s="18" t="b">
        <f ca="1">IF(AND(ISNUMBER(INDEX(Slots,$A9,BE$3)),INDEX(Table5[valid],MATCH((BE$3-1)*4+$A9,Table5[auto_index],0),1)=1),INDEX(gen_topics,INDEX(Table5[],MATCH((BE$3-1)*4+$A9,Table5[auto_index],0),5),INDEX(Table5[],MATCH((BE$3-1)*4+$A9,Table5[auto_index],0),4)))</f>
        <v>0</v>
      </c>
      <c r="BF9" s="18" t="b">
        <f ca="1">IF(AND(ISNUMBER(INDEX(Slots,$A9,BF$3)),INDEX(Table5[valid],MATCH((BF$3-1)*4+$A9,Table5[auto_index],0),1)=1),INDEX(gen_topics,INDEX(Table5[],MATCH((BF$3-1)*4+$A9,Table5[auto_index],0),5),INDEX(Table5[],MATCH((BF$3-1)*4+$A9,Table5[auto_index],0),4)))</f>
        <v>0</v>
      </c>
      <c r="BG9" s="18" t="b">
        <f ca="1">IF(AND(ISNUMBER(INDEX(Slots,$A9,BG$3)),INDEX(Table5[valid],MATCH((BG$3-1)*4+$A9,Table5[auto_index],0),1)=1),INDEX(gen_topics,INDEX(Table5[],MATCH((BG$3-1)*4+$A9,Table5[auto_index],0),5),INDEX(Table5[],MATCH((BG$3-1)*4+$A9,Table5[auto_index],0),4)))</f>
        <v>0</v>
      </c>
      <c r="BH9" s="18" t="b">
        <f ca="1">IF(AND(ISNUMBER(INDEX(Slots,$A9,BH$3)),INDEX(Table5[valid],MATCH((BH$3-1)*4+$A9,Table5[auto_index],0),1)=1),INDEX(gen_topics,INDEX(Table5[],MATCH((BH$3-1)*4+$A9,Table5[auto_index],0),5),INDEX(Table5[],MATCH((BH$3-1)*4+$A9,Table5[auto_index],0),4)))</f>
        <v>0</v>
      </c>
      <c r="BI9" s="18" t="b">
        <f ca="1">IF(AND(ISNUMBER(INDEX(Slots,$A9,BI$3)),INDEX(Table5[valid],MATCH((BI$3-1)*4+$A9,Table5[auto_index],0),1)=1),INDEX(gen_topics,INDEX(Table5[],MATCH((BI$3-1)*4+$A9,Table5[auto_index],0),5),INDEX(Table5[],MATCH((BI$3-1)*4+$A9,Table5[auto_index],0),4)))</f>
        <v>0</v>
      </c>
      <c r="BJ9" s="18" t="e">
        <f>IF(AND(ISNUMBER(INDEX(Slots,$A9,BJ$3)),INDEX(Table5[valid],MATCH((BJ$3-1)*4+$A9,Table5[auto_index],0),1)=1),INDEX(gen_topics,INDEX(Table5[],MATCH((BJ$3-1)*4+$A9,Table5[auto_index],0),5),INDEX(Table5[],MATCH((BJ$3-1)*4+$A9,Table5[auto_index],0),4)))</f>
        <v>#N/A</v>
      </c>
      <c r="BK9" s="18" t="e">
        <f>IF(AND(ISNUMBER(INDEX(Slots,$A9,BK$3)),INDEX(Table5[valid],MATCH((BK$3-1)*4+$A9,Table5[auto_index],0),1)=1),INDEX(gen_topics,INDEX(Table5[],MATCH((BK$3-1)*4+$A9,Table5[auto_index],0),5),INDEX(Table5[],MATCH((BK$3-1)*4+$A9,Table5[auto_index],0),4)))</f>
        <v>#N/A</v>
      </c>
      <c r="BL9" s="18" t="e">
        <f>IF(AND(ISNUMBER(INDEX(Slots,$A9,BL$3)),INDEX(Table5[valid],MATCH((BL$3-1)*4+$A9,Table5[auto_index],0),1)=1),INDEX(gen_topics,INDEX(Table5[],MATCH((BL$3-1)*4+$A9,Table5[auto_index],0),5),INDEX(Table5[],MATCH((BL$3-1)*4+$A9,Table5[auto_index],0),4)))</f>
        <v>#N/A</v>
      </c>
      <c r="BM9" s="18" t="e">
        <f>IF(AND(ISNUMBER(INDEX(Slots,$A9,BM$3)),INDEX(Table5[valid],MATCH((BM$3-1)*4+$A9,Table5[auto_index],0),1)=1),INDEX(gen_topics,INDEX(Table5[],MATCH((BM$3-1)*4+$A9,Table5[auto_index],0),5),INDEX(Table5[],MATCH((BM$3-1)*4+$A9,Table5[auto_index],0),4)))</f>
        <v>#N/A</v>
      </c>
    </row>
    <row r="10" spans="1:142" ht="98" customHeight="1" thickBot="1" x14ac:dyDescent="0.25">
      <c r="A10">
        <v>6</v>
      </c>
      <c r="B10" s="18" t="str">
        <f ca="1">IF(AND(ISNUMBER(INDEX(Slots,$A10,B$3)),INDEX(Table5[valid],MATCH((B$3-1)*4+$A10,Table5[auto_index],0),1)=1),INDEX(gen_topics,INDEX(Table5[],MATCH((B$3-1)*4+$A10,Table5[auto_index],0),5),INDEX(Table5[],MATCH((B$3-1)*4+$A10,Table5[auto_index],0),4)))</f>
        <v>Discourse &amp; Text</v>
      </c>
      <c r="C10" s="18" t="str">
        <f ca="1">IF(AND(ISNUMBER(INDEX(Slots,$A10,C$3)),INDEX(Table5[valid],MATCH((C$3-1)*4+$A10,Table5[auto_index],0),1)=1),INDEX(gen_topics,INDEX(Table5[],MATCH((C$3-1)*4+$A10,Table5[auto_index],0),5),INDEX(Table5[],MATCH((C$3-1)*4+$A10,Table5[auto_index],0),4)))</f>
        <v>NLP5</v>
      </c>
      <c r="D10" s="18" t="str">
        <f ca="1">IF(AND(ISNUMBER(INDEX(Slots,$A10,D$3)),INDEX(Table5[valid],MATCH((D$3-1)*4+$A10,Table5[auto_index],0),1)=1),INDEX(gen_topics,INDEX(Table5[],MATCH((D$3-1)*4+$A10,Table5[auto_index],0),5),INDEX(Table5[],MATCH((D$3-1)*4+$A10,Table5[auto_index],0),4)))</f>
        <v>NLP6</v>
      </c>
      <c r="E10" s="18" t="str">
        <f ca="1">IF(AND(ISNUMBER(INDEX(Slots,$A10,E$3)),INDEX(Table5[valid],MATCH((E$3-1)*4+$A10,Table5[auto_index],0),1)=1),INDEX(gen_topics,INDEX(Table5[],MATCH((E$3-1)*4+$A10,Table5[auto_index],0),5),INDEX(Table5[],MATCH((E$3-1)*4+$A10,Table5[auto_index],0),4)))</f>
        <v>NLP3</v>
      </c>
      <c r="F10" s="18" t="str">
        <f ca="1">IF(AND(ISNUMBER(INDEX(Slots,$A10,F$3)),INDEX(Table5[valid],MATCH((F$3-1)*4+$A10,Table5[auto_index],0),1)=1),INDEX(gen_topics,INDEX(Table5[],MATCH((F$3-1)*4+$A10,Table5[auto_index],0),5),INDEX(Table5[],MATCH((F$3-1)*4+$A10,Table5[auto_index],0),4)))</f>
        <v>NLP8</v>
      </c>
      <c r="G10" s="18" t="str">
        <f ca="1">IF(AND(ISNUMBER(INDEX(Slots,$A10,G$3)),INDEX(Table5[valid],MATCH((G$3-1)*4+$A10,Table5[auto_index],0),1)=1),INDEX(gen_topics,INDEX(Table5[],MATCH((G$3-1)*4+$A10,Table5[auto_index],0),5),INDEX(Table5[],MATCH((G$3-1)*4+$A10,Table5[auto_index],0),4)))</f>
        <v>Edge Detection</v>
      </c>
      <c r="H10" s="18" t="str">
        <f ca="1">IF(AND(ISNUMBER(INDEX(Slots,$A10,H$3)),INDEX(Table5[valid],MATCH((H$3-1)*4+$A10,Table5[auto_index],0),1)=1),INDEX(gen_topics,INDEX(Table5[],MATCH((H$3-1)*4+$A10,Table5[auto_index],0),5),INDEX(Table5[],MATCH((H$3-1)*4+$A10,Table5[auto_index],0),4)))</f>
        <v>ROC Analysis</v>
      </c>
      <c r="I10" s="18" t="str">
        <f ca="1">IF(AND(ISNUMBER(INDEX(Slots,$A10,I$3)),INDEX(Table5[valid],MATCH((I$3-1)*4+$A10,Table5[auto_index],0),1)=1),INDEX(gen_topics,INDEX(Table5[],MATCH((I$3-1)*4+$A10,Table5[auto_index],0),5),INDEX(Table5[],MATCH((I$3-1)*4+$A10,Table5[auto_index],0),4)))</f>
        <v>Motion</v>
      </c>
      <c r="J10" s="18" t="str">
        <f ca="1">IF(AND(ISNUMBER(INDEX(Slots,$A10,J$3)),INDEX(Table5[valid],MATCH((J$3-1)*4+$A10,Table5[auto_index],0),1)=1),INDEX(gen_topics,INDEX(Table5[],MATCH((J$3-1)*4+$A10,Table5[auto_index],0),5),INDEX(Table5[],MATCH((J$3-1)*4+$A10,Table5[auto_index],0),4)))</f>
        <v>Vision</v>
      </c>
      <c r="K10" s="18" t="str">
        <f ca="1">IF(AND(ISNUMBER(INDEX(Slots,$A10,K$3)),INDEX(Table5[valid],MATCH((K$3-1)*4+$A10,Table5[auto_index],0),1)=1),INDEX(gen_topics,INDEX(Table5[],MATCH((K$3-1)*4+$A10,Table5[auto_index],0),5),INDEX(Table5[],MATCH((K$3-1)*4+$A10,Table5[auto_index],0),4)))</f>
        <v>Vision</v>
      </c>
      <c r="L10" s="18" t="str">
        <f ca="1">IF(AND(ISNUMBER(INDEX(Slots,$A10,L$3)),INDEX(Table5[valid],MATCH((L$3-1)*4+$A10,Table5[auto_index],0),1)=1),INDEX(gen_topics,INDEX(Table5[],MATCH((L$3-1)*4+$A10,Table5[auto_index],0),5),INDEX(Table5[],MATCH((L$3-1)*4+$A10,Table5[auto_index],0),4)))</f>
        <v>Vision</v>
      </c>
      <c r="M10" s="18" t="str">
        <f ca="1">IF(AND(ISNUMBER(INDEX(Slots,$A10,M$3)),INDEX(Table5[valid],MATCH((M$3-1)*4+$A10,Table5[auto_index],0),1)=1),INDEX(gen_topics,INDEX(Table5[],MATCH((M$3-1)*4+$A10,Table5[auto_index],0),5),INDEX(Table5[],MATCH((M$3-1)*4+$A10,Table5[auto_index],0),4)))</f>
        <v>Context Free Languages</v>
      </c>
      <c r="N10" s="18" t="str">
        <f ca="1">IF(AND(ISNUMBER(INDEX(Slots,$A10,N$3)),INDEX(Table5[valid],MATCH((N$3-1)*4+$A10,Table5[auto_index],0),1)=1),INDEX(gen_topics,INDEX(Table5[],MATCH((N$3-1)*4+$A10,Table5[auto_index],0),5),INDEX(Table5[],MATCH((N$3-1)*4+$A10,Table5[auto_index],0),4)))</f>
        <v>Decidability and Computability</v>
      </c>
      <c r="O10" s="18" t="str">
        <f ca="1">IF(AND(ISNUMBER(INDEX(Slots,$A10,O$3)),INDEX(Table5[valid],MATCH((O$3-1)*4+$A10,Table5[auto_index],0),1)=1),INDEX(gen_topics,INDEX(Table5[],MATCH((O$3-1)*4+$A10,Table5[auto_index],0),5),INDEX(Table5[],MATCH((O$3-1)*4+$A10,Table5[auto_index],0),4)))</f>
        <v>Models</v>
      </c>
      <c r="P10" s="18" t="str">
        <f ca="1">IF(AND(ISNUMBER(INDEX(Slots,$A10,P$3)),INDEX(Table5[valid],MATCH((P$3-1)*4+$A10,Table5[auto_index],0),1)=1),INDEX(gen_topics,INDEX(Table5[],MATCH((P$3-1)*4+$A10,Table5[auto_index],0),5),INDEX(Table5[],MATCH((P$3-1)*4+$A10,Table5[auto_index],0),4)))</f>
        <v>Models</v>
      </c>
      <c r="Q10" s="18" t="str">
        <f ca="1">IF(AND(ISNUMBER(INDEX(Slots,$A10,Q$3)),INDEX(Table5[valid],MATCH((Q$3-1)*4+$A10,Table5[auto_index],0),1)=1),INDEX(gen_topics,INDEX(Table5[],MATCH((Q$3-1)*4+$A10,Table5[auto_index],0),5),INDEX(Table5[],MATCH((Q$3-1)*4+$A10,Table5[auto_index],0),4)))</f>
        <v>Models</v>
      </c>
      <c r="R10" s="18" t="str">
        <f ca="1">IF(AND(ISNUMBER(INDEX(Slots,$A10,R$3)),INDEX(Table5[valid],MATCH((R$3-1)*4+$A10,Table5[auto_index],0),1)=1),INDEX(gen_topics,INDEX(Table5[],MATCH((R$3-1)*4+$A10,Table5[auto_index],0),5),INDEX(Table5[],MATCH((R$3-1)*4+$A10,Table5[auto_index],0),4)))</f>
        <v>Models</v>
      </c>
      <c r="S10" s="18" t="str">
        <f ca="1">IF(AND(ISNUMBER(INDEX(Slots,$A10,S$3)),INDEX(Table5[valid],MATCH((S$3-1)*4+$A10,Table5[auto_index],0),1)=1),INDEX(gen_topics,INDEX(Table5[],MATCH((S$3-1)*4+$A10,Table5[auto_index],0),5),INDEX(Table5[],MATCH((S$3-1)*4+$A10,Table5[auto_index],0),4)))</f>
        <v>Context Free Languages</v>
      </c>
      <c r="T10" s="18" t="str">
        <f ca="1">IF(AND(ISNUMBER(INDEX(Slots,$A10,T$3)),INDEX(Table5[valid],MATCH((T$3-1)*4+$A10,Table5[auto_index],0),1)=1),INDEX(gen_topics,INDEX(Table5[],MATCH((T$3-1)*4+$A10,Table5[auto_index],0),5),INDEX(Table5[],MATCH((T$3-1)*4+$A10,Table5[auto_index],0),4)))</f>
        <v>Introduction to Transactions and Concurrency</v>
      </c>
      <c r="U10" s="18" t="str">
        <f ca="1">IF(AND(ISNUMBER(INDEX(Slots,$A10,U$3)),INDEX(Table5[valid],MATCH((U$3-1)*4+$A10,Table5[auto_index],0),1)=1),INDEX(gen_topics,INDEX(Table5[],MATCH((U$3-1)*4+$A10,Table5[auto_index],0),5),INDEX(Table5[],MATCH((U$3-1)*4+$A10,Table5[auto_index],0),4)))</f>
        <v>Databases</v>
      </c>
      <c r="V10" s="18" t="str">
        <f ca="1">IF(AND(ISNUMBER(INDEX(Slots,$A10,V$3)),INDEX(Table5[valid],MATCH((V$3-1)*4+$A10,Table5[auto_index],0),1)=1),INDEX(gen_topics,INDEX(Table5[],MATCH((V$3-1)*4+$A10,Table5[auto_index],0),5),INDEX(Table5[],MATCH((V$3-1)*4+$A10,Table5[auto_index],0),4)))</f>
        <v>Databases</v>
      </c>
      <c r="W10" s="18" t="str">
        <f ca="1">IF(AND(ISNUMBER(INDEX(Slots,$A10,W$3)),INDEX(Table5[valid],MATCH((W$3-1)*4+$A10,Table5[auto_index],0),1)=1),INDEX(gen_topics,INDEX(Table5[],MATCH((W$3-1)*4+$A10,Table5[auto_index],0),5),INDEX(Table5[],MATCH((W$3-1)*4+$A10,Table5[auto_index],0),4)))</f>
        <v>Databases</v>
      </c>
      <c r="X10" s="18" t="str">
        <f ca="1">IF(AND(ISNUMBER(INDEX(Slots,$A10,X$3)),INDEX(Table5[valid],MATCH((X$3-1)*4+$A10,Table5[auto_index],0),1)=1),INDEX(gen_topics,INDEX(Table5[],MATCH((X$3-1)*4+$A10,Table5[auto_index],0),5),INDEX(Table5[],MATCH((X$3-1)*4+$A10,Table5[auto_index],0),4)))</f>
        <v>Databases</v>
      </c>
      <c r="Y10" s="18" t="str">
        <f ca="1">IF(AND(ISNUMBER(INDEX(Slots,$A10,Y$3)),INDEX(Table5[valid],MATCH((Y$3-1)*4+$A10,Table5[auto_index],0),1)=1),INDEX(gen_topics,INDEX(Table5[],MATCH((Y$3-1)*4+$A10,Table5[auto_index],0),5),INDEX(Table5[],MATCH((Y$3-1)*4+$A10,Table5[auto_index],0),4)))</f>
        <v>Backgroud, alternatives and justification of DBMS</v>
      </c>
      <c r="Z10" s="18" t="str">
        <f ca="1">IF(AND(ISNUMBER(INDEX(Slots,$A10,Z$3)),INDEX(Table5[valid],MATCH((Z$3-1)*4+$A10,Table5[auto_index],0),1)=1),INDEX(gen_topics,INDEX(Table5[],MATCH((Z$3-1)*4+$A10,Table5[auto_index],0),5),INDEX(Table5[],MATCH((Z$3-1)*4+$A10,Table5[auto_index],0),4)))</f>
        <v>CPU Control</v>
      </c>
      <c r="AA10" s="18" t="str">
        <f ca="1">IF(AND(ISNUMBER(INDEX(Slots,$A10,AA$3)),INDEX(Table5[valid],MATCH((AA$3-1)*4+$A10,Table5[auto_index],0),1)=1),INDEX(gen_topics,INDEX(Table5[],MATCH((AA$3-1)*4+$A10,Table5[auto_index],0),5),INDEX(Table5[],MATCH((AA$3-1)*4+$A10,Table5[auto_index],0),4)))</f>
        <v>Superscalar</v>
      </c>
      <c r="AB10" s="18" t="str">
        <f ca="1">IF(AND(ISNUMBER(INDEX(Slots,$A10,AB$3)),INDEX(Table5[valid],MATCH((AB$3-1)*4+$A10,Table5[auto_index],0),1)=1),INDEX(gen_topics,INDEX(Table5[],MATCH((AB$3-1)*4+$A10,Table5[auto_index],0),5),INDEX(Table5[],MATCH((AB$3-1)*4+$A10,Table5[auto_index],0),4)))</f>
        <v>CSA</v>
      </c>
      <c r="AC10" s="18" t="str">
        <f ca="1">IF(AND(ISNUMBER(INDEX(Slots,$A10,AC$3)),INDEX(Table5[valid],MATCH((AC$3-1)*4+$A10,Table5[auto_index],0),1)=1),INDEX(gen_topics,INDEX(Table5[],MATCH((AC$3-1)*4+$A10,Table5[auto_index],0),5),INDEX(Table5[],MATCH((AC$3-1)*4+$A10,Table5[auto_index],0),4)))</f>
        <v>CSA</v>
      </c>
      <c r="AD10" s="18" t="str">
        <f ca="1">IF(AND(ISNUMBER(INDEX(Slots,$A10,AD$3)),INDEX(Table5[valid],MATCH((AD$3-1)*4+$A10,Table5[auto_index],0),1)=1),INDEX(gen_topics,INDEX(Table5[],MATCH((AD$3-1)*4+$A10,Table5[auto_index],0),5),INDEX(Table5[],MATCH((AD$3-1)*4+$A10,Table5[auto_index],0),4)))</f>
        <v>CSA</v>
      </c>
      <c r="AE10" s="18" t="str">
        <f ca="1">IF(AND(ISNUMBER(INDEX(Slots,$A10,AE$3)),INDEX(Table5[valid],MATCH((AE$3-1)*4+$A10,Table5[auto_index],0),1)=1),INDEX(gen_topics,INDEX(Table5[],MATCH((AE$3-1)*4+$A10,Table5[auto_index],0),5),INDEX(Table5[],MATCH((AE$3-1)*4+$A10,Table5[auto_index],0),4)))</f>
        <v>Computer Arithmetic</v>
      </c>
      <c r="AF10" s="18" t="str">
        <f ca="1">IF(AND(ISNUMBER(INDEX(Slots,$A10,AF$3)),INDEX(Table5[valid],MATCH((AF$3-1)*4+$A10,Table5[auto_index],0),1)=1),INDEX(gen_topics,INDEX(Table5[],MATCH((AF$3-1)*4+$A10,Table5[auto_index],0),5),INDEX(Table5[],MATCH((AF$3-1)*4+$A10,Table5[auto_index],0),4)))</f>
        <v>Structures, Unions, Trees</v>
      </c>
      <c r="AG10" s="18" t="b">
        <f ca="1">IF(AND(ISNUMBER(INDEX(Slots,$A10,AG$3)),INDEX(Table5[valid],MATCH((AG$3-1)*4+$A10,Table5[auto_index],0),1)=1),INDEX(gen_topics,INDEX(Table5[],MATCH((AG$3-1)*4+$A10,Table5[auto_index],0),5),INDEX(Table5[],MATCH((AG$3-1)*4+$A10,Table5[auto_index],0),4)))</f>
        <v>0</v>
      </c>
      <c r="AH10" s="18" t="b">
        <f ca="1">IF(AND(ISNUMBER(INDEX(Slots,$A10,AH$3)),INDEX(Table5[valid],MATCH((AH$3-1)*4+$A10,Table5[auto_index],0),1)=1),INDEX(gen_topics,INDEX(Table5[],MATCH((AH$3-1)*4+$A10,Table5[auto_index],0),5),INDEX(Table5[],MATCH((AH$3-1)*4+$A10,Table5[auto_index],0),4)))</f>
        <v>0</v>
      </c>
      <c r="AI10" s="18" t="b">
        <f ca="1">IF(AND(ISNUMBER(INDEX(Slots,$A10,AI$3)),INDEX(Table5[valid],MATCH((AI$3-1)*4+$A10,Table5[auto_index],0),1)=1),INDEX(gen_topics,INDEX(Table5[],MATCH((AI$3-1)*4+$A10,Table5[auto_index],0),5),INDEX(Table5[],MATCH((AI$3-1)*4+$A10,Table5[auto_index],0),4)))</f>
        <v>0</v>
      </c>
      <c r="AJ10" s="18" t="b">
        <f ca="1">IF(AND(ISNUMBER(INDEX(Slots,$A10,AJ$3)),INDEX(Table5[valid],MATCH((AJ$3-1)*4+$A10,Table5[auto_index],0),1)=1),INDEX(gen_topics,INDEX(Table5[],MATCH((AJ$3-1)*4+$A10,Table5[auto_index],0),5),INDEX(Table5[],MATCH((AJ$3-1)*4+$A10,Table5[auto_index],0),4)))</f>
        <v>0</v>
      </c>
      <c r="AK10" s="18" t="b">
        <f ca="1">IF(AND(ISNUMBER(INDEX(Slots,$A10,AK$3)),INDEX(Table5[valid],MATCH((AK$3-1)*4+$A10,Table5[auto_index],0),1)=1),INDEX(gen_topics,INDEX(Table5[],MATCH((AK$3-1)*4+$A10,Table5[auto_index],0),5),INDEX(Table5[],MATCH((AK$3-1)*4+$A10,Table5[auto_index],0),4)))</f>
        <v>0</v>
      </c>
      <c r="AL10" s="18" t="b">
        <f ca="1">IF(AND(ISNUMBER(INDEX(Slots,$A10,AL$3)),INDEX(Table5[valid],MATCH((AL$3-1)*4+$A10,Table5[auto_index],0),1)=1),INDEX(gen_topics,INDEX(Table5[],MATCH((AL$3-1)*4+$A10,Table5[auto_index],0),5),INDEX(Table5[],MATCH((AL$3-1)*4+$A10,Table5[auto_index],0),4)))</f>
        <v>0</v>
      </c>
      <c r="AM10" s="18" t="b">
        <f ca="1">IF(AND(ISNUMBER(INDEX(Slots,$A10,AM$3)),INDEX(Table5[valid],MATCH((AM$3-1)*4+$A10,Table5[auto_index],0),1)=1),INDEX(gen_topics,INDEX(Table5[],MATCH((AM$3-1)*4+$A10,Table5[auto_index],0),5),INDEX(Table5[],MATCH((AM$3-1)*4+$A10,Table5[auto_index],0),4)))</f>
        <v>0</v>
      </c>
      <c r="AN10" s="18" t="b">
        <f ca="1">IF(AND(ISNUMBER(INDEX(Slots,$A10,AN$3)),INDEX(Table5[valid],MATCH((AN$3-1)*4+$A10,Table5[auto_index],0),1)=1),INDEX(gen_topics,INDEX(Table5[],MATCH((AN$3-1)*4+$A10,Table5[auto_index],0),5),INDEX(Table5[],MATCH((AN$3-1)*4+$A10,Table5[auto_index],0),4)))</f>
        <v>0</v>
      </c>
      <c r="AO10" s="18" t="b">
        <f ca="1">IF(AND(ISNUMBER(INDEX(Slots,$A10,AO$3)),INDEX(Table5[valid],MATCH((AO$3-1)*4+$A10,Table5[auto_index],0),1)=1),INDEX(gen_topics,INDEX(Table5[],MATCH((AO$3-1)*4+$A10,Table5[auto_index],0),5),INDEX(Table5[],MATCH((AO$3-1)*4+$A10,Table5[auto_index],0),4)))</f>
        <v>0</v>
      </c>
      <c r="AP10" s="18" t="b">
        <f ca="1">IF(AND(ISNUMBER(INDEX(Slots,$A10,AP$3)),INDEX(Table5[valid],MATCH((AP$3-1)*4+$A10,Table5[auto_index],0),1)=1),INDEX(gen_topics,INDEX(Table5[],MATCH((AP$3-1)*4+$A10,Table5[auto_index],0),5),INDEX(Table5[],MATCH((AP$3-1)*4+$A10,Table5[auto_index],0),4)))</f>
        <v>0</v>
      </c>
      <c r="AQ10" s="18" t="b">
        <f ca="1">IF(AND(ISNUMBER(INDEX(Slots,$A10,AQ$3)),INDEX(Table5[valid],MATCH((AQ$3-1)*4+$A10,Table5[auto_index],0),1)=1),INDEX(gen_topics,INDEX(Table5[],MATCH((AQ$3-1)*4+$A10,Table5[auto_index],0),5),INDEX(Table5[],MATCH((AQ$3-1)*4+$A10,Table5[auto_index],0),4)))</f>
        <v>0</v>
      </c>
      <c r="AR10" s="18" t="b">
        <f ca="1">IF(AND(ISNUMBER(INDEX(Slots,$A10,AR$3)),INDEX(Table5[valid],MATCH((AR$3-1)*4+$A10,Table5[auto_index],0),1)=1),INDEX(gen_topics,INDEX(Table5[],MATCH((AR$3-1)*4+$A10,Table5[auto_index],0),5),INDEX(Table5[],MATCH((AR$3-1)*4+$A10,Table5[auto_index],0),4)))</f>
        <v>0</v>
      </c>
      <c r="AS10" s="18" t="b">
        <f ca="1">IF(AND(ISNUMBER(INDEX(Slots,$A10,AS$3)),INDEX(Table5[valid],MATCH((AS$3-1)*4+$A10,Table5[auto_index],0),1)=1),INDEX(gen_topics,INDEX(Table5[],MATCH((AS$3-1)*4+$A10,Table5[auto_index],0),5),INDEX(Table5[],MATCH((AS$3-1)*4+$A10,Table5[auto_index],0),4)))</f>
        <v>0</v>
      </c>
      <c r="AT10" s="18" t="b">
        <f ca="1">IF(AND(ISNUMBER(INDEX(Slots,$A10,AT$3)),INDEX(Table5[valid],MATCH((AT$3-1)*4+$A10,Table5[auto_index],0),1)=1),INDEX(gen_topics,INDEX(Table5[],MATCH((AT$3-1)*4+$A10,Table5[auto_index],0),5),INDEX(Table5[],MATCH((AT$3-1)*4+$A10,Table5[auto_index],0),4)))</f>
        <v>0</v>
      </c>
      <c r="AU10" s="18" t="b">
        <f ca="1">IF(AND(ISNUMBER(INDEX(Slots,$A10,AU$3)),INDEX(Table5[valid],MATCH((AU$3-1)*4+$A10,Table5[auto_index],0),1)=1),INDEX(gen_topics,INDEX(Table5[],MATCH((AU$3-1)*4+$A10,Table5[auto_index],0),5),INDEX(Table5[],MATCH((AU$3-1)*4+$A10,Table5[auto_index],0),4)))</f>
        <v>0</v>
      </c>
      <c r="AV10" s="18" t="b">
        <f ca="1">IF(AND(ISNUMBER(INDEX(Slots,$A10,AV$3)),INDEX(Table5[valid],MATCH((AV$3-1)*4+$A10,Table5[auto_index],0),1)=1),INDEX(gen_topics,INDEX(Table5[],MATCH((AV$3-1)*4+$A10,Table5[auto_index],0),5),INDEX(Table5[],MATCH((AV$3-1)*4+$A10,Table5[auto_index],0),4)))</f>
        <v>0</v>
      </c>
      <c r="AW10" s="18" t="b">
        <f ca="1">IF(AND(ISNUMBER(INDEX(Slots,$A10,AW$3)),INDEX(Table5[valid],MATCH((AW$3-1)*4+$A10,Table5[auto_index],0),1)=1),INDEX(gen_topics,INDEX(Table5[],MATCH((AW$3-1)*4+$A10,Table5[auto_index],0),5),INDEX(Table5[],MATCH((AW$3-1)*4+$A10,Table5[auto_index],0),4)))</f>
        <v>0</v>
      </c>
      <c r="AX10" s="18" t="b">
        <f ca="1">IF(AND(ISNUMBER(INDEX(Slots,$A10,AX$3)),INDEX(Table5[valid],MATCH((AX$3-1)*4+$A10,Table5[auto_index],0),1)=1),INDEX(gen_topics,INDEX(Table5[],MATCH((AX$3-1)*4+$A10,Table5[auto_index],0),5),INDEX(Table5[],MATCH((AX$3-1)*4+$A10,Table5[auto_index],0),4)))</f>
        <v>0</v>
      </c>
      <c r="AY10" s="18" t="b">
        <f ca="1">IF(AND(ISNUMBER(INDEX(Slots,$A10,AY$3)),INDEX(Table5[valid],MATCH((AY$3-1)*4+$A10,Table5[auto_index],0),1)=1),INDEX(gen_topics,INDEX(Table5[],MATCH((AY$3-1)*4+$A10,Table5[auto_index],0),5),INDEX(Table5[],MATCH((AY$3-1)*4+$A10,Table5[auto_index],0),4)))</f>
        <v>0</v>
      </c>
      <c r="AZ10" s="18" t="b">
        <f ca="1">IF(AND(ISNUMBER(INDEX(Slots,$A10,AZ$3)),INDEX(Table5[valid],MATCH((AZ$3-1)*4+$A10,Table5[auto_index],0),1)=1),INDEX(gen_topics,INDEX(Table5[],MATCH((AZ$3-1)*4+$A10,Table5[auto_index],0),5),INDEX(Table5[],MATCH((AZ$3-1)*4+$A10,Table5[auto_index],0),4)))</f>
        <v>0</v>
      </c>
      <c r="BA10" s="18" t="b">
        <f ca="1">IF(AND(ISNUMBER(INDEX(Slots,$A10,BA$3)),INDEX(Table5[valid],MATCH((BA$3-1)*4+$A10,Table5[auto_index],0),1)=1),INDEX(gen_topics,INDEX(Table5[],MATCH((BA$3-1)*4+$A10,Table5[auto_index],0),5),INDEX(Table5[],MATCH((BA$3-1)*4+$A10,Table5[auto_index],0),4)))</f>
        <v>0</v>
      </c>
      <c r="BB10" s="18" t="b">
        <f ca="1">IF(AND(ISNUMBER(INDEX(Slots,$A10,BB$3)),INDEX(Table5[valid],MATCH((BB$3-1)*4+$A10,Table5[auto_index],0),1)=1),INDEX(gen_topics,INDEX(Table5[],MATCH((BB$3-1)*4+$A10,Table5[auto_index],0),5),INDEX(Table5[],MATCH((BB$3-1)*4+$A10,Table5[auto_index],0),4)))</f>
        <v>0</v>
      </c>
      <c r="BC10" s="18" t="b">
        <f ca="1">IF(AND(ISNUMBER(INDEX(Slots,$A10,BC$3)),INDEX(Table5[valid],MATCH((BC$3-1)*4+$A10,Table5[auto_index],0),1)=1),INDEX(gen_topics,INDEX(Table5[],MATCH((BC$3-1)*4+$A10,Table5[auto_index],0),5),INDEX(Table5[],MATCH((BC$3-1)*4+$A10,Table5[auto_index],0),4)))</f>
        <v>0</v>
      </c>
      <c r="BD10" s="18" t="b">
        <f ca="1">IF(AND(ISNUMBER(INDEX(Slots,$A10,BD$3)),INDEX(Table5[valid],MATCH((BD$3-1)*4+$A10,Table5[auto_index],0),1)=1),INDEX(gen_topics,INDEX(Table5[],MATCH((BD$3-1)*4+$A10,Table5[auto_index],0),5),INDEX(Table5[],MATCH((BD$3-1)*4+$A10,Table5[auto_index],0),4)))</f>
        <v>0</v>
      </c>
      <c r="BE10" s="18" t="b">
        <f ca="1">IF(AND(ISNUMBER(INDEX(Slots,$A10,BE$3)),INDEX(Table5[valid],MATCH((BE$3-1)*4+$A10,Table5[auto_index],0),1)=1),INDEX(gen_topics,INDEX(Table5[],MATCH((BE$3-1)*4+$A10,Table5[auto_index],0),5),INDEX(Table5[],MATCH((BE$3-1)*4+$A10,Table5[auto_index],0),4)))</f>
        <v>0</v>
      </c>
      <c r="BF10" s="18" t="b">
        <f ca="1">IF(AND(ISNUMBER(INDEX(Slots,$A10,BF$3)),INDEX(Table5[valid],MATCH((BF$3-1)*4+$A10,Table5[auto_index],0),1)=1),INDEX(gen_topics,INDEX(Table5[],MATCH((BF$3-1)*4+$A10,Table5[auto_index],0),5),INDEX(Table5[],MATCH((BF$3-1)*4+$A10,Table5[auto_index],0),4)))</f>
        <v>0</v>
      </c>
      <c r="BG10" s="18" t="b">
        <f ca="1">IF(AND(ISNUMBER(INDEX(Slots,$A10,BG$3)),INDEX(Table5[valid],MATCH((BG$3-1)*4+$A10,Table5[auto_index],0),1)=1),INDEX(gen_topics,INDEX(Table5[],MATCH((BG$3-1)*4+$A10,Table5[auto_index],0),5),INDEX(Table5[],MATCH((BG$3-1)*4+$A10,Table5[auto_index],0),4)))</f>
        <v>0</v>
      </c>
      <c r="BH10" s="18" t="b">
        <f ca="1">IF(AND(ISNUMBER(INDEX(Slots,$A10,BH$3)),INDEX(Table5[valid],MATCH((BH$3-1)*4+$A10,Table5[auto_index],0),1)=1),INDEX(gen_topics,INDEX(Table5[],MATCH((BH$3-1)*4+$A10,Table5[auto_index],0),5),INDEX(Table5[],MATCH((BH$3-1)*4+$A10,Table5[auto_index],0),4)))</f>
        <v>0</v>
      </c>
      <c r="BI10" s="18" t="b">
        <f ca="1">IF(AND(ISNUMBER(INDEX(Slots,$A10,BI$3)),INDEX(Table5[valid],MATCH((BI$3-1)*4+$A10,Table5[auto_index],0),1)=1),INDEX(gen_topics,INDEX(Table5[],MATCH((BI$3-1)*4+$A10,Table5[auto_index],0),5),INDEX(Table5[],MATCH((BI$3-1)*4+$A10,Table5[auto_index],0),4)))</f>
        <v>0</v>
      </c>
      <c r="BJ10" s="18" t="e">
        <f>IF(AND(ISNUMBER(INDEX(Slots,$A10,BJ$3)),INDEX(Table5[valid],MATCH((BJ$3-1)*4+$A10,Table5[auto_index],0),1)=1),INDEX(gen_topics,INDEX(Table5[],MATCH((BJ$3-1)*4+$A10,Table5[auto_index],0),5),INDEX(Table5[],MATCH((BJ$3-1)*4+$A10,Table5[auto_index],0),4)))</f>
        <v>#N/A</v>
      </c>
      <c r="BK10" s="18" t="e">
        <f>IF(AND(ISNUMBER(INDEX(Slots,$A10,BK$3)),INDEX(Table5[valid],MATCH((BK$3-1)*4+$A10,Table5[auto_index],0),1)=1),INDEX(gen_topics,INDEX(Table5[],MATCH((BK$3-1)*4+$A10,Table5[auto_index],0),5),INDEX(Table5[],MATCH((BK$3-1)*4+$A10,Table5[auto_index],0),4)))</f>
        <v>#N/A</v>
      </c>
      <c r="BL10" s="18" t="e">
        <f>IF(AND(ISNUMBER(INDEX(Slots,$A10,BL$3)),INDEX(Table5[valid],MATCH((BL$3-1)*4+$A10,Table5[auto_index],0),1)=1),INDEX(gen_topics,INDEX(Table5[],MATCH((BL$3-1)*4+$A10,Table5[auto_index],0),5),INDEX(Table5[],MATCH((BL$3-1)*4+$A10,Table5[auto_index],0),4)))</f>
        <v>#N/A</v>
      </c>
      <c r="BM10" s="18" t="e">
        <f>IF(AND(ISNUMBER(INDEX(Slots,$A10,BM$3)),INDEX(Table5[valid],MATCH((BM$3-1)*4+$A10,Table5[auto_index],0),1)=1),INDEX(gen_topics,INDEX(Table5[],MATCH((BM$3-1)*4+$A10,Table5[auto_index],0),5),INDEX(Table5[],MATCH((BM$3-1)*4+$A10,Table5[auto_index],0),4)))</f>
        <v>#N/A</v>
      </c>
    </row>
    <row r="11" spans="1:142" ht="98" customHeight="1" thickBot="1" x14ac:dyDescent="0.25">
      <c r="A11">
        <v>7</v>
      </c>
      <c r="B11" s="18" t="str">
        <f ca="1">IF(AND(ISNUMBER(INDEX(Slots,$A11,B$3)),INDEX(Table5[valid],MATCH((B$3-1)*4+$A11,Table5[auto_index],0),1)=1),INDEX(gen_topics,INDEX(Table5[],MATCH((B$3-1)*4+$A11,Table5[auto_index],0),5),INDEX(Table5[],MATCH((B$3-1)*4+$A11,Table5[auto_index],0),4)))</f>
        <v>Deep Learning &amp; word Embeddings</v>
      </c>
      <c r="C11" s="18" t="str">
        <f ca="1">IF(AND(ISNUMBER(INDEX(Slots,$A11,C$3)),INDEX(Table5[valid],MATCH((C$3-1)*4+$A11,Table5[auto_index],0),1)=1),INDEX(gen_topics,INDEX(Table5[],MATCH((C$3-1)*4+$A11,Table5[auto_index],0),5),INDEX(Table5[],MATCH((C$3-1)*4+$A11,Table5[auto_index],0),4)))</f>
        <v>NLP1</v>
      </c>
      <c r="D11" s="18" t="str">
        <f ca="1">IF(AND(ISNUMBER(INDEX(Slots,$A11,D$3)),INDEX(Table5[valid],MATCH((D$3-1)*4+$A11,Table5[auto_index],0),1)=1),INDEX(gen_topics,INDEX(Table5[],MATCH((D$3-1)*4+$A11,Table5[auto_index],0),5),INDEX(Table5[],MATCH((D$3-1)*4+$A11,Table5[auto_index],0),4)))</f>
        <v>NLP2</v>
      </c>
      <c r="E11" s="18" t="str">
        <f ca="1">IF(AND(ISNUMBER(INDEX(Slots,$A11,E$3)),INDEX(Table5[valid],MATCH((E$3-1)*4+$A11,Table5[auto_index],0),1)=1),INDEX(gen_topics,INDEX(Table5[],MATCH((E$3-1)*4+$A11,Table5[auto_index],0),5),INDEX(Table5[],MATCH((E$3-1)*4+$A11,Table5[auto_index],0),4)))</f>
        <v>NLP2</v>
      </c>
      <c r="F11" s="18" t="str">
        <f ca="1">IF(AND(ISNUMBER(INDEX(Slots,$A11,F$3)),INDEX(Table5[valid],MATCH((F$3-1)*4+$A11,Table5[auto_index],0),1)=1),INDEX(gen_topics,INDEX(Table5[],MATCH((F$3-1)*4+$A11,Table5[auto_index],0),5),INDEX(Table5[],MATCH((F$3-1)*4+$A11,Table5[auto_index],0),4)))</f>
        <v>NLP7</v>
      </c>
      <c r="G11" s="18" t="str">
        <f ca="1">IF(AND(ISNUMBER(INDEX(Slots,$A11,G$3)),INDEX(Table5[valid],MATCH((G$3-1)*4+$A11,Table5[auto_index],0),1)=1),INDEX(gen_topics,INDEX(Table5[],MATCH((G$3-1)*4+$A11,Table5[auto_index],0),5),INDEX(Table5[],MATCH((G$3-1)*4+$A11,Table5[auto_index],0),4)))</f>
        <v>Colour</v>
      </c>
      <c r="H11" s="18" t="str">
        <f ca="1">IF(AND(ISNUMBER(INDEX(Slots,$A11,H$3)),INDEX(Table5[valid],MATCH((H$3-1)*4+$A11,Table5[auto_index],0),1)=1),INDEX(gen_topics,INDEX(Table5[],MATCH((H$3-1)*4+$A11,Table5[auto_index],0),5),INDEX(Table5[],MATCH((H$3-1)*4+$A11,Table5[auto_index],0),4)))</f>
        <v>Face Recognition</v>
      </c>
      <c r="I11" s="18" t="str">
        <f ca="1">IF(AND(ISNUMBER(INDEX(Slots,$A11,I$3)),INDEX(Table5[valid],MATCH((I$3-1)*4+$A11,Table5[auto_index],0),1)=1),INDEX(gen_topics,INDEX(Table5[],MATCH((I$3-1)*4+$A11,Table5[auto_index],0),5),INDEX(Table5[],MATCH((I$3-1)*4+$A11,Table5[auto_index],0),4)))</f>
        <v>SIFT</v>
      </c>
      <c r="J11" s="18" t="str">
        <f ca="1">IF(AND(ISNUMBER(INDEX(Slots,$A11,J$3)),INDEX(Table5[valid],MATCH((J$3-1)*4+$A11,Table5[auto_index],0),1)=1),INDEX(gen_topics,INDEX(Table5[],MATCH((J$3-1)*4+$A11,Table5[auto_index],0),5),INDEX(Table5[],MATCH((J$3-1)*4+$A11,Table5[auto_index],0),4)))</f>
        <v>Vision</v>
      </c>
      <c r="K11" s="18" t="str">
        <f ca="1">IF(AND(ISNUMBER(INDEX(Slots,$A11,K$3)),INDEX(Table5[valid],MATCH((K$3-1)*4+$A11,Table5[auto_index],0),1)=1),INDEX(gen_topics,INDEX(Table5[],MATCH((K$3-1)*4+$A11,Table5[auto_index],0),5),INDEX(Table5[],MATCH((K$3-1)*4+$A11,Table5[auto_index],0),4)))</f>
        <v>Vision</v>
      </c>
      <c r="L11" s="18" t="str">
        <f ca="1">IF(AND(ISNUMBER(INDEX(Slots,$A11,L$3)),INDEX(Table5[valid],MATCH((L$3-1)*4+$A11,Table5[auto_index],0),1)=1),INDEX(gen_topics,INDEX(Table5[],MATCH((L$3-1)*4+$A11,Table5[auto_index],0),5),INDEX(Table5[],MATCH((L$3-1)*4+$A11,Table5[auto_index],0),4)))</f>
        <v>Vision</v>
      </c>
      <c r="M11" s="18" t="str">
        <f ca="1">IF(AND(ISNUMBER(INDEX(Slots,$A11,M$3)),INDEX(Table5[valid],MATCH((M$3-1)*4+$A11,Table5[auto_index],0),1)=1),INDEX(gen_topics,INDEX(Table5[],MATCH((M$3-1)*4+$A11,Table5[auto_index],0),5),INDEX(Table5[],MATCH((M$3-1)*4+$A11,Table5[auto_index],0),4)))</f>
        <v>Complexity</v>
      </c>
      <c r="N11" s="18" t="str">
        <f ca="1">IF(AND(ISNUMBER(INDEX(Slots,$A11,N$3)),INDEX(Table5[valid],MATCH((N$3-1)*4+$A11,Table5[auto_index],0),1)=1),INDEX(gen_topics,INDEX(Table5[],MATCH((N$3-1)*4+$A11,Table5[auto_index],0),5),INDEX(Table5[],MATCH((N$3-1)*4+$A11,Table5[auto_index],0),4)))</f>
        <v>Lambda Calculus</v>
      </c>
      <c r="O11" s="18" t="str">
        <f ca="1">IF(AND(ISNUMBER(INDEX(Slots,$A11,O$3)),INDEX(Table5[valid],MATCH((O$3-1)*4+$A11,Table5[auto_index],0),1)=1),INDEX(gen_topics,INDEX(Table5[],MATCH((O$3-1)*4+$A11,Table5[auto_index],0),5),INDEX(Table5[],MATCH((O$3-1)*4+$A11,Table5[auto_index],0),4)))</f>
        <v>Models</v>
      </c>
      <c r="P11" s="18" t="str">
        <f ca="1">IF(AND(ISNUMBER(INDEX(Slots,$A11,P$3)),INDEX(Table5[valid],MATCH((P$3-1)*4+$A11,Table5[auto_index],0),1)=1),INDEX(gen_topics,INDEX(Table5[],MATCH((P$3-1)*4+$A11,Table5[auto_index],0),5),INDEX(Table5[],MATCH((P$3-1)*4+$A11,Table5[auto_index],0),4)))</f>
        <v>Models</v>
      </c>
      <c r="Q11" s="18" t="str">
        <f ca="1">IF(AND(ISNUMBER(INDEX(Slots,$A11,Q$3)),INDEX(Table5[valid],MATCH((Q$3-1)*4+$A11,Table5[auto_index],0),1)=1),INDEX(gen_topics,INDEX(Table5[],MATCH((Q$3-1)*4+$A11,Table5[auto_index],0),5),INDEX(Table5[],MATCH((Q$3-1)*4+$A11,Table5[auto_index],0),4)))</f>
        <v>Models</v>
      </c>
      <c r="R11" s="18" t="str">
        <f ca="1">IF(AND(ISNUMBER(INDEX(Slots,$A11,R$3)),INDEX(Table5[valid],MATCH((R$3-1)*4+$A11,Table5[auto_index],0),1)=1),INDEX(gen_topics,INDEX(Table5[],MATCH((R$3-1)*4+$A11,Table5[auto_index],0),5),INDEX(Table5[],MATCH((R$3-1)*4+$A11,Table5[auto_index],0),4)))</f>
        <v>Models</v>
      </c>
      <c r="S11" s="18" t="str">
        <f ca="1">IF(AND(ISNUMBER(INDEX(Slots,$A11,S$3)),INDEX(Table5[valid],MATCH((S$3-1)*4+$A11,Table5[auto_index],0),1)=1),INDEX(gen_topics,INDEX(Table5[],MATCH((S$3-1)*4+$A11,Table5[auto_index],0),5),INDEX(Table5[],MATCH((S$3-1)*4+$A11,Table5[auto_index],0),4)))</f>
        <v>Relational Databases</v>
      </c>
      <c r="T11" s="18" t="str">
        <f ca="1">IF(AND(ISNUMBER(INDEX(Slots,$A11,T$3)),INDEX(Table5[valid],MATCH((T$3-1)*4+$A11,Table5[auto_index],0),1)=1),INDEX(gen_topics,INDEX(Table5[],MATCH((T$3-1)*4+$A11,Table5[auto_index],0),5),INDEX(Table5[],MATCH((T$3-1)*4+$A11,Table5[auto_index],0),4)))</f>
        <v>Database Design - ER diagrams and mapping to DB</v>
      </c>
      <c r="U11" s="18" t="str">
        <f ca="1">IF(AND(ISNUMBER(INDEX(Slots,$A11,U$3)),INDEX(Table5[valid],MATCH((U$3-1)*4+$A11,Table5[auto_index],0),1)=1),INDEX(gen_topics,INDEX(Table5[],MATCH((U$3-1)*4+$A11,Table5[auto_index],0),5),INDEX(Table5[],MATCH((U$3-1)*4+$A11,Table5[auto_index],0),4)))</f>
        <v>Databases</v>
      </c>
      <c r="V11" s="18" t="str">
        <f ca="1">IF(AND(ISNUMBER(INDEX(Slots,$A11,V$3)),INDEX(Table5[valid],MATCH((V$3-1)*4+$A11,Table5[auto_index],0),1)=1),INDEX(gen_topics,INDEX(Table5[],MATCH((V$3-1)*4+$A11,Table5[auto_index],0),5),INDEX(Table5[],MATCH((V$3-1)*4+$A11,Table5[auto_index],0),4)))</f>
        <v>Databases</v>
      </c>
      <c r="W11" s="18" t="str">
        <f ca="1">IF(AND(ISNUMBER(INDEX(Slots,$A11,W$3)),INDEX(Table5[valid],MATCH((W$3-1)*4+$A11,Table5[auto_index],0),1)=1),INDEX(gen_topics,INDEX(Table5[],MATCH((W$3-1)*4+$A11,Table5[auto_index],0),5),INDEX(Table5[],MATCH((W$3-1)*4+$A11,Table5[auto_index],0),4)))</f>
        <v>Databases</v>
      </c>
      <c r="X11" s="18" t="str">
        <f ca="1">IF(AND(ISNUMBER(INDEX(Slots,$A11,X$3)),INDEX(Table5[valid],MATCH((X$3-1)*4+$A11,Table5[auto_index],0),1)=1),INDEX(gen_topics,INDEX(Table5[],MATCH((X$3-1)*4+$A11,Table5[auto_index],0),5),INDEX(Table5[],MATCH((X$3-1)*4+$A11,Table5[auto_index],0),4)))</f>
        <v>Databases</v>
      </c>
      <c r="Y11" s="18" t="str">
        <f ca="1">IF(AND(ISNUMBER(INDEX(Slots,$A11,Y$3)),INDEX(Table5[valid],MATCH((Y$3-1)*4+$A11,Table5[auto_index],0),1)=1),INDEX(gen_topics,INDEX(Table5[],MATCH((Y$3-1)*4+$A11,Table5[auto_index],0),5),INDEX(Table5[],MATCH((Y$3-1)*4+$A11,Table5[auto_index],0),4)))</f>
        <v>Relational Databases</v>
      </c>
      <c r="Z11" s="18" t="str">
        <f ca="1">IF(AND(ISNUMBER(INDEX(Slots,$A11,Z$3)),INDEX(Table5[valid],MATCH((Z$3-1)*4+$A11,Table5[auto_index],0),1)=1),INDEX(gen_topics,INDEX(Table5[],MATCH((Z$3-1)*4+$A11,Table5[auto_index],0),5),INDEX(Table5[],MATCH((Z$3-1)*4+$A11,Table5[auto_index],0),4)))</f>
        <v>IO and Peripherals</v>
      </c>
      <c r="AA11" s="18" t="str">
        <f ca="1">IF(AND(ISNUMBER(INDEX(Slots,$A11,AA$3)),INDEX(Table5[valid],MATCH((AA$3-1)*4+$A11,Table5[auto_index],0),1)=1),INDEX(gen_topics,INDEX(Table5[],MATCH((AA$3-1)*4+$A11,Table5[auto_index],0),5),INDEX(Table5[],MATCH((AA$3-1)*4+$A11,Table5[auto_index],0),4)))</f>
        <v>Parallel Architectures</v>
      </c>
      <c r="AB11" s="18" t="str">
        <f ca="1">IF(AND(ISNUMBER(INDEX(Slots,$A11,AB$3)),INDEX(Table5[valid],MATCH((AB$3-1)*4+$A11,Table5[auto_index],0),1)=1),INDEX(gen_topics,INDEX(Table5[],MATCH((AB$3-1)*4+$A11,Table5[auto_index],0),5),INDEX(Table5[],MATCH((AB$3-1)*4+$A11,Table5[auto_index],0),4)))</f>
        <v>CSA</v>
      </c>
      <c r="AC11" s="18" t="str">
        <f ca="1">IF(AND(ISNUMBER(INDEX(Slots,$A11,AC$3)),INDEX(Table5[valid],MATCH((AC$3-1)*4+$A11,Table5[auto_index],0),1)=1),INDEX(gen_topics,INDEX(Table5[],MATCH((AC$3-1)*4+$A11,Table5[auto_index],0),5),INDEX(Table5[],MATCH((AC$3-1)*4+$A11,Table5[auto_index],0),4)))</f>
        <v>CSA</v>
      </c>
      <c r="AD11" s="18" t="str">
        <f ca="1">IF(AND(ISNUMBER(INDEX(Slots,$A11,AD$3)),INDEX(Table5[valid],MATCH((AD$3-1)*4+$A11,Table5[auto_index],0),1)=1),INDEX(gen_topics,INDEX(Table5[],MATCH((AD$3-1)*4+$A11,Table5[auto_index],0),5),INDEX(Table5[],MATCH((AD$3-1)*4+$A11,Table5[auto_index],0),4)))</f>
        <v>CSA</v>
      </c>
      <c r="AE11" s="18" t="str">
        <f ca="1">IF(AND(ISNUMBER(INDEX(Slots,$A11,AE$3)),INDEX(Table5[valid],MATCH((AE$3-1)*4+$A11,Table5[auto_index],0),1)=1),INDEX(gen_topics,INDEX(Table5[],MATCH((AE$3-1)*4+$A11,Table5[auto_index],0),5),INDEX(Table5[],MATCH((AE$3-1)*4+$A11,Table5[auto_index],0),4)))</f>
        <v>Floating Point</v>
      </c>
      <c r="AF11" s="18" t="str">
        <f ca="1">IF(AND(ISNUMBER(INDEX(Slots,$A11,AF$3)),INDEX(Table5[valid],MATCH((AF$3-1)*4+$A11,Table5[auto_index],0),1)=1),INDEX(gen_topics,INDEX(Table5[],MATCH((AF$3-1)*4+$A11,Table5[auto_index],0),5),INDEX(Table5[],MATCH((AF$3-1)*4+$A11,Table5[auto_index],0),4)))</f>
        <v>Class</v>
      </c>
      <c r="AG11" s="18" t="b">
        <f ca="1">IF(AND(ISNUMBER(INDEX(Slots,$A11,AG$3)),INDEX(Table5[valid],MATCH((AG$3-1)*4+$A11,Table5[auto_index],0),1)=1),INDEX(gen_topics,INDEX(Table5[],MATCH((AG$3-1)*4+$A11,Table5[auto_index],0),5),INDEX(Table5[],MATCH((AG$3-1)*4+$A11,Table5[auto_index],0),4)))</f>
        <v>0</v>
      </c>
      <c r="AH11" s="18" t="b">
        <f ca="1">IF(AND(ISNUMBER(INDEX(Slots,$A11,AH$3)),INDEX(Table5[valid],MATCH((AH$3-1)*4+$A11,Table5[auto_index],0),1)=1),INDEX(gen_topics,INDEX(Table5[],MATCH((AH$3-1)*4+$A11,Table5[auto_index],0),5),INDEX(Table5[],MATCH((AH$3-1)*4+$A11,Table5[auto_index],0),4)))</f>
        <v>0</v>
      </c>
      <c r="AI11" s="18" t="b">
        <f ca="1">IF(AND(ISNUMBER(INDEX(Slots,$A11,AI$3)),INDEX(Table5[valid],MATCH((AI$3-1)*4+$A11,Table5[auto_index],0),1)=1),INDEX(gen_topics,INDEX(Table5[],MATCH((AI$3-1)*4+$A11,Table5[auto_index],0),5),INDEX(Table5[],MATCH((AI$3-1)*4+$A11,Table5[auto_index],0),4)))</f>
        <v>0</v>
      </c>
      <c r="AJ11" s="18" t="b">
        <f ca="1">IF(AND(ISNUMBER(INDEX(Slots,$A11,AJ$3)),INDEX(Table5[valid],MATCH((AJ$3-1)*4+$A11,Table5[auto_index],0),1)=1),INDEX(gen_topics,INDEX(Table5[],MATCH((AJ$3-1)*4+$A11,Table5[auto_index],0),5),INDEX(Table5[],MATCH((AJ$3-1)*4+$A11,Table5[auto_index],0),4)))</f>
        <v>0</v>
      </c>
      <c r="AK11" s="18" t="b">
        <f ca="1">IF(AND(ISNUMBER(INDEX(Slots,$A11,AK$3)),INDEX(Table5[valid],MATCH((AK$3-1)*4+$A11,Table5[auto_index],0),1)=1),INDEX(gen_topics,INDEX(Table5[],MATCH((AK$3-1)*4+$A11,Table5[auto_index],0),5),INDEX(Table5[],MATCH((AK$3-1)*4+$A11,Table5[auto_index],0),4)))</f>
        <v>0</v>
      </c>
      <c r="AL11" s="18" t="b">
        <f ca="1">IF(AND(ISNUMBER(INDEX(Slots,$A11,AL$3)),INDEX(Table5[valid],MATCH((AL$3-1)*4+$A11,Table5[auto_index],0),1)=1),INDEX(gen_topics,INDEX(Table5[],MATCH((AL$3-1)*4+$A11,Table5[auto_index],0),5),INDEX(Table5[],MATCH((AL$3-1)*4+$A11,Table5[auto_index],0),4)))</f>
        <v>0</v>
      </c>
      <c r="AM11" s="18" t="b">
        <f ca="1">IF(AND(ISNUMBER(INDEX(Slots,$A11,AM$3)),INDEX(Table5[valid],MATCH((AM$3-1)*4+$A11,Table5[auto_index],0),1)=1),INDEX(gen_topics,INDEX(Table5[],MATCH((AM$3-1)*4+$A11,Table5[auto_index],0),5),INDEX(Table5[],MATCH((AM$3-1)*4+$A11,Table5[auto_index],0),4)))</f>
        <v>0</v>
      </c>
      <c r="AN11" s="18" t="b">
        <f ca="1">IF(AND(ISNUMBER(INDEX(Slots,$A11,AN$3)),INDEX(Table5[valid],MATCH((AN$3-1)*4+$A11,Table5[auto_index],0),1)=1),INDEX(gen_topics,INDEX(Table5[],MATCH((AN$3-1)*4+$A11,Table5[auto_index],0),5),INDEX(Table5[],MATCH((AN$3-1)*4+$A11,Table5[auto_index],0),4)))</f>
        <v>0</v>
      </c>
      <c r="AO11" s="18" t="b">
        <f ca="1">IF(AND(ISNUMBER(INDEX(Slots,$A11,AO$3)),INDEX(Table5[valid],MATCH((AO$3-1)*4+$A11,Table5[auto_index],0),1)=1),INDEX(gen_topics,INDEX(Table5[],MATCH((AO$3-1)*4+$A11,Table5[auto_index],0),5),INDEX(Table5[],MATCH((AO$3-1)*4+$A11,Table5[auto_index],0),4)))</f>
        <v>0</v>
      </c>
      <c r="AP11" s="18" t="b">
        <f ca="1">IF(AND(ISNUMBER(INDEX(Slots,$A11,AP$3)),INDEX(Table5[valid],MATCH((AP$3-1)*4+$A11,Table5[auto_index],0),1)=1),INDEX(gen_topics,INDEX(Table5[],MATCH((AP$3-1)*4+$A11,Table5[auto_index],0),5),INDEX(Table5[],MATCH((AP$3-1)*4+$A11,Table5[auto_index],0),4)))</f>
        <v>0</v>
      </c>
      <c r="AQ11" s="18" t="b">
        <f ca="1">IF(AND(ISNUMBER(INDEX(Slots,$A11,AQ$3)),INDEX(Table5[valid],MATCH((AQ$3-1)*4+$A11,Table5[auto_index],0),1)=1),INDEX(gen_topics,INDEX(Table5[],MATCH((AQ$3-1)*4+$A11,Table5[auto_index],0),5),INDEX(Table5[],MATCH((AQ$3-1)*4+$A11,Table5[auto_index],0),4)))</f>
        <v>0</v>
      </c>
      <c r="AR11" s="18" t="b">
        <f ca="1">IF(AND(ISNUMBER(INDEX(Slots,$A11,AR$3)),INDEX(Table5[valid],MATCH((AR$3-1)*4+$A11,Table5[auto_index],0),1)=1),INDEX(gen_topics,INDEX(Table5[],MATCH((AR$3-1)*4+$A11,Table5[auto_index],0),5),INDEX(Table5[],MATCH((AR$3-1)*4+$A11,Table5[auto_index],0),4)))</f>
        <v>0</v>
      </c>
      <c r="AS11" s="18" t="b">
        <f ca="1">IF(AND(ISNUMBER(INDEX(Slots,$A11,AS$3)),INDEX(Table5[valid],MATCH((AS$3-1)*4+$A11,Table5[auto_index],0),1)=1),INDEX(gen_topics,INDEX(Table5[],MATCH((AS$3-1)*4+$A11,Table5[auto_index],0),5),INDEX(Table5[],MATCH((AS$3-1)*4+$A11,Table5[auto_index],0),4)))</f>
        <v>0</v>
      </c>
      <c r="AT11" s="18" t="b">
        <f ca="1">IF(AND(ISNUMBER(INDEX(Slots,$A11,AT$3)),INDEX(Table5[valid],MATCH((AT$3-1)*4+$A11,Table5[auto_index],0),1)=1),INDEX(gen_topics,INDEX(Table5[],MATCH((AT$3-1)*4+$A11,Table5[auto_index],0),5),INDEX(Table5[],MATCH((AT$3-1)*4+$A11,Table5[auto_index],0),4)))</f>
        <v>0</v>
      </c>
      <c r="AU11" s="18" t="b">
        <f ca="1">IF(AND(ISNUMBER(INDEX(Slots,$A11,AU$3)),INDEX(Table5[valid],MATCH((AU$3-1)*4+$A11,Table5[auto_index],0),1)=1),INDEX(gen_topics,INDEX(Table5[],MATCH((AU$3-1)*4+$A11,Table5[auto_index],0),5),INDEX(Table5[],MATCH((AU$3-1)*4+$A11,Table5[auto_index],0),4)))</f>
        <v>0</v>
      </c>
      <c r="AV11" s="18" t="b">
        <f ca="1">IF(AND(ISNUMBER(INDEX(Slots,$A11,AV$3)),INDEX(Table5[valid],MATCH((AV$3-1)*4+$A11,Table5[auto_index],0),1)=1),INDEX(gen_topics,INDEX(Table5[],MATCH((AV$3-1)*4+$A11,Table5[auto_index],0),5),INDEX(Table5[],MATCH((AV$3-1)*4+$A11,Table5[auto_index],0),4)))</f>
        <v>0</v>
      </c>
      <c r="AW11" s="18" t="b">
        <f ca="1">IF(AND(ISNUMBER(INDEX(Slots,$A11,AW$3)),INDEX(Table5[valid],MATCH((AW$3-1)*4+$A11,Table5[auto_index],0),1)=1),INDEX(gen_topics,INDEX(Table5[],MATCH((AW$3-1)*4+$A11,Table5[auto_index],0),5),INDEX(Table5[],MATCH((AW$3-1)*4+$A11,Table5[auto_index],0),4)))</f>
        <v>0</v>
      </c>
      <c r="AX11" s="18" t="b">
        <f ca="1">IF(AND(ISNUMBER(INDEX(Slots,$A11,AX$3)),INDEX(Table5[valid],MATCH((AX$3-1)*4+$A11,Table5[auto_index],0),1)=1),INDEX(gen_topics,INDEX(Table5[],MATCH((AX$3-1)*4+$A11,Table5[auto_index],0),5),INDEX(Table5[],MATCH((AX$3-1)*4+$A11,Table5[auto_index],0),4)))</f>
        <v>0</v>
      </c>
      <c r="AY11" s="18" t="b">
        <f ca="1">IF(AND(ISNUMBER(INDEX(Slots,$A11,AY$3)),INDEX(Table5[valid],MATCH((AY$3-1)*4+$A11,Table5[auto_index],0),1)=1),INDEX(gen_topics,INDEX(Table5[],MATCH((AY$3-1)*4+$A11,Table5[auto_index],0),5),INDEX(Table5[],MATCH((AY$3-1)*4+$A11,Table5[auto_index],0),4)))</f>
        <v>0</v>
      </c>
      <c r="AZ11" s="18" t="b">
        <f ca="1">IF(AND(ISNUMBER(INDEX(Slots,$A11,AZ$3)),INDEX(Table5[valid],MATCH((AZ$3-1)*4+$A11,Table5[auto_index],0),1)=1),INDEX(gen_topics,INDEX(Table5[],MATCH((AZ$3-1)*4+$A11,Table5[auto_index],0),5),INDEX(Table5[],MATCH((AZ$3-1)*4+$A11,Table5[auto_index],0),4)))</f>
        <v>0</v>
      </c>
      <c r="BA11" s="18" t="b">
        <f ca="1">IF(AND(ISNUMBER(INDEX(Slots,$A11,BA$3)),INDEX(Table5[valid],MATCH((BA$3-1)*4+$A11,Table5[auto_index],0),1)=1),INDEX(gen_topics,INDEX(Table5[],MATCH((BA$3-1)*4+$A11,Table5[auto_index],0),5),INDEX(Table5[],MATCH((BA$3-1)*4+$A11,Table5[auto_index],0),4)))</f>
        <v>0</v>
      </c>
      <c r="BB11" s="18" t="b">
        <f ca="1">IF(AND(ISNUMBER(INDEX(Slots,$A11,BB$3)),INDEX(Table5[valid],MATCH((BB$3-1)*4+$A11,Table5[auto_index],0),1)=1),INDEX(gen_topics,INDEX(Table5[],MATCH((BB$3-1)*4+$A11,Table5[auto_index],0),5),INDEX(Table5[],MATCH((BB$3-1)*4+$A11,Table5[auto_index],0),4)))</f>
        <v>0</v>
      </c>
      <c r="BC11" s="18" t="b">
        <f ca="1">IF(AND(ISNUMBER(INDEX(Slots,$A11,BC$3)),INDEX(Table5[valid],MATCH((BC$3-1)*4+$A11,Table5[auto_index],0),1)=1),INDEX(gen_topics,INDEX(Table5[],MATCH((BC$3-1)*4+$A11,Table5[auto_index],0),5),INDEX(Table5[],MATCH((BC$3-1)*4+$A11,Table5[auto_index],0),4)))</f>
        <v>0</v>
      </c>
      <c r="BD11" s="18" t="b">
        <f ca="1">IF(AND(ISNUMBER(INDEX(Slots,$A11,BD$3)),INDEX(Table5[valid],MATCH((BD$3-1)*4+$A11,Table5[auto_index],0),1)=1),INDEX(gen_topics,INDEX(Table5[],MATCH((BD$3-1)*4+$A11,Table5[auto_index],0),5),INDEX(Table5[],MATCH((BD$3-1)*4+$A11,Table5[auto_index],0),4)))</f>
        <v>0</v>
      </c>
      <c r="BE11" s="18" t="b">
        <f ca="1">IF(AND(ISNUMBER(INDEX(Slots,$A11,BE$3)),INDEX(Table5[valid],MATCH((BE$3-1)*4+$A11,Table5[auto_index],0),1)=1),INDEX(gen_topics,INDEX(Table5[],MATCH((BE$3-1)*4+$A11,Table5[auto_index],0),5),INDEX(Table5[],MATCH((BE$3-1)*4+$A11,Table5[auto_index],0),4)))</f>
        <v>0</v>
      </c>
      <c r="BF11" s="18" t="b">
        <f ca="1">IF(AND(ISNUMBER(INDEX(Slots,$A11,BF$3)),INDEX(Table5[valid],MATCH((BF$3-1)*4+$A11,Table5[auto_index],0),1)=1),INDEX(gen_topics,INDEX(Table5[],MATCH((BF$3-1)*4+$A11,Table5[auto_index],0),5),INDEX(Table5[],MATCH((BF$3-1)*4+$A11,Table5[auto_index],0),4)))</f>
        <v>0</v>
      </c>
      <c r="BG11" s="18" t="b">
        <f ca="1">IF(AND(ISNUMBER(INDEX(Slots,$A11,BG$3)),INDEX(Table5[valid],MATCH((BG$3-1)*4+$A11,Table5[auto_index],0),1)=1),INDEX(gen_topics,INDEX(Table5[],MATCH((BG$3-1)*4+$A11,Table5[auto_index],0),5),INDEX(Table5[],MATCH((BG$3-1)*4+$A11,Table5[auto_index],0),4)))</f>
        <v>0</v>
      </c>
      <c r="BH11" s="18" t="b">
        <f ca="1">IF(AND(ISNUMBER(INDEX(Slots,$A11,BH$3)),INDEX(Table5[valid],MATCH((BH$3-1)*4+$A11,Table5[auto_index],0),1)=1),INDEX(gen_topics,INDEX(Table5[],MATCH((BH$3-1)*4+$A11,Table5[auto_index],0),5),INDEX(Table5[],MATCH((BH$3-1)*4+$A11,Table5[auto_index],0),4)))</f>
        <v>0</v>
      </c>
      <c r="BI11" s="18" t="b">
        <f ca="1">IF(AND(ISNUMBER(INDEX(Slots,$A11,BI$3)),INDEX(Table5[valid],MATCH((BI$3-1)*4+$A11,Table5[auto_index],0),1)=1),INDEX(gen_topics,INDEX(Table5[],MATCH((BI$3-1)*4+$A11,Table5[auto_index],0),5),INDEX(Table5[],MATCH((BI$3-1)*4+$A11,Table5[auto_index],0),4)))</f>
        <v>0</v>
      </c>
      <c r="BJ11" s="18" t="e">
        <f>IF(AND(ISNUMBER(INDEX(Slots,$A11,BJ$3)),INDEX(Table5[valid],MATCH((BJ$3-1)*4+$A11,Table5[auto_index],0),1)=1),INDEX(gen_topics,INDEX(Table5[],MATCH((BJ$3-1)*4+$A11,Table5[auto_index],0),5),INDEX(Table5[],MATCH((BJ$3-1)*4+$A11,Table5[auto_index],0),4)))</f>
        <v>#N/A</v>
      </c>
      <c r="BK11" s="18" t="e">
        <f>IF(AND(ISNUMBER(INDEX(Slots,$A11,BK$3)),INDEX(Table5[valid],MATCH((BK$3-1)*4+$A11,Table5[auto_index],0),1)=1),INDEX(gen_topics,INDEX(Table5[],MATCH((BK$3-1)*4+$A11,Table5[auto_index],0),5),INDEX(Table5[],MATCH((BK$3-1)*4+$A11,Table5[auto_index],0),4)))</f>
        <v>#N/A</v>
      </c>
      <c r="BL11" s="18" t="e">
        <f>IF(AND(ISNUMBER(INDEX(Slots,$A11,BL$3)),INDEX(Table5[valid],MATCH((BL$3-1)*4+$A11,Table5[auto_index],0),1)=1),INDEX(gen_topics,INDEX(Table5[],MATCH((BL$3-1)*4+$A11,Table5[auto_index],0),5),INDEX(Table5[],MATCH((BL$3-1)*4+$A11,Table5[auto_index],0),4)))</f>
        <v>#N/A</v>
      </c>
      <c r="BM11" s="18" t="e">
        <f>IF(AND(ISNUMBER(INDEX(Slots,$A11,BM$3)),INDEX(Table5[valid],MATCH((BM$3-1)*4+$A11,Table5[auto_index],0),1)=1),INDEX(gen_topics,INDEX(Table5[],MATCH((BM$3-1)*4+$A11,Table5[auto_index],0),5),INDEX(Table5[],MATCH((BM$3-1)*4+$A11,Table5[auto_index],0),4)))</f>
        <v>#N/A</v>
      </c>
    </row>
    <row r="12" spans="1:142" ht="98" customHeight="1" x14ac:dyDescent="0.2">
      <c r="A12">
        <v>8</v>
      </c>
      <c r="B12" s="18" t="str">
        <f ca="1">IF(AND(ISNUMBER(INDEX(Slots,$A12,B$3)),INDEX(Table5[valid],MATCH((B$3-1)*4+$A12,Table5[auto_index],0),1)=1),INDEX(gen_topics,INDEX(Table5[],MATCH((B$3-1)*4+$A12,Table5[auto_index],0),5),INDEX(Table5[],MATCH((B$3-1)*4+$A12,Table5[auto_index],0),4)))</f>
        <v>Sentiment Analysis</v>
      </c>
      <c r="C12" s="18" t="str">
        <f ca="1">IF(AND(ISNUMBER(INDEX(Slots,$A12,C$3)),INDEX(Table5[valid],MATCH((C$3-1)*4+$A12,Table5[auto_index],0),1)=1),INDEX(gen_topics,INDEX(Table5[],MATCH((C$3-1)*4+$A12,Table5[auto_index],0),5),INDEX(Table5[],MATCH((C$3-1)*4+$A12,Table5[auto_index],0),4)))</f>
        <v>NLP9</v>
      </c>
      <c r="D12" s="18" t="str">
        <f ca="1">IF(AND(ISNUMBER(INDEX(Slots,$A12,D$3)),INDEX(Table5[valid],MATCH((D$3-1)*4+$A12,Table5[auto_index],0),1)=1),INDEX(gen_topics,INDEX(Table5[],MATCH((D$3-1)*4+$A12,Table5[auto_index],0),5),INDEX(Table5[],MATCH((D$3-1)*4+$A12,Table5[auto_index],0),4)))</f>
        <v>NLP7</v>
      </c>
      <c r="E12" s="18" t="str">
        <f ca="1">IF(AND(ISNUMBER(INDEX(Slots,$A12,E$3)),INDEX(Table5[valid],MATCH((E$3-1)*4+$A12,Table5[auto_index],0),1)=1),INDEX(gen_topics,INDEX(Table5[],MATCH((E$3-1)*4+$A12,Table5[auto_index],0),5),INDEX(Table5[],MATCH((E$3-1)*4+$A12,Table5[auto_index],0),4)))</f>
        <v>NLP2</v>
      </c>
      <c r="F12" s="18" t="str">
        <f ca="1">IF(AND(ISNUMBER(INDEX(Slots,$A12,F$3)),INDEX(Table5[valid],MATCH((F$3-1)*4+$A12,Table5[auto_index],0),1)=1),INDEX(gen_topics,INDEX(Table5[],MATCH((F$3-1)*4+$A12,Table5[auto_index],0),5),INDEX(Table5[],MATCH((F$3-1)*4+$A12,Table5[auto_index],0),4)))</f>
        <v>NLP3</v>
      </c>
      <c r="G12" s="18" t="str">
        <f ca="1">IF(AND(ISNUMBER(INDEX(Slots,$A12,G$3)),INDEX(Table5[valid],MATCH((G$3-1)*4+$A12,Table5[auto_index],0),1)=1),INDEX(gen_topics,INDEX(Table5[],MATCH((G$3-1)*4+$A12,Table5[auto_index],0),5),INDEX(Table5[],MATCH((G$3-1)*4+$A12,Table5[auto_index],0),4)))</f>
        <v>Noise Filtering</v>
      </c>
      <c r="H12" s="18" t="str">
        <f ca="1">IF(AND(ISNUMBER(INDEX(Slots,$A12,H$3)),INDEX(Table5[valid],MATCH((H$3-1)*4+$A12,Table5[auto_index],0),1)=1),INDEX(gen_topics,INDEX(Table5[],MATCH((H$3-1)*4+$A12,Table5[auto_index],0),5),INDEX(Table5[],MATCH((H$3-1)*4+$A12,Table5[auto_index],0),4)))</f>
        <v>3D Imaging</v>
      </c>
      <c r="I12" s="18" t="str">
        <f ca="1">IF(AND(ISNUMBER(INDEX(Slots,$A12,I$3)),INDEX(Table5[valid],MATCH((I$3-1)*4+$A12,Table5[auto_index],0),1)=1),INDEX(gen_topics,INDEX(Table5[],MATCH((I$3-1)*4+$A12,Table5[auto_index],0),5),INDEX(Table5[],MATCH((I$3-1)*4+$A12,Table5[auto_index],0),4)))</f>
        <v>Object Recognition</v>
      </c>
      <c r="J12" s="18" t="str">
        <f ca="1">IF(AND(ISNUMBER(INDEX(Slots,$A12,J$3)),INDEX(Table5[valid],MATCH((J$3-1)*4+$A12,Table5[auto_index],0),1)=1),INDEX(gen_topics,INDEX(Table5[],MATCH((J$3-1)*4+$A12,Table5[auto_index],0),5),INDEX(Table5[],MATCH((J$3-1)*4+$A12,Table5[auto_index],0),4)))</f>
        <v>Vision</v>
      </c>
      <c r="K12" s="18" t="str">
        <f ca="1">IF(AND(ISNUMBER(INDEX(Slots,$A12,K$3)),INDEX(Table5[valid],MATCH((K$3-1)*4+$A12,Table5[auto_index],0),1)=1),INDEX(gen_topics,INDEX(Table5[],MATCH((K$3-1)*4+$A12,Table5[auto_index],0),5),INDEX(Table5[],MATCH((K$3-1)*4+$A12,Table5[auto_index],0),4)))</f>
        <v>Vision</v>
      </c>
      <c r="L12" s="18" t="str">
        <f ca="1">IF(AND(ISNUMBER(INDEX(Slots,$A12,L$3)),INDEX(Table5[valid],MATCH((L$3-1)*4+$A12,Table5[auto_index],0),1)=1),INDEX(gen_topics,INDEX(Table5[],MATCH((L$3-1)*4+$A12,Table5[auto_index],0),5),INDEX(Table5[],MATCH((L$3-1)*4+$A12,Table5[auto_index],0),4)))</f>
        <v>Vision</v>
      </c>
      <c r="M12" s="18" t="str">
        <f ca="1">IF(AND(ISNUMBER(INDEX(Slots,$A12,M$3)),INDEX(Table5[valid],MATCH((M$3-1)*4+$A12,Table5[auto_index],0),1)=1),INDEX(gen_topics,INDEX(Table5[],MATCH((M$3-1)*4+$A12,Table5[auto_index],0),5),INDEX(Table5[],MATCH((M$3-1)*4+$A12,Table5[auto_index],0),4)))</f>
        <v>Turing Machines</v>
      </c>
      <c r="N12" s="18" t="str">
        <f ca="1">IF(AND(ISNUMBER(INDEX(Slots,$A12,N$3)),INDEX(Table5[valid],MATCH((N$3-1)*4+$A12,Table5[auto_index],0),1)=1),INDEX(gen_topics,INDEX(Table5[],MATCH((N$3-1)*4+$A12,Table5[auto_index],0),5),INDEX(Table5[],MATCH((N$3-1)*4+$A12,Table5[auto_index],0),4)))</f>
        <v>Models</v>
      </c>
      <c r="O12" s="18" t="str">
        <f ca="1">IF(AND(ISNUMBER(INDEX(Slots,$A12,O$3)),INDEX(Table5[valid],MATCH((O$3-1)*4+$A12,Table5[auto_index],0),1)=1),INDEX(gen_topics,INDEX(Table5[],MATCH((O$3-1)*4+$A12,Table5[auto_index],0),5),INDEX(Table5[],MATCH((O$3-1)*4+$A12,Table5[auto_index],0),4)))</f>
        <v>Models</v>
      </c>
      <c r="P12" s="18" t="str">
        <f ca="1">IF(AND(ISNUMBER(INDEX(Slots,$A12,P$3)),INDEX(Table5[valid],MATCH((P$3-1)*4+$A12,Table5[auto_index],0),1)=1),INDEX(gen_topics,INDEX(Table5[],MATCH((P$3-1)*4+$A12,Table5[auto_index],0),5),INDEX(Table5[],MATCH((P$3-1)*4+$A12,Table5[auto_index],0),4)))</f>
        <v>Models</v>
      </c>
      <c r="Q12" s="18" t="str">
        <f ca="1">IF(AND(ISNUMBER(INDEX(Slots,$A12,Q$3)),INDEX(Table5[valid],MATCH((Q$3-1)*4+$A12,Table5[auto_index],0),1)=1),INDEX(gen_topics,INDEX(Table5[],MATCH((Q$3-1)*4+$A12,Table5[auto_index],0),5),INDEX(Table5[],MATCH((Q$3-1)*4+$A12,Table5[auto_index],0),4)))</f>
        <v>Models</v>
      </c>
      <c r="R12" s="18" t="str">
        <f ca="1">IF(AND(ISNUMBER(INDEX(Slots,$A12,R$3)),INDEX(Table5[valid],MATCH((R$3-1)*4+$A12,Table5[auto_index],0),1)=1),INDEX(gen_topics,INDEX(Table5[],MATCH((R$3-1)*4+$A12,Table5[auto_index],0),5),INDEX(Table5[],MATCH((R$3-1)*4+$A12,Table5[auto_index],0),4)))</f>
        <v>Models</v>
      </c>
      <c r="S12" s="18" t="str">
        <f ca="1">IF(AND(ISNUMBER(INDEX(Slots,$A12,S$3)),INDEX(Table5[valid],MATCH((S$3-1)*4+$A12,Table5[auto_index],0),1)=1),INDEX(gen_topics,INDEX(Table5[],MATCH((S$3-1)*4+$A12,Table5[auto_index],0),5),INDEX(Table5[],MATCH((S$3-1)*4+$A12,Table5[auto_index],0),4)))</f>
        <v>Relational Model</v>
      </c>
      <c r="T12" s="18" t="str">
        <f ca="1">IF(AND(ISNUMBER(INDEX(Slots,$A12,T$3)),INDEX(Table5[valid],MATCH((T$3-1)*4+$A12,Table5[auto_index],0),1)=1),INDEX(gen_topics,INDEX(Table5[],MATCH((T$3-1)*4+$A12,Table5[auto_index],0),5),INDEX(Table5[],MATCH((T$3-1)*4+$A12,Table5[auto_index],0),4)))</f>
        <v>Java &amp; SQL - using a DB through JDBC</v>
      </c>
      <c r="U12" s="18" t="str">
        <f ca="1">IF(AND(ISNUMBER(INDEX(Slots,$A12,U$3)),INDEX(Table5[valid],MATCH((U$3-1)*4+$A12,Table5[auto_index],0),1)=1),INDEX(gen_topics,INDEX(Table5[],MATCH((U$3-1)*4+$A12,Table5[auto_index],0),5),INDEX(Table5[],MATCH((U$3-1)*4+$A12,Table5[auto_index],0),4)))</f>
        <v>Databases</v>
      </c>
      <c r="V12" s="18" t="str">
        <f ca="1">IF(AND(ISNUMBER(INDEX(Slots,$A12,V$3)),INDEX(Table5[valid],MATCH((V$3-1)*4+$A12,Table5[auto_index],0),1)=1),INDEX(gen_topics,INDEX(Table5[],MATCH((V$3-1)*4+$A12,Table5[auto_index],0),5),INDEX(Table5[],MATCH((V$3-1)*4+$A12,Table5[auto_index],0),4)))</f>
        <v>Databases</v>
      </c>
      <c r="W12" s="18" t="str">
        <f ca="1">IF(AND(ISNUMBER(INDEX(Slots,$A12,W$3)),INDEX(Table5[valid],MATCH((W$3-1)*4+$A12,Table5[auto_index],0),1)=1),INDEX(gen_topics,INDEX(Table5[],MATCH((W$3-1)*4+$A12,Table5[auto_index],0),5),INDEX(Table5[],MATCH((W$3-1)*4+$A12,Table5[auto_index],0),4)))</f>
        <v>Databases</v>
      </c>
      <c r="X12" s="18" t="str">
        <f ca="1">IF(AND(ISNUMBER(INDEX(Slots,$A12,X$3)),INDEX(Table5[valid],MATCH((X$3-1)*4+$A12,Table5[auto_index],0),1)=1),INDEX(gen_topics,INDEX(Table5[],MATCH((X$3-1)*4+$A12,Table5[auto_index],0),5),INDEX(Table5[],MATCH((X$3-1)*4+$A12,Table5[auto_index],0),4)))</f>
        <v>Databases</v>
      </c>
      <c r="Y12" s="18" t="str">
        <f ca="1">IF(AND(ISNUMBER(INDEX(Slots,$A12,Y$3)),INDEX(Table5[valid],MATCH((Y$3-1)*4+$A12,Table5[auto_index],0),1)=1),INDEX(gen_topics,INDEX(Table5[],MATCH((Y$3-1)*4+$A12,Table5[auto_index],0),5),INDEX(Table5[],MATCH((Y$3-1)*4+$A12,Table5[auto_index],0),4)))</f>
        <v>Digital Logic</v>
      </c>
      <c r="Z12" s="18" t="str">
        <f ca="1">IF(AND(ISNUMBER(INDEX(Slots,$A12,Z$3)),INDEX(Table5[valid],MATCH((Z$3-1)*4+$A12,Table5[auto_index],0),1)=1),INDEX(gen_topics,INDEX(Table5[],MATCH((Z$3-1)*4+$A12,Table5[auto_index],0),5),INDEX(Table5[],MATCH((Z$3-1)*4+$A12,Table5[auto_index],0),4)))</f>
        <v>Improving Performance - Cache</v>
      </c>
      <c r="AA12" s="18" t="str">
        <f ca="1">IF(AND(ISNUMBER(INDEX(Slots,$A12,AA$3)),INDEX(Table5[valid],MATCH((AA$3-1)*4+$A12,Table5[auto_index],0),1)=1),INDEX(gen_topics,INDEX(Table5[],MATCH((AA$3-1)*4+$A12,Table5[auto_index],0),5),INDEX(Table5[],MATCH((AA$3-1)*4+$A12,Table5[auto_index],0),4)))</f>
        <v>CSA</v>
      </c>
      <c r="AB12" s="18" t="str">
        <f ca="1">IF(AND(ISNUMBER(INDEX(Slots,$A12,AB$3)),INDEX(Table5[valid],MATCH((AB$3-1)*4+$A12,Table5[auto_index],0),1)=1),INDEX(gen_topics,INDEX(Table5[],MATCH((AB$3-1)*4+$A12,Table5[auto_index],0),5),INDEX(Table5[],MATCH((AB$3-1)*4+$A12,Table5[auto_index],0),4)))</f>
        <v>CSA</v>
      </c>
      <c r="AC12" s="18" t="str">
        <f ca="1">IF(AND(ISNUMBER(INDEX(Slots,$A12,AC$3)),INDEX(Table5[valid],MATCH((AC$3-1)*4+$A12,Table5[auto_index],0),1)=1),INDEX(gen_topics,INDEX(Table5[],MATCH((AC$3-1)*4+$A12,Table5[auto_index],0),5),INDEX(Table5[],MATCH((AC$3-1)*4+$A12,Table5[auto_index],0),4)))</f>
        <v>CSA</v>
      </c>
      <c r="AD12" s="18" t="str">
        <f ca="1">IF(AND(ISNUMBER(INDEX(Slots,$A12,AD$3)),INDEX(Table5[valid],MATCH((AD$3-1)*4+$A12,Table5[auto_index],0),1)=1),INDEX(gen_topics,INDEX(Table5[],MATCH((AD$3-1)*4+$A12,Table5[auto_index],0),5),INDEX(Table5[],MATCH((AD$3-1)*4+$A12,Table5[auto_index],0),4)))</f>
        <v>CSA</v>
      </c>
      <c r="AE12" s="18" t="str">
        <f ca="1">IF(AND(ISNUMBER(INDEX(Slots,$A12,AE$3)),INDEX(Table5[valid],MATCH((AE$3-1)*4+$A12,Table5[auto_index],0),1)=1),INDEX(gen_topics,INDEX(Table5[],MATCH((AE$3-1)*4+$A12,Table5[auto_index],0),5),INDEX(Table5[],MATCH((AE$3-1)*4+$A12,Table5[auto_index],0),4)))</f>
        <v>Digital Logic</v>
      </c>
      <c r="AF12" s="18" t="str">
        <f ca="1">IF(AND(ISNUMBER(INDEX(Slots,$A12,AF$3)),INDEX(Table5[valid],MATCH((AF$3-1)*4+$A12,Table5[auto_index],0),1)=1),INDEX(gen_topics,INDEX(Table5[],MATCH((AF$3-1)*4+$A12,Table5[auto_index],0),5),INDEX(Table5[],MATCH((AF$3-1)*4+$A12,Table5[auto_index],0),4)))</f>
        <v>Constructors</v>
      </c>
      <c r="AG12" s="18" t="b">
        <f ca="1">IF(AND(ISNUMBER(INDEX(Slots,$A12,AG$3)),INDEX(Table5[valid],MATCH((AG$3-1)*4+$A12,Table5[auto_index],0),1)=1),INDEX(gen_topics,INDEX(Table5[],MATCH((AG$3-1)*4+$A12,Table5[auto_index],0),5),INDEX(Table5[],MATCH((AG$3-1)*4+$A12,Table5[auto_index],0),4)))</f>
        <v>0</v>
      </c>
      <c r="AH12" s="18" t="b">
        <f ca="1">IF(AND(ISNUMBER(INDEX(Slots,$A12,AH$3)),INDEX(Table5[valid],MATCH((AH$3-1)*4+$A12,Table5[auto_index],0),1)=1),INDEX(gen_topics,INDEX(Table5[],MATCH((AH$3-1)*4+$A12,Table5[auto_index],0),5),INDEX(Table5[],MATCH((AH$3-1)*4+$A12,Table5[auto_index],0),4)))</f>
        <v>0</v>
      </c>
      <c r="AI12" s="18" t="b">
        <f ca="1">IF(AND(ISNUMBER(INDEX(Slots,$A12,AI$3)),INDEX(Table5[valid],MATCH((AI$3-1)*4+$A12,Table5[auto_index],0),1)=1),INDEX(gen_topics,INDEX(Table5[],MATCH((AI$3-1)*4+$A12,Table5[auto_index],0),5),INDEX(Table5[],MATCH((AI$3-1)*4+$A12,Table5[auto_index],0),4)))</f>
        <v>0</v>
      </c>
      <c r="AJ12" s="18" t="b">
        <f ca="1">IF(AND(ISNUMBER(INDEX(Slots,$A12,AJ$3)),INDEX(Table5[valid],MATCH((AJ$3-1)*4+$A12,Table5[auto_index],0),1)=1),INDEX(gen_topics,INDEX(Table5[],MATCH((AJ$3-1)*4+$A12,Table5[auto_index],0),5),INDEX(Table5[],MATCH((AJ$3-1)*4+$A12,Table5[auto_index],0),4)))</f>
        <v>0</v>
      </c>
      <c r="AK12" s="18" t="b">
        <f ca="1">IF(AND(ISNUMBER(INDEX(Slots,$A12,AK$3)),INDEX(Table5[valid],MATCH((AK$3-1)*4+$A12,Table5[auto_index],0),1)=1),INDEX(gen_topics,INDEX(Table5[],MATCH((AK$3-1)*4+$A12,Table5[auto_index],0),5),INDEX(Table5[],MATCH((AK$3-1)*4+$A12,Table5[auto_index],0),4)))</f>
        <v>0</v>
      </c>
      <c r="AL12" s="18" t="b">
        <f ca="1">IF(AND(ISNUMBER(INDEX(Slots,$A12,AL$3)),INDEX(Table5[valid],MATCH((AL$3-1)*4+$A12,Table5[auto_index],0),1)=1),INDEX(gen_topics,INDEX(Table5[],MATCH((AL$3-1)*4+$A12,Table5[auto_index],0),5),INDEX(Table5[],MATCH((AL$3-1)*4+$A12,Table5[auto_index],0),4)))</f>
        <v>0</v>
      </c>
      <c r="AM12" s="18" t="b">
        <f ca="1">IF(AND(ISNUMBER(INDEX(Slots,$A12,AM$3)),INDEX(Table5[valid],MATCH((AM$3-1)*4+$A12,Table5[auto_index],0),1)=1),INDEX(gen_topics,INDEX(Table5[],MATCH((AM$3-1)*4+$A12,Table5[auto_index],0),5),INDEX(Table5[],MATCH((AM$3-1)*4+$A12,Table5[auto_index],0),4)))</f>
        <v>0</v>
      </c>
      <c r="AN12" s="18" t="b">
        <f ca="1">IF(AND(ISNUMBER(INDEX(Slots,$A12,AN$3)),INDEX(Table5[valid],MATCH((AN$3-1)*4+$A12,Table5[auto_index],0),1)=1),INDEX(gen_topics,INDEX(Table5[],MATCH((AN$3-1)*4+$A12,Table5[auto_index],0),5),INDEX(Table5[],MATCH((AN$3-1)*4+$A12,Table5[auto_index],0),4)))</f>
        <v>0</v>
      </c>
      <c r="AO12" s="18" t="b">
        <f ca="1">IF(AND(ISNUMBER(INDEX(Slots,$A12,AO$3)),INDEX(Table5[valid],MATCH((AO$3-1)*4+$A12,Table5[auto_index],0),1)=1),INDEX(gen_topics,INDEX(Table5[],MATCH((AO$3-1)*4+$A12,Table5[auto_index],0),5),INDEX(Table5[],MATCH((AO$3-1)*4+$A12,Table5[auto_index],0),4)))</f>
        <v>0</v>
      </c>
      <c r="AP12" s="18" t="b">
        <f ca="1">IF(AND(ISNUMBER(INDEX(Slots,$A12,AP$3)),INDEX(Table5[valid],MATCH((AP$3-1)*4+$A12,Table5[auto_index],0),1)=1),INDEX(gen_topics,INDEX(Table5[],MATCH((AP$3-1)*4+$A12,Table5[auto_index],0),5),INDEX(Table5[],MATCH((AP$3-1)*4+$A12,Table5[auto_index],0),4)))</f>
        <v>0</v>
      </c>
      <c r="AQ12" s="18" t="b">
        <f ca="1">IF(AND(ISNUMBER(INDEX(Slots,$A12,AQ$3)),INDEX(Table5[valid],MATCH((AQ$3-1)*4+$A12,Table5[auto_index],0),1)=1),INDEX(gen_topics,INDEX(Table5[],MATCH((AQ$3-1)*4+$A12,Table5[auto_index],0),5),INDEX(Table5[],MATCH((AQ$3-1)*4+$A12,Table5[auto_index],0),4)))</f>
        <v>0</v>
      </c>
      <c r="AR12" s="18" t="b">
        <f ca="1">IF(AND(ISNUMBER(INDEX(Slots,$A12,AR$3)),INDEX(Table5[valid],MATCH((AR$3-1)*4+$A12,Table5[auto_index],0),1)=1),INDEX(gen_topics,INDEX(Table5[],MATCH((AR$3-1)*4+$A12,Table5[auto_index],0),5),INDEX(Table5[],MATCH((AR$3-1)*4+$A12,Table5[auto_index],0),4)))</f>
        <v>0</v>
      </c>
      <c r="AS12" s="18" t="b">
        <f ca="1">IF(AND(ISNUMBER(INDEX(Slots,$A12,AS$3)),INDEX(Table5[valid],MATCH((AS$3-1)*4+$A12,Table5[auto_index],0),1)=1),INDEX(gen_topics,INDEX(Table5[],MATCH((AS$3-1)*4+$A12,Table5[auto_index],0),5),INDEX(Table5[],MATCH((AS$3-1)*4+$A12,Table5[auto_index],0),4)))</f>
        <v>0</v>
      </c>
      <c r="AT12" s="18" t="b">
        <f ca="1">IF(AND(ISNUMBER(INDEX(Slots,$A12,AT$3)),INDEX(Table5[valid],MATCH((AT$3-1)*4+$A12,Table5[auto_index],0),1)=1),INDEX(gen_topics,INDEX(Table5[],MATCH((AT$3-1)*4+$A12,Table5[auto_index],0),5),INDEX(Table5[],MATCH((AT$3-1)*4+$A12,Table5[auto_index],0),4)))</f>
        <v>0</v>
      </c>
      <c r="AU12" s="18" t="b">
        <f ca="1">IF(AND(ISNUMBER(INDEX(Slots,$A12,AU$3)),INDEX(Table5[valid],MATCH((AU$3-1)*4+$A12,Table5[auto_index],0),1)=1),INDEX(gen_topics,INDEX(Table5[],MATCH((AU$3-1)*4+$A12,Table5[auto_index],0),5),INDEX(Table5[],MATCH((AU$3-1)*4+$A12,Table5[auto_index],0),4)))</f>
        <v>0</v>
      </c>
      <c r="AV12" s="18" t="b">
        <f ca="1">IF(AND(ISNUMBER(INDEX(Slots,$A12,AV$3)),INDEX(Table5[valid],MATCH((AV$3-1)*4+$A12,Table5[auto_index],0),1)=1),INDEX(gen_topics,INDEX(Table5[],MATCH((AV$3-1)*4+$A12,Table5[auto_index],0),5),INDEX(Table5[],MATCH((AV$3-1)*4+$A12,Table5[auto_index],0),4)))</f>
        <v>0</v>
      </c>
      <c r="AW12" s="18" t="b">
        <f ca="1">IF(AND(ISNUMBER(INDEX(Slots,$A12,AW$3)),INDEX(Table5[valid],MATCH((AW$3-1)*4+$A12,Table5[auto_index],0),1)=1),INDEX(gen_topics,INDEX(Table5[],MATCH((AW$3-1)*4+$A12,Table5[auto_index],0),5),INDEX(Table5[],MATCH((AW$3-1)*4+$A12,Table5[auto_index],0),4)))</f>
        <v>0</v>
      </c>
      <c r="AX12" s="18" t="b">
        <f ca="1">IF(AND(ISNUMBER(INDEX(Slots,$A12,AX$3)),INDEX(Table5[valid],MATCH((AX$3-1)*4+$A12,Table5[auto_index],0),1)=1),INDEX(gen_topics,INDEX(Table5[],MATCH((AX$3-1)*4+$A12,Table5[auto_index],0),5),INDEX(Table5[],MATCH((AX$3-1)*4+$A12,Table5[auto_index],0),4)))</f>
        <v>0</v>
      </c>
      <c r="AY12" s="18" t="b">
        <f ca="1">IF(AND(ISNUMBER(INDEX(Slots,$A12,AY$3)),INDEX(Table5[valid],MATCH((AY$3-1)*4+$A12,Table5[auto_index],0),1)=1),INDEX(gen_topics,INDEX(Table5[],MATCH((AY$3-1)*4+$A12,Table5[auto_index],0),5),INDEX(Table5[],MATCH((AY$3-1)*4+$A12,Table5[auto_index],0),4)))</f>
        <v>0</v>
      </c>
      <c r="AZ12" s="18" t="b">
        <f ca="1">IF(AND(ISNUMBER(INDEX(Slots,$A12,AZ$3)),INDEX(Table5[valid],MATCH((AZ$3-1)*4+$A12,Table5[auto_index],0),1)=1),INDEX(gen_topics,INDEX(Table5[],MATCH((AZ$3-1)*4+$A12,Table5[auto_index],0),5),INDEX(Table5[],MATCH((AZ$3-1)*4+$A12,Table5[auto_index],0),4)))</f>
        <v>0</v>
      </c>
      <c r="BA12" s="18" t="b">
        <f ca="1">IF(AND(ISNUMBER(INDEX(Slots,$A12,BA$3)),INDEX(Table5[valid],MATCH((BA$3-1)*4+$A12,Table5[auto_index],0),1)=1),INDEX(gen_topics,INDEX(Table5[],MATCH((BA$3-1)*4+$A12,Table5[auto_index],0),5),INDEX(Table5[],MATCH((BA$3-1)*4+$A12,Table5[auto_index],0),4)))</f>
        <v>0</v>
      </c>
      <c r="BB12" s="18" t="b">
        <f ca="1">IF(AND(ISNUMBER(INDEX(Slots,$A12,BB$3)),INDEX(Table5[valid],MATCH((BB$3-1)*4+$A12,Table5[auto_index],0),1)=1),INDEX(gen_topics,INDEX(Table5[],MATCH((BB$3-1)*4+$A12,Table5[auto_index],0),5),INDEX(Table5[],MATCH((BB$3-1)*4+$A12,Table5[auto_index],0),4)))</f>
        <v>0</v>
      </c>
      <c r="BC12" s="18" t="b">
        <f ca="1">IF(AND(ISNUMBER(INDEX(Slots,$A12,BC$3)),INDEX(Table5[valid],MATCH((BC$3-1)*4+$A12,Table5[auto_index],0),1)=1),INDEX(gen_topics,INDEX(Table5[],MATCH((BC$3-1)*4+$A12,Table5[auto_index],0),5),INDEX(Table5[],MATCH((BC$3-1)*4+$A12,Table5[auto_index],0),4)))</f>
        <v>0</v>
      </c>
      <c r="BD12" s="18" t="b">
        <f ca="1">IF(AND(ISNUMBER(INDEX(Slots,$A12,BD$3)),INDEX(Table5[valid],MATCH((BD$3-1)*4+$A12,Table5[auto_index],0),1)=1),INDEX(gen_topics,INDEX(Table5[],MATCH((BD$3-1)*4+$A12,Table5[auto_index],0),5),INDEX(Table5[],MATCH((BD$3-1)*4+$A12,Table5[auto_index],0),4)))</f>
        <v>0</v>
      </c>
      <c r="BE12" s="18" t="b">
        <f ca="1">IF(AND(ISNUMBER(INDEX(Slots,$A12,BE$3)),INDEX(Table5[valid],MATCH((BE$3-1)*4+$A12,Table5[auto_index],0),1)=1),INDEX(gen_topics,INDEX(Table5[],MATCH((BE$3-1)*4+$A12,Table5[auto_index],0),5),INDEX(Table5[],MATCH((BE$3-1)*4+$A12,Table5[auto_index],0),4)))</f>
        <v>0</v>
      </c>
      <c r="BF12" s="18" t="b">
        <f ca="1">IF(AND(ISNUMBER(INDEX(Slots,$A12,BF$3)),INDEX(Table5[valid],MATCH((BF$3-1)*4+$A12,Table5[auto_index],0),1)=1),INDEX(gen_topics,INDEX(Table5[],MATCH((BF$3-1)*4+$A12,Table5[auto_index],0),5),INDEX(Table5[],MATCH((BF$3-1)*4+$A12,Table5[auto_index],0),4)))</f>
        <v>0</v>
      </c>
      <c r="BG12" s="18" t="b">
        <f ca="1">IF(AND(ISNUMBER(INDEX(Slots,$A12,BG$3)),INDEX(Table5[valid],MATCH((BG$3-1)*4+$A12,Table5[auto_index],0),1)=1),INDEX(gen_topics,INDEX(Table5[],MATCH((BG$3-1)*4+$A12,Table5[auto_index],0),5),INDEX(Table5[],MATCH((BG$3-1)*4+$A12,Table5[auto_index],0),4)))</f>
        <v>0</v>
      </c>
      <c r="BH12" s="18" t="b">
        <f ca="1">IF(AND(ISNUMBER(INDEX(Slots,$A12,BH$3)),INDEX(Table5[valid],MATCH((BH$3-1)*4+$A12,Table5[auto_index],0),1)=1),INDEX(gen_topics,INDEX(Table5[],MATCH((BH$3-1)*4+$A12,Table5[auto_index],0),5),INDEX(Table5[],MATCH((BH$3-1)*4+$A12,Table5[auto_index],0),4)))</f>
        <v>0</v>
      </c>
      <c r="BI12" s="18" t="e">
        <f>IF(AND(ISNUMBER(INDEX(Slots,$A12,BI$3)),INDEX(Table5[valid],MATCH((BI$3-1)*4+$A12,Table5[auto_index],0),1)=1),INDEX(gen_topics,INDEX(Table5[],MATCH((BI$3-1)*4+$A12,Table5[auto_index],0),5),INDEX(Table5[],MATCH((BI$3-1)*4+$A12,Table5[auto_index],0),4)))</f>
        <v>#N/A</v>
      </c>
      <c r="BJ12" s="18" t="e">
        <f>IF(AND(ISNUMBER(INDEX(Slots,$A12,BJ$3)),INDEX(Table5[valid],MATCH((BJ$3-1)*4+$A12,Table5[auto_index],0),1)=1),INDEX(gen_topics,INDEX(Table5[],MATCH((BJ$3-1)*4+$A12,Table5[auto_index],0),5),INDEX(Table5[],MATCH((BJ$3-1)*4+$A12,Table5[auto_index],0),4)))</f>
        <v>#N/A</v>
      </c>
      <c r="BK12" s="18" t="e">
        <f>IF(AND(ISNUMBER(INDEX(Slots,$A12,BK$3)),INDEX(Table5[valid],MATCH((BK$3-1)*4+$A12,Table5[auto_index],0),1)=1),INDEX(gen_topics,INDEX(Table5[],MATCH((BK$3-1)*4+$A12,Table5[auto_index],0),5),INDEX(Table5[],MATCH((BK$3-1)*4+$A12,Table5[auto_index],0),4)))</f>
        <v>#N/A</v>
      </c>
      <c r="BL12" s="18" t="e">
        <f>IF(AND(ISNUMBER(INDEX(Slots,$A12,BL$3)),INDEX(Table5[valid],MATCH((BL$3-1)*4+$A12,Table5[auto_index],0),1)=1),INDEX(gen_topics,INDEX(Table5[],MATCH((BL$3-1)*4+$A12,Table5[auto_index],0),5),INDEX(Table5[],MATCH((BL$3-1)*4+$A12,Table5[auto_index],0),4)))</f>
        <v>#N/A</v>
      </c>
      <c r="BM12" s="18" t="e">
        <f>IF(AND(ISNUMBER(INDEX(Slots,$A12,BM$3)),INDEX(Table5[valid],MATCH((BM$3-1)*4+$A12,Table5[auto_index],0),1)=1),INDEX(gen_topics,INDEX(Table5[],MATCH((BM$3-1)*4+$A12,Table5[auto_index],0),5),INDEX(Table5[],MATCH((BM$3-1)*4+$A12,Table5[auto_index],0),4)))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Timeslots</vt:lpstr>
      <vt:lpstr>Modules</vt:lpstr>
      <vt:lpstr>Timetable</vt:lpstr>
      <vt:lpstr>Data</vt:lpstr>
      <vt:lpstr>gen_topics</vt:lpstr>
      <vt:lpstr>Modules</vt:lpstr>
      <vt:lpstr>Slots</vt:lpstr>
      <vt:lpstr>Timetable</vt:lpstr>
      <vt:lpstr>Topics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 de Freitas</dc:creator>
  <cp:keywords/>
  <dc:description/>
  <cp:lastModifiedBy>Charles de Freitas (MSci Comp Sci w Ind Year FT)</cp:lastModifiedBy>
  <dcterms:created xsi:type="dcterms:W3CDTF">2019-04-05T08:48:14Z</dcterms:created>
  <dcterms:modified xsi:type="dcterms:W3CDTF">2019-04-06T11:23:16Z</dcterms:modified>
  <cp:category/>
</cp:coreProperties>
</file>