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iathlonaustralia.sharepoint.com/sites/NSW-OfficeAdministration/Shared Documents/Membership and Club Services/ICL/ICL08/DATA PROCESSING WITH BILLIGENCE/"/>
    </mc:Choice>
  </mc:AlternateContent>
  <xr:revisionPtr revIDLastSave="948" documentId="8_{1228ACAC-0EF6-4D69-99E6-88CC8D02A142}" xr6:coauthVersionLast="47" xr6:coauthVersionMax="47" xr10:uidLastSave="{694111A3-2E13-40E1-BEDD-4599DCD90D27}"/>
  <bookViews>
    <workbookView xWindow="-110" yWindow="-110" windowWidth="38620" windowHeight="21100" activeTab="2" xr2:uid="{DFD58459-1D91-46FB-9458-B4E90A936F58}"/>
  </bookViews>
  <sheets>
    <sheet name="Standard Distance" sheetId="1" r:id="rId1"/>
    <sheet name="Standard Aquabike" sheetId="7" r:id="rId2"/>
    <sheet name="Sprint Distance" sheetId="4" r:id="rId3"/>
    <sheet name="Adams manual Calculations" sheetId="6" r:id="rId4"/>
    <sheet name="Current ICL Eligible Number" sheetId="3" r:id="rId5"/>
  </sheets>
  <definedNames>
    <definedName name="_xlnm._FilterDatabase" localSheetId="2" hidden="1">'Sprint Distance'!$A$1:$H$8</definedName>
    <definedName name="_xlnm._FilterDatabase" localSheetId="1" hidden="1">'Standard Aquabike'!$A$1:$H$1</definedName>
    <definedName name="_xlnm._FilterDatabase" localSheetId="0" hidden="1">'Standard Distance'!$A$1:$H$39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H8" i="6" s="1"/>
  <c r="G9" i="6"/>
  <c r="H9" i="6" s="1"/>
  <c r="G10" i="6"/>
  <c r="H10" i="6" s="1"/>
  <c r="G11" i="6"/>
  <c r="H11" i="6" s="1"/>
  <c r="G12" i="6"/>
  <c r="H12" i="6" s="1"/>
  <c r="G3" i="6"/>
  <c r="C42" i="6"/>
  <c r="C43" i="6"/>
  <c r="C44" i="6"/>
  <c r="C45" i="6"/>
  <c r="C46" i="6"/>
  <c r="C47" i="6"/>
  <c r="C48" i="6"/>
  <c r="C49" i="6"/>
  <c r="C50" i="6"/>
  <c r="C51" i="6"/>
  <c r="C52" i="6"/>
  <c r="C41" i="6"/>
  <c r="B42" i="6"/>
  <c r="B43" i="6"/>
  <c r="B44" i="6"/>
  <c r="B45" i="6"/>
  <c r="B46" i="6"/>
  <c r="B47" i="6"/>
  <c r="B48" i="6"/>
  <c r="B49" i="6"/>
  <c r="B50" i="6"/>
  <c r="B51" i="6"/>
  <c r="B52" i="6"/>
  <c r="B41" i="6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27" i="6"/>
  <c r="H27" i="6" s="1"/>
  <c r="C16" i="6"/>
  <c r="C17" i="6"/>
  <c r="C18" i="6"/>
  <c r="C19" i="6"/>
  <c r="C20" i="6"/>
  <c r="C21" i="6"/>
  <c r="C22" i="6"/>
  <c r="C23" i="6"/>
  <c r="C24" i="6"/>
  <c r="C15" i="6"/>
  <c r="B16" i="6"/>
  <c r="B17" i="6"/>
  <c r="B18" i="6"/>
  <c r="B19" i="6"/>
  <c r="B20" i="6"/>
  <c r="B21" i="6"/>
  <c r="B22" i="6"/>
  <c r="B23" i="6"/>
  <c r="B24" i="6"/>
  <c r="B15" i="6"/>
  <c r="H4" i="6"/>
  <c r="H5" i="6"/>
  <c r="H6" i="6"/>
  <c r="H7" i="6"/>
  <c r="H3" i="6"/>
  <c r="E27" i="3"/>
  <c r="D27" i="3"/>
  <c r="C27" i="3"/>
  <c r="E19" i="3"/>
  <c r="D19" i="3"/>
  <c r="C19" i="3"/>
  <c r="E26" i="3"/>
  <c r="D26" i="3"/>
  <c r="C26" i="3"/>
  <c r="E11" i="3"/>
  <c r="D11" i="3"/>
  <c r="C11" i="3"/>
  <c r="E17" i="3"/>
  <c r="D17" i="3"/>
  <c r="C17" i="3"/>
  <c r="E12" i="3"/>
  <c r="D12" i="3"/>
  <c r="C12" i="3"/>
  <c r="E18" i="3"/>
  <c r="D18" i="3"/>
  <c r="C18" i="3"/>
  <c r="E25" i="3"/>
  <c r="D25" i="3"/>
  <c r="C25" i="3"/>
  <c r="E22" i="3"/>
  <c r="D22" i="3"/>
  <c r="C22" i="3"/>
  <c r="E10" i="3"/>
  <c r="D10" i="3"/>
  <c r="C10" i="3"/>
  <c r="E24" i="3"/>
  <c r="D24" i="3"/>
  <c r="C24" i="3"/>
  <c r="E23" i="3"/>
  <c r="D23" i="3"/>
  <c r="C23" i="3"/>
  <c r="E6" i="3"/>
  <c r="D6" i="3"/>
  <c r="C6" i="3"/>
  <c r="E5" i="3"/>
  <c r="D5" i="3"/>
  <c r="C5" i="3"/>
  <c r="E4" i="3"/>
  <c r="D4" i="3"/>
  <c r="C4" i="3"/>
  <c r="E8" i="3"/>
  <c r="D8" i="3"/>
  <c r="C8" i="3"/>
  <c r="E21" i="3"/>
  <c r="D21" i="3"/>
  <c r="C21" i="3"/>
  <c r="E20" i="3"/>
  <c r="D20" i="3"/>
  <c r="C20" i="3"/>
  <c r="E3" i="3"/>
  <c r="D3" i="3"/>
  <c r="C3" i="3"/>
  <c r="E7" i="3"/>
  <c r="D7" i="3"/>
  <c r="C7" i="3"/>
  <c r="E9" i="3"/>
  <c r="D9" i="3"/>
  <c r="C9" i="3"/>
  <c r="E16" i="3"/>
  <c r="D16" i="3"/>
  <c r="C16" i="3"/>
  <c r="D20" i="6" l="1"/>
  <c r="D19" i="6"/>
  <c r="D18" i="6"/>
  <c r="D17" i="6"/>
  <c r="D47" i="6"/>
  <c r="D46" i="6"/>
  <c r="D43" i="6"/>
  <c r="D42" i="6"/>
  <c r="D41" i="6"/>
  <c r="D45" i="6"/>
  <c r="D44" i="6"/>
  <c r="D21" i="6"/>
  <c r="D16" i="6"/>
  <c r="D24" i="6"/>
  <c r="D23" i="6"/>
  <c r="D22" i="6"/>
  <c r="D52" i="6"/>
  <c r="D51" i="6"/>
  <c r="D50" i="6"/>
  <c r="D49" i="6"/>
  <c r="D48" i="6"/>
  <c r="E15" i="3"/>
  <c r="D15" i="3"/>
  <c r="C15" i="3"/>
  <c r="D15" i="6"/>
  <c r="E2" i="3"/>
  <c r="D2" i="3"/>
  <c r="C2" i="3"/>
</calcChain>
</file>

<file path=xl/sharedStrings.xml><?xml version="1.0" encoding="utf-8"?>
<sst xmlns="http://schemas.openxmlformats.org/spreadsheetml/2006/main" count="437" uniqueCount="219">
  <si>
    <t>First Name</t>
  </si>
  <si>
    <t xml:space="preserve">Surname </t>
  </si>
  <si>
    <t>Performance points Participation points or both</t>
  </si>
  <si>
    <t>ICL Eligible Number</t>
  </si>
  <si>
    <t>TA Number</t>
  </si>
  <si>
    <t xml:space="preserve">Category </t>
  </si>
  <si>
    <t>Hannah</t>
  </si>
  <si>
    <t xml:space="preserve">Category Finish Place </t>
  </si>
  <si>
    <t xml:space="preserve">Club Name </t>
  </si>
  <si>
    <t xml:space="preserve">Per P &amp; Part P </t>
  </si>
  <si>
    <t>James</t>
  </si>
  <si>
    <t>Lauren</t>
  </si>
  <si>
    <t>Andrew</t>
  </si>
  <si>
    <t>Brendon</t>
  </si>
  <si>
    <t>15PTS (5%)</t>
  </si>
  <si>
    <t>30 PTS (10%)</t>
  </si>
  <si>
    <t>45 PTS (20%)</t>
  </si>
  <si>
    <t>Per P</t>
  </si>
  <si>
    <t>Total that raced</t>
  </si>
  <si>
    <t>Total Performance Points</t>
  </si>
  <si>
    <t>Total Participation Points</t>
  </si>
  <si>
    <t>% of elgible</t>
  </si>
  <si>
    <t>Participation Points</t>
  </si>
  <si>
    <t>YOUNG</t>
  </si>
  <si>
    <t>Scott</t>
  </si>
  <si>
    <t>Michael</t>
  </si>
  <si>
    <t>Jason</t>
  </si>
  <si>
    <t>HOWIE</t>
  </si>
  <si>
    <t>David</t>
  </si>
  <si>
    <t>BAXTER</t>
  </si>
  <si>
    <t>MCEWAN</t>
  </si>
  <si>
    <t>Jay</t>
  </si>
  <si>
    <t>KENNEDY</t>
  </si>
  <si>
    <t>Mark</t>
  </si>
  <si>
    <t>Rachel</t>
  </si>
  <si>
    <t>Simon</t>
  </si>
  <si>
    <t>Tony</t>
  </si>
  <si>
    <t>Alan</t>
  </si>
  <si>
    <t>Kate</t>
  </si>
  <si>
    <t>Cassie</t>
  </si>
  <si>
    <t>THOMSON</t>
  </si>
  <si>
    <t>Greg</t>
  </si>
  <si>
    <t>THOMAS</t>
  </si>
  <si>
    <t>TA103769</t>
  </si>
  <si>
    <t>TA3941</t>
  </si>
  <si>
    <t>TA4244</t>
  </si>
  <si>
    <t>TA65454</t>
  </si>
  <si>
    <t>Male 35-39</t>
  </si>
  <si>
    <t>Male 40-44</t>
  </si>
  <si>
    <t>Male 50-54</t>
  </si>
  <si>
    <t>Male 30-34</t>
  </si>
  <si>
    <t>Male 45-49</t>
  </si>
  <si>
    <t>Female 45-49</t>
  </si>
  <si>
    <t>Female 25-29</t>
  </si>
  <si>
    <t>Male 55-59</t>
  </si>
  <si>
    <t>Male 65-69</t>
  </si>
  <si>
    <t>Female 40-44</t>
  </si>
  <si>
    <t>Male 60-64</t>
  </si>
  <si>
    <t>Female 30-34</t>
  </si>
  <si>
    <t>Female 50-54</t>
  </si>
  <si>
    <t>Female 35-39</t>
  </si>
  <si>
    <t>Male 70-74</t>
  </si>
  <si>
    <t>Female 60-64</t>
  </si>
  <si>
    <t>Hills Triathlon Club</t>
  </si>
  <si>
    <t>Manly Vipers Triathlon Club</t>
  </si>
  <si>
    <t>TriMob</t>
  </si>
  <si>
    <t>Moore Performance Triathlon Club</t>
  </si>
  <si>
    <t>Balmoral Triathlon Club</t>
  </si>
  <si>
    <t>Cronulla Triathlon Club</t>
  </si>
  <si>
    <t>GOLDEN</t>
  </si>
  <si>
    <t>Johanna</t>
  </si>
  <si>
    <t>PHILLIPS</t>
  </si>
  <si>
    <t>Melissa</t>
  </si>
  <si>
    <t>TA3668</t>
  </si>
  <si>
    <t>Female 20-24</t>
  </si>
  <si>
    <t>Coogee Triathlon Club</t>
  </si>
  <si>
    <t>Sydney Premier League</t>
  </si>
  <si>
    <t>Warringah Triathlon Club</t>
  </si>
  <si>
    <t>Concord Triathlon Club</t>
  </si>
  <si>
    <t>STG Triathlon Club</t>
  </si>
  <si>
    <t>Brighton Baths Athletic Club</t>
  </si>
  <si>
    <t>Pulse Performance</t>
  </si>
  <si>
    <t>Macarthur Triathlon Club</t>
  </si>
  <si>
    <t>Balance Triathlon Club</t>
  </si>
  <si>
    <t>Sydney League 1 League</t>
  </si>
  <si>
    <t>FilOz Triathlon Club</t>
  </si>
  <si>
    <t>Hills Red Army</t>
  </si>
  <si>
    <t>Panthers Triathlon Club</t>
  </si>
  <si>
    <t>Engadine Triathlon Club</t>
  </si>
  <si>
    <t>BRAT Triathlon Club</t>
  </si>
  <si>
    <t>Northern Suburbs Triathlon Club</t>
  </si>
  <si>
    <t>Hunters Hills Triathlon Club</t>
  </si>
  <si>
    <t>Australian Chinese Dragon</t>
  </si>
  <si>
    <t>South West Sydney Triathlon Club</t>
  </si>
  <si>
    <t>Christopher</t>
  </si>
  <si>
    <t>Nat</t>
  </si>
  <si>
    <t>HEATH</t>
  </si>
  <si>
    <t>Gustavo</t>
  </si>
  <si>
    <t>CHIMELI</t>
  </si>
  <si>
    <t>Catijn</t>
  </si>
  <si>
    <t>SCHIERBEEK</t>
  </si>
  <si>
    <t>Helen</t>
  </si>
  <si>
    <t>Josh</t>
  </si>
  <si>
    <t>DOHERTY</t>
  </si>
  <si>
    <t>TONG</t>
  </si>
  <si>
    <t>KAPR</t>
  </si>
  <si>
    <t>DEANE</t>
  </si>
  <si>
    <t>Lewis</t>
  </si>
  <si>
    <t>BURKS</t>
  </si>
  <si>
    <t>JONES</t>
  </si>
  <si>
    <t>JORDAN</t>
  </si>
  <si>
    <t>Jana</t>
  </si>
  <si>
    <t>Jonathan</t>
  </si>
  <si>
    <t>YARAD</t>
  </si>
  <si>
    <t>Ellen</t>
  </si>
  <si>
    <t>HYNES</t>
  </si>
  <si>
    <t>KOWAL</t>
  </si>
  <si>
    <t>Karen</t>
  </si>
  <si>
    <t>CHEUNG</t>
  </si>
  <si>
    <t>STOKES</t>
  </si>
  <si>
    <t>WHITMORE</t>
  </si>
  <si>
    <t>GOUVION</t>
  </si>
  <si>
    <t>WOLFE-COOTE</t>
  </si>
  <si>
    <t>Carrie-Ann</t>
  </si>
  <si>
    <t>JEFFERIES</t>
  </si>
  <si>
    <t>Kristen</t>
  </si>
  <si>
    <t>DURKIN</t>
  </si>
  <si>
    <t>HUGHSON</t>
  </si>
  <si>
    <t>Julia</t>
  </si>
  <si>
    <t>WARNING</t>
  </si>
  <si>
    <t>Ava</t>
  </si>
  <si>
    <t>FOLEY</t>
  </si>
  <si>
    <t>Jim</t>
  </si>
  <si>
    <t>WILD</t>
  </si>
  <si>
    <t>Jennifer</t>
  </si>
  <si>
    <t>KIELY</t>
  </si>
  <si>
    <t>Grant</t>
  </si>
  <si>
    <t>MURRELL</t>
  </si>
  <si>
    <t>TA109539</t>
  </si>
  <si>
    <t>TA90139</t>
  </si>
  <si>
    <t>TA136989</t>
  </si>
  <si>
    <t>TA80634</t>
  </si>
  <si>
    <t>TA127313</t>
  </si>
  <si>
    <t>TA4723</t>
  </si>
  <si>
    <t>TA4239</t>
  </si>
  <si>
    <t>TA39258</t>
  </si>
  <si>
    <t>TA81574</t>
  </si>
  <si>
    <t>TA127668</t>
  </si>
  <si>
    <t>TA135857</t>
  </si>
  <si>
    <t>TA80635</t>
  </si>
  <si>
    <t>TA39259</t>
  </si>
  <si>
    <t>TA130813</t>
  </si>
  <si>
    <t>TA67051</t>
  </si>
  <si>
    <t>TA45103</t>
  </si>
  <si>
    <t>TA116000</t>
  </si>
  <si>
    <t>TA131047</t>
  </si>
  <si>
    <t>TA127010</t>
  </si>
  <si>
    <t>TA18854</t>
  </si>
  <si>
    <t>TA11593</t>
  </si>
  <si>
    <t>TA122029</t>
  </si>
  <si>
    <t>TA137368</t>
  </si>
  <si>
    <t>TA115999</t>
  </si>
  <si>
    <t>TA124494</t>
  </si>
  <si>
    <t>TA141457</t>
  </si>
  <si>
    <t>TA70168</t>
  </si>
  <si>
    <t>TA76876</t>
  </si>
  <si>
    <t>TA118358</t>
  </si>
  <si>
    <t>TA109528</t>
  </si>
  <si>
    <t>TA120046</t>
  </si>
  <si>
    <t>TA135374</t>
  </si>
  <si>
    <t>Female 15-19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</si>
  <si>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</si>
  <si>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</si>
  <si>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</si>
  <si>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</si>
  <si>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</si>
  <si>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</si>
  <si>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</si>
  <si>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</si>
  <si>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</si>
  <si>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</si>
  <si>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</si>
  <si>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</si>
  <si>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</si>
  <si>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</si>
  <si>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</si>
  <si>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20</t>
  </si>
  <si>
    <t>21</t>
  </si>
  <si>
    <t>22</t>
  </si>
  <si>
    <t>23</t>
  </si>
  <si>
    <t>24</t>
  </si>
  <si>
    <t>38</t>
  </si>
  <si>
    <t>43</t>
  </si>
  <si>
    <t>45</t>
  </si>
  <si>
    <t>Total Round 2</t>
  </si>
  <si>
    <t>TRIMOB</t>
  </si>
  <si>
    <t>Millie</t>
  </si>
  <si>
    <t>RUBIO</t>
  </si>
  <si>
    <t>Marian</t>
  </si>
  <si>
    <t>VIDAL-FERNANDEZ</t>
  </si>
  <si>
    <t>Alyson</t>
  </si>
  <si>
    <t>Camilla</t>
  </si>
  <si>
    <t>SAAVEDRA</t>
  </si>
  <si>
    <t>TA4661</t>
  </si>
  <si>
    <t>TA117063</t>
  </si>
  <si>
    <t>TA130699</t>
  </si>
  <si>
    <t>TA1103</t>
  </si>
  <si>
    <t>TA104061</t>
  </si>
  <si>
    <t>Male</t>
  </si>
  <si>
    <t>Female</t>
  </si>
  <si>
    <t>TA130819</t>
  </si>
  <si>
    <t>Panthers Tri Club</t>
  </si>
  <si>
    <t>Part P</t>
  </si>
  <si>
    <t>Number that finished Club</t>
  </si>
  <si>
    <t>Club Champs Performance Total</t>
  </si>
  <si>
    <t>Number that finished Aquabike</t>
  </si>
  <si>
    <t>Aquabike Performance Total</t>
  </si>
  <si>
    <t>Half Club Number that finished</t>
  </si>
  <si>
    <t>TA141267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</si>
</sst>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charset val="1"/>
    </font>
    <font>
      <b/>
      <sz val="7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0" xfId="0" applyFont="1"/>
    <xf numFmtId="0" fontId="4" fillId="0" borderId="1" xfId="3" applyBorder="1"/>
    <xf numFmtId="0" fontId="8" fillId="0" borderId="1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</cellXfs>
  <cellStyles count="4">
    <cellStyle name="Normal" xfId="0" builtinId="0"/>
    <cellStyle name="Normal 2" xfId="2" xr:uid="{CFA41E7D-5B89-4440-8B5E-3A58C990BBE2}"/>
    <cellStyle name="Normal 3" xfId="3" xr:uid="{3E17F804-4FEB-416A-ACA3-9633E9D0EBE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4C6B-0455-4186-B989-74F6EFB9D931}">
  <dimension ref="A1:H39"/>
  <sheetViews>
    <sheetView workbookViewId="0">
      <selection activeCell="M1" sqref="M1:M1048576"/>
    </sheetView>
  </sheetViews>
  <sheetFormatPr defaultRowHeight="14.5" x14ac:dyDescent="0.35"/>
  <cols>
    <col min="1" max="1" width="18" customWidth="1"/>
    <col min="2" max="2" width="14.08984375" customWidth="1"/>
    <col min="3" max="3" width="14" customWidth="1"/>
    <col min="4" max="4" width="16.6328125" customWidth="1"/>
    <col min="5" max="5" width="17.81640625" style="6" bestFit="1" customWidth="1"/>
    <col min="6" max="6" width="17.81640625" style="6" customWidth="1"/>
    <col min="7" max="7" width="43.7265625" bestFit="1" customWidth="1"/>
    <col min="8" max="8" width="39.36328125" bestFit="1" customWidth="1"/>
  </cols>
  <sheetData>
    <row r="1" spans="1:8" x14ac:dyDescent="0.35">
      <c r="A1" s="1" t="s">
        <v>0</v>
      </c>
      <c r="B1" s="1" t="s">
        <v>1</v>
      </c>
      <c r="C1" s="1" t="s">
        <v>4</v>
      </c>
      <c r="D1" s="2" t="s">
        <v>5</v>
      </c>
      <c r="E1" s="4" t="s">
        <v>7</v>
      </c>
      <c r="F1" s="4" t="s">
        <v>17</v>
      </c>
      <c r="G1" s="2" t="s">
        <v>8</v>
      </c>
      <c r="H1" s="1" t="s">
        <v>2</v>
      </c>
    </row>
    <row r="2" spans="1:8" x14ac:dyDescent="0.35">
      <c r="A2" s="2" t="s">
        <v>13</v>
      </c>
      <c r="B2" s="2" t="s">
        <v>23</v>
      </c>
      <c r="C2" s="2" t="s">
        <v>43</v>
      </c>
      <c r="D2" s="2" t="s">
        <v>48</v>
      </c>
      <c r="E2" s="2" t="s">
        <v>175</v>
      </c>
      <c r="F2" s="7">
        <v>6</v>
      </c>
      <c r="G2" s="14" t="s">
        <v>195</v>
      </c>
      <c r="H2" s="2" t="s">
        <v>9</v>
      </c>
    </row>
    <row r="3" spans="1:8" x14ac:dyDescent="0.35">
      <c r="A3" s="2" t="s">
        <v>95</v>
      </c>
      <c r="B3" s="2" t="s">
        <v>96</v>
      </c>
      <c r="C3" s="2" t="s">
        <v>138</v>
      </c>
      <c r="D3" s="2" t="s">
        <v>47</v>
      </c>
      <c r="E3" s="2" t="s">
        <v>177</v>
      </c>
      <c r="F3" s="7">
        <v>4</v>
      </c>
      <c r="G3" s="14" t="s">
        <v>195</v>
      </c>
      <c r="H3" s="2" t="s">
        <v>9</v>
      </c>
    </row>
    <row r="4" spans="1:8" x14ac:dyDescent="0.35">
      <c r="A4" s="2" t="s">
        <v>97</v>
      </c>
      <c r="B4" s="2" t="s">
        <v>98</v>
      </c>
      <c r="C4" s="2" t="s">
        <v>139</v>
      </c>
      <c r="D4" s="2" t="s">
        <v>54</v>
      </c>
      <c r="E4" s="2" t="s">
        <v>173</v>
      </c>
      <c r="F4" s="7">
        <v>8</v>
      </c>
      <c r="G4" s="14" t="s">
        <v>90</v>
      </c>
      <c r="H4" s="2" t="s">
        <v>9</v>
      </c>
    </row>
    <row r="5" spans="1:8" x14ac:dyDescent="0.35">
      <c r="A5" s="2" t="s">
        <v>26</v>
      </c>
      <c r="B5" s="2" t="s">
        <v>27</v>
      </c>
      <c r="C5" s="2" t="s">
        <v>44</v>
      </c>
      <c r="D5" s="2" t="s">
        <v>49</v>
      </c>
      <c r="E5" s="2" t="s">
        <v>179</v>
      </c>
      <c r="F5" s="7">
        <v>2</v>
      </c>
      <c r="G5" s="16" t="s">
        <v>63</v>
      </c>
      <c r="H5" s="2" t="s">
        <v>9</v>
      </c>
    </row>
    <row r="6" spans="1:8" x14ac:dyDescent="0.35">
      <c r="A6" s="2" t="s">
        <v>99</v>
      </c>
      <c r="B6" s="2" t="s">
        <v>100</v>
      </c>
      <c r="C6" s="2" t="s">
        <v>140</v>
      </c>
      <c r="D6" s="2" t="s">
        <v>58</v>
      </c>
      <c r="E6" s="2" t="s">
        <v>172</v>
      </c>
      <c r="F6" s="7">
        <v>9</v>
      </c>
      <c r="G6" s="16" t="s">
        <v>75</v>
      </c>
      <c r="H6" s="2" t="s">
        <v>9</v>
      </c>
    </row>
    <row r="7" spans="1:8" x14ac:dyDescent="0.35">
      <c r="A7" s="2" t="s">
        <v>31</v>
      </c>
      <c r="B7" s="2" t="s">
        <v>32</v>
      </c>
      <c r="C7" s="2" t="s">
        <v>141</v>
      </c>
      <c r="D7" s="2" t="s">
        <v>48</v>
      </c>
      <c r="E7" s="2" t="s">
        <v>183</v>
      </c>
      <c r="F7" s="7">
        <v>0</v>
      </c>
      <c r="G7" s="16" t="s">
        <v>88</v>
      </c>
      <c r="H7" s="2" t="s">
        <v>9</v>
      </c>
    </row>
    <row r="8" spans="1:8" x14ac:dyDescent="0.35">
      <c r="A8" s="2" t="s">
        <v>102</v>
      </c>
      <c r="B8" s="2" t="s">
        <v>103</v>
      </c>
      <c r="C8" s="2" t="s">
        <v>142</v>
      </c>
      <c r="D8" s="2" t="s">
        <v>47</v>
      </c>
      <c r="E8" s="2" t="s">
        <v>185</v>
      </c>
      <c r="F8" s="7">
        <v>0</v>
      </c>
      <c r="G8" s="16" t="s">
        <v>63</v>
      </c>
      <c r="H8" s="2" t="s">
        <v>9</v>
      </c>
    </row>
    <row r="9" spans="1:8" x14ac:dyDescent="0.35">
      <c r="A9" s="2" t="s">
        <v>12</v>
      </c>
      <c r="B9" s="2" t="s">
        <v>104</v>
      </c>
      <c r="C9" s="2" t="s">
        <v>143</v>
      </c>
      <c r="D9" s="2" t="s">
        <v>49</v>
      </c>
      <c r="E9" s="2" t="s">
        <v>186</v>
      </c>
      <c r="F9" s="7">
        <v>0</v>
      </c>
      <c r="G9" s="14" t="s">
        <v>90</v>
      </c>
      <c r="H9" s="2" t="s">
        <v>9</v>
      </c>
    </row>
    <row r="10" spans="1:8" x14ac:dyDescent="0.35">
      <c r="A10" s="2" t="s">
        <v>41</v>
      </c>
      <c r="B10" s="2" t="s">
        <v>29</v>
      </c>
      <c r="C10" s="2" t="s">
        <v>144</v>
      </c>
      <c r="D10" s="2" t="s">
        <v>49</v>
      </c>
      <c r="E10" s="2" t="s">
        <v>187</v>
      </c>
      <c r="F10" s="7">
        <v>0</v>
      </c>
      <c r="G10" s="16" t="s">
        <v>63</v>
      </c>
      <c r="H10" s="2" t="s">
        <v>9</v>
      </c>
    </row>
    <row r="11" spans="1:8" x14ac:dyDescent="0.35">
      <c r="A11" s="2" t="s">
        <v>25</v>
      </c>
      <c r="B11" s="2" t="s">
        <v>105</v>
      </c>
      <c r="C11" s="2" t="s">
        <v>145</v>
      </c>
      <c r="D11" s="2" t="s">
        <v>49</v>
      </c>
      <c r="E11" s="2" t="s">
        <v>188</v>
      </c>
      <c r="F11" s="7">
        <v>0</v>
      </c>
      <c r="G11" s="14" t="s">
        <v>90</v>
      </c>
      <c r="H11" s="2" t="s">
        <v>9</v>
      </c>
    </row>
    <row r="12" spans="1:8" x14ac:dyDescent="0.35">
      <c r="A12" s="2" t="s">
        <v>28</v>
      </c>
      <c r="B12" s="2" t="s">
        <v>30</v>
      </c>
      <c r="C12" s="2" t="s">
        <v>45</v>
      </c>
      <c r="D12" s="2" t="s">
        <v>55</v>
      </c>
      <c r="E12" s="2" t="s">
        <v>171</v>
      </c>
      <c r="F12" s="7">
        <v>10</v>
      </c>
      <c r="G12" s="16" t="s">
        <v>63</v>
      </c>
      <c r="H12" s="2" t="s">
        <v>9</v>
      </c>
    </row>
    <row r="13" spans="1:8" x14ac:dyDescent="0.35">
      <c r="A13" s="2" t="s">
        <v>10</v>
      </c>
      <c r="B13" s="2" t="s">
        <v>106</v>
      </c>
      <c r="C13" s="2" t="s">
        <v>146</v>
      </c>
      <c r="D13" s="2" t="s">
        <v>49</v>
      </c>
      <c r="E13" s="2" t="s">
        <v>189</v>
      </c>
      <c r="F13" s="7">
        <v>0</v>
      </c>
      <c r="G13" s="14" t="s">
        <v>90</v>
      </c>
      <c r="H13" s="2" t="s">
        <v>9</v>
      </c>
    </row>
    <row r="14" spans="1:8" x14ac:dyDescent="0.35">
      <c r="A14" s="2" t="s">
        <v>107</v>
      </c>
      <c r="B14" s="2" t="s">
        <v>108</v>
      </c>
      <c r="C14" s="2" t="s">
        <v>147</v>
      </c>
      <c r="D14" s="2" t="s">
        <v>50</v>
      </c>
      <c r="E14" s="2" t="s">
        <v>181</v>
      </c>
      <c r="F14" s="7">
        <v>0</v>
      </c>
      <c r="G14" s="16" t="s">
        <v>75</v>
      </c>
      <c r="H14" s="2" t="s">
        <v>9</v>
      </c>
    </row>
    <row r="15" spans="1:8" x14ac:dyDescent="0.35">
      <c r="A15" s="2" t="s">
        <v>39</v>
      </c>
      <c r="B15" s="2" t="s">
        <v>110</v>
      </c>
      <c r="C15" s="2" t="s">
        <v>148</v>
      </c>
      <c r="D15" s="2" t="s">
        <v>58</v>
      </c>
      <c r="E15" s="2" t="s">
        <v>178</v>
      </c>
      <c r="F15" s="7">
        <v>3</v>
      </c>
      <c r="G15" s="16" t="s">
        <v>63</v>
      </c>
      <c r="H15" s="2" t="s">
        <v>9</v>
      </c>
    </row>
    <row r="16" spans="1:8" x14ac:dyDescent="0.35">
      <c r="A16" s="2" t="s">
        <v>34</v>
      </c>
      <c r="B16" s="2" t="s">
        <v>32</v>
      </c>
      <c r="C16" s="2" t="s">
        <v>149</v>
      </c>
      <c r="D16" s="2" t="s">
        <v>56</v>
      </c>
      <c r="E16" s="2" t="s">
        <v>175</v>
      </c>
      <c r="F16" s="7">
        <v>6</v>
      </c>
      <c r="G16" s="16" t="s">
        <v>88</v>
      </c>
      <c r="H16" s="2" t="s">
        <v>9</v>
      </c>
    </row>
    <row r="17" spans="1:8" x14ac:dyDescent="0.35">
      <c r="A17" s="2" t="s">
        <v>111</v>
      </c>
      <c r="B17" s="2" t="s">
        <v>105</v>
      </c>
      <c r="C17" s="2" t="s">
        <v>150</v>
      </c>
      <c r="D17" s="2" t="s">
        <v>59</v>
      </c>
      <c r="E17" s="2" t="s">
        <v>176</v>
      </c>
      <c r="F17" s="7">
        <v>5</v>
      </c>
      <c r="G17" s="14" t="s">
        <v>90</v>
      </c>
      <c r="H17" s="2" t="s">
        <v>9</v>
      </c>
    </row>
    <row r="18" spans="1:8" x14ac:dyDescent="0.35">
      <c r="A18" s="2" t="s">
        <v>38</v>
      </c>
      <c r="B18" s="2" t="s">
        <v>71</v>
      </c>
      <c r="C18" s="2" t="s">
        <v>151</v>
      </c>
      <c r="D18" s="2" t="s">
        <v>53</v>
      </c>
      <c r="E18" s="2" t="s">
        <v>178</v>
      </c>
      <c r="F18" s="7">
        <v>3</v>
      </c>
      <c r="G18" s="16" t="s">
        <v>75</v>
      </c>
      <c r="H18" s="2" t="s">
        <v>9</v>
      </c>
    </row>
    <row r="19" spans="1:8" x14ac:dyDescent="0.35">
      <c r="A19" s="2" t="s">
        <v>112</v>
      </c>
      <c r="B19" s="2" t="s">
        <v>113</v>
      </c>
      <c r="C19" s="2" t="s">
        <v>152</v>
      </c>
      <c r="D19" s="2" t="s">
        <v>49</v>
      </c>
      <c r="E19" s="2" t="s">
        <v>191</v>
      </c>
      <c r="F19" s="7">
        <v>0</v>
      </c>
      <c r="G19" s="16" t="s">
        <v>63</v>
      </c>
      <c r="H19" s="2" t="s">
        <v>9</v>
      </c>
    </row>
    <row r="20" spans="1:8" x14ac:dyDescent="0.35">
      <c r="A20" s="2" t="s">
        <v>36</v>
      </c>
      <c r="B20" s="2" t="s">
        <v>69</v>
      </c>
      <c r="C20" s="2" t="s">
        <v>73</v>
      </c>
      <c r="D20" s="2" t="s">
        <v>55</v>
      </c>
      <c r="E20" s="2" t="s">
        <v>173</v>
      </c>
      <c r="F20" s="7">
        <v>8</v>
      </c>
      <c r="G20" s="14" t="s">
        <v>66</v>
      </c>
      <c r="H20" s="2" t="s">
        <v>9</v>
      </c>
    </row>
    <row r="21" spans="1:8" x14ac:dyDescent="0.35">
      <c r="A21" s="2" t="s">
        <v>94</v>
      </c>
      <c r="B21" s="2" t="s">
        <v>109</v>
      </c>
      <c r="C21" s="2" t="s">
        <v>153</v>
      </c>
      <c r="D21" s="2" t="s">
        <v>57</v>
      </c>
      <c r="E21" s="2" t="s">
        <v>180</v>
      </c>
      <c r="F21" s="7">
        <v>0</v>
      </c>
      <c r="G21" s="14" t="s">
        <v>87</v>
      </c>
      <c r="H21" s="2" t="s">
        <v>9</v>
      </c>
    </row>
    <row r="22" spans="1:8" x14ac:dyDescent="0.35">
      <c r="A22" s="2" t="s">
        <v>114</v>
      </c>
      <c r="B22" s="2" t="s">
        <v>115</v>
      </c>
      <c r="C22" s="17" t="s">
        <v>218</v>
      </c>
      <c r="D22" s="2" t="s">
        <v>74</v>
      </c>
      <c r="E22" s="2" t="s">
        <v>177</v>
      </c>
      <c r="F22" s="7">
        <v>4</v>
      </c>
      <c r="G22" s="14" t="s">
        <v>75</v>
      </c>
      <c r="H22" s="2" t="s">
        <v>9</v>
      </c>
    </row>
    <row r="23" spans="1:8" x14ac:dyDescent="0.35">
      <c r="A23" s="2" t="s">
        <v>11</v>
      </c>
      <c r="B23" s="2" t="s">
        <v>116</v>
      </c>
      <c r="C23" s="2" t="s">
        <v>154</v>
      </c>
      <c r="D23" s="2" t="s">
        <v>74</v>
      </c>
      <c r="E23" s="2" t="s">
        <v>178</v>
      </c>
      <c r="F23" s="7">
        <v>3</v>
      </c>
      <c r="G23" s="14" t="s">
        <v>90</v>
      </c>
      <c r="H23" s="2" t="s">
        <v>9</v>
      </c>
    </row>
    <row r="24" spans="1:8" x14ac:dyDescent="0.35">
      <c r="A24" s="2" t="s">
        <v>117</v>
      </c>
      <c r="B24" s="2" t="s">
        <v>118</v>
      </c>
      <c r="C24" s="2" t="s">
        <v>155</v>
      </c>
      <c r="D24" s="2" t="s">
        <v>60</v>
      </c>
      <c r="E24" s="2" t="s">
        <v>179</v>
      </c>
      <c r="F24" s="7">
        <v>2</v>
      </c>
      <c r="G24" s="16" t="s">
        <v>75</v>
      </c>
      <c r="H24" s="2" t="s">
        <v>9</v>
      </c>
    </row>
    <row r="25" spans="1:8" x14ac:dyDescent="0.35">
      <c r="A25" s="2" t="s">
        <v>6</v>
      </c>
      <c r="B25" s="2" t="s">
        <v>119</v>
      </c>
      <c r="C25" s="2" t="s">
        <v>156</v>
      </c>
      <c r="D25" s="2" t="s">
        <v>58</v>
      </c>
      <c r="E25" s="2" t="s">
        <v>183</v>
      </c>
      <c r="F25" s="7">
        <v>0</v>
      </c>
      <c r="G25" s="14" t="s">
        <v>66</v>
      </c>
      <c r="H25" s="2" t="s">
        <v>9</v>
      </c>
    </row>
    <row r="26" spans="1:8" x14ac:dyDescent="0.35">
      <c r="A26" s="2" t="s">
        <v>101</v>
      </c>
      <c r="B26" s="2" t="s">
        <v>32</v>
      </c>
      <c r="C26" s="2" t="s">
        <v>157</v>
      </c>
      <c r="D26" s="2" t="s">
        <v>62</v>
      </c>
      <c r="E26" s="2" t="s">
        <v>174</v>
      </c>
      <c r="F26" s="7">
        <v>7</v>
      </c>
      <c r="G26" s="14" t="s">
        <v>90</v>
      </c>
      <c r="H26" s="2" t="s">
        <v>9</v>
      </c>
    </row>
    <row r="27" spans="1:8" x14ac:dyDescent="0.35">
      <c r="A27" s="2" t="s">
        <v>37</v>
      </c>
      <c r="B27" s="2" t="s">
        <v>120</v>
      </c>
      <c r="C27" s="2" t="s">
        <v>158</v>
      </c>
      <c r="D27" s="2" t="s">
        <v>61</v>
      </c>
      <c r="E27" s="2" t="s">
        <v>172</v>
      </c>
      <c r="F27" s="7">
        <v>9</v>
      </c>
      <c r="G27" s="16" t="s">
        <v>63</v>
      </c>
      <c r="H27" s="2" t="s">
        <v>9</v>
      </c>
    </row>
    <row r="28" spans="1:8" x14ac:dyDescent="0.35">
      <c r="A28" s="2" t="s">
        <v>70</v>
      </c>
      <c r="B28" s="2" t="s">
        <v>121</v>
      </c>
      <c r="C28" s="2" t="s">
        <v>159</v>
      </c>
      <c r="D28" s="2" t="s">
        <v>58</v>
      </c>
      <c r="E28" s="2" t="s">
        <v>185</v>
      </c>
      <c r="F28" s="7">
        <v>0</v>
      </c>
      <c r="G28" s="16" t="s">
        <v>75</v>
      </c>
      <c r="H28" s="2" t="s">
        <v>9</v>
      </c>
    </row>
    <row r="29" spans="1:8" x14ac:dyDescent="0.35">
      <c r="A29" s="2" t="s">
        <v>24</v>
      </c>
      <c r="B29" s="2" t="s">
        <v>40</v>
      </c>
      <c r="C29" s="2" t="s">
        <v>46</v>
      </c>
      <c r="D29" s="2" t="s">
        <v>51</v>
      </c>
      <c r="E29" s="2" t="s">
        <v>190</v>
      </c>
      <c r="F29" s="7">
        <v>0</v>
      </c>
      <c r="G29" s="14" t="s">
        <v>90</v>
      </c>
      <c r="H29" s="2" t="s">
        <v>9</v>
      </c>
    </row>
    <row r="30" spans="1:8" x14ac:dyDescent="0.35">
      <c r="A30" s="2" t="s">
        <v>35</v>
      </c>
      <c r="B30" s="2" t="s">
        <v>122</v>
      </c>
      <c r="C30" s="2" t="s">
        <v>160</v>
      </c>
      <c r="D30" s="2" t="s">
        <v>49</v>
      </c>
      <c r="E30" s="2" t="s">
        <v>192</v>
      </c>
      <c r="F30" s="7">
        <v>0</v>
      </c>
      <c r="G30" s="16" t="s">
        <v>75</v>
      </c>
      <c r="H30" s="2" t="s">
        <v>9</v>
      </c>
    </row>
    <row r="31" spans="1:8" x14ac:dyDescent="0.35">
      <c r="A31" s="2" t="s">
        <v>101</v>
      </c>
      <c r="B31" s="2" t="s">
        <v>116</v>
      </c>
      <c r="C31" s="2" t="s">
        <v>161</v>
      </c>
      <c r="D31" s="2" t="s">
        <v>59</v>
      </c>
      <c r="E31" s="2" t="s">
        <v>180</v>
      </c>
      <c r="F31" s="7">
        <v>0</v>
      </c>
      <c r="G31" s="14" t="s">
        <v>90</v>
      </c>
      <c r="H31" s="2" t="s">
        <v>9</v>
      </c>
    </row>
    <row r="32" spans="1:8" x14ac:dyDescent="0.35">
      <c r="A32" s="2" t="s">
        <v>123</v>
      </c>
      <c r="B32" s="2" t="s">
        <v>124</v>
      </c>
      <c r="C32" s="2" t="s">
        <v>162</v>
      </c>
      <c r="D32" s="2" t="s">
        <v>56</v>
      </c>
      <c r="E32" s="2" t="s">
        <v>181</v>
      </c>
      <c r="F32" s="7">
        <v>0</v>
      </c>
      <c r="G32" s="14" t="s">
        <v>90</v>
      </c>
      <c r="H32" s="2" t="s">
        <v>9</v>
      </c>
    </row>
    <row r="33" spans="1:8" x14ac:dyDescent="0.35">
      <c r="A33" s="2" t="s">
        <v>125</v>
      </c>
      <c r="B33" s="2" t="s">
        <v>126</v>
      </c>
      <c r="C33" s="2" t="s">
        <v>163</v>
      </c>
      <c r="D33" s="2" t="s">
        <v>60</v>
      </c>
      <c r="E33" s="2" t="s">
        <v>182</v>
      </c>
      <c r="F33" s="7">
        <v>0</v>
      </c>
      <c r="G33" s="14" t="s">
        <v>87</v>
      </c>
      <c r="H33" s="2" t="s">
        <v>9</v>
      </c>
    </row>
    <row r="34" spans="1:8" x14ac:dyDescent="0.35">
      <c r="A34" s="2" t="s">
        <v>72</v>
      </c>
      <c r="B34" s="2" t="s">
        <v>127</v>
      </c>
      <c r="C34" s="2" t="s">
        <v>164</v>
      </c>
      <c r="D34" s="2" t="s">
        <v>59</v>
      </c>
      <c r="E34" s="2" t="s">
        <v>182</v>
      </c>
      <c r="F34" s="7">
        <v>0</v>
      </c>
      <c r="G34" s="14" t="s">
        <v>90</v>
      </c>
      <c r="H34" s="2" t="s">
        <v>9</v>
      </c>
    </row>
    <row r="35" spans="1:8" x14ac:dyDescent="0.35">
      <c r="A35" s="2" t="s">
        <v>128</v>
      </c>
      <c r="B35" s="2" t="s">
        <v>129</v>
      </c>
      <c r="C35" s="2" t="s">
        <v>165</v>
      </c>
      <c r="D35" s="2" t="s">
        <v>52</v>
      </c>
      <c r="E35" s="2" t="s">
        <v>182</v>
      </c>
      <c r="F35" s="7">
        <v>0</v>
      </c>
      <c r="G35" s="16" t="s">
        <v>75</v>
      </c>
      <c r="H35" s="2" t="s">
        <v>9</v>
      </c>
    </row>
    <row r="36" spans="1:8" x14ac:dyDescent="0.35">
      <c r="A36" s="2" t="s">
        <v>130</v>
      </c>
      <c r="B36" s="2" t="s">
        <v>131</v>
      </c>
      <c r="C36" s="2" t="s">
        <v>166</v>
      </c>
      <c r="D36" s="2" t="s">
        <v>170</v>
      </c>
      <c r="E36" s="2" t="s">
        <v>175</v>
      </c>
      <c r="F36" s="7">
        <v>6</v>
      </c>
      <c r="G36" s="16" t="s">
        <v>63</v>
      </c>
      <c r="H36" s="2" t="s">
        <v>9</v>
      </c>
    </row>
    <row r="37" spans="1:8" x14ac:dyDescent="0.35">
      <c r="A37" s="2" t="s">
        <v>132</v>
      </c>
      <c r="B37" s="2" t="s">
        <v>133</v>
      </c>
      <c r="C37" s="2" t="s">
        <v>167</v>
      </c>
      <c r="D37" s="2" t="s">
        <v>48</v>
      </c>
      <c r="E37" s="2" t="s">
        <v>192</v>
      </c>
      <c r="F37" s="7">
        <v>0</v>
      </c>
      <c r="G37" s="14" t="s">
        <v>66</v>
      </c>
      <c r="H37" s="2" t="s">
        <v>9</v>
      </c>
    </row>
    <row r="38" spans="1:8" x14ac:dyDescent="0.35">
      <c r="A38" s="2" t="s">
        <v>134</v>
      </c>
      <c r="B38" s="2" t="s">
        <v>135</v>
      </c>
      <c r="C38" s="2" t="s">
        <v>168</v>
      </c>
      <c r="D38" s="2" t="s">
        <v>56</v>
      </c>
      <c r="E38" s="2" t="s">
        <v>184</v>
      </c>
      <c r="F38" s="7">
        <v>0</v>
      </c>
      <c r="G38" s="16" t="s">
        <v>75</v>
      </c>
      <c r="H38" s="2" t="s">
        <v>9</v>
      </c>
    </row>
    <row r="39" spans="1:8" x14ac:dyDescent="0.35">
      <c r="A39" s="2" t="s">
        <v>136</v>
      </c>
      <c r="B39" s="2" t="s">
        <v>137</v>
      </c>
      <c r="C39" s="2" t="s">
        <v>169</v>
      </c>
      <c r="D39" s="2" t="s">
        <v>48</v>
      </c>
      <c r="E39" s="2" t="s">
        <v>193</v>
      </c>
      <c r="F39" s="7">
        <v>0</v>
      </c>
      <c r="G39" s="14" t="s">
        <v>87</v>
      </c>
      <c r="H39" s="2" t="s">
        <v>9</v>
      </c>
    </row>
  </sheetData>
  <autoFilter ref="A1:H39" xr:uid="{AC284C6B-0455-4186-B989-74F6EFB9D9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0497-E4A4-4BF6-8A2F-605230CE1FDB}">
  <dimension ref="A1:H1"/>
  <sheetViews>
    <sheetView workbookViewId="0">
      <selection activeCell="A2" sqref="A2:XFD75"/>
    </sheetView>
  </sheetViews>
  <sheetFormatPr defaultRowHeight="14.5" x14ac:dyDescent="0.35"/>
  <cols>
    <col min="1" max="1" width="9.6328125" bestFit="1" customWidth="1"/>
    <col min="2" max="2" width="13.54296875" bestFit="1" customWidth="1"/>
    <col min="3" max="3" width="9.6328125" bestFit="1" customWidth="1"/>
    <col min="4" max="4" width="11.81640625" bestFit="1" customWidth="1"/>
    <col min="5" max="5" width="18.81640625" style="6" bestFit="1" customWidth="1"/>
    <col min="6" max="6" width="10" style="6" customWidth="1"/>
    <col min="7" max="7" width="23.81640625" bestFit="1" customWidth="1"/>
    <col min="8" max="8" width="39.36328125" bestFit="1" customWidth="1"/>
  </cols>
  <sheetData>
    <row r="1" spans="1:8" x14ac:dyDescent="0.35">
      <c r="A1" s="1" t="s">
        <v>0</v>
      </c>
      <c r="B1" s="1" t="s">
        <v>1</v>
      </c>
      <c r="C1" s="1" t="s">
        <v>4</v>
      </c>
      <c r="D1" s="2" t="s">
        <v>5</v>
      </c>
      <c r="E1" s="4" t="s">
        <v>7</v>
      </c>
      <c r="F1" s="4" t="s">
        <v>17</v>
      </c>
      <c r="G1" s="2" t="s">
        <v>8</v>
      </c>
      <c r="H1" s="1" t="s">
        <v>2</v>
      </c>
    </row>
  </sheetData>
  <autoFilter ref="A1:H1" xr:uid="{74090497-E4A4-4BF6-8A2F-605230CE1FD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8F9-0AB3-4D7B-807B-82718534181A}">
  <dimension ref="A1:L8"/>
  <sheetViews>
    <sheetView tabSelected="1" workbookViewId="0">
      <selection activeCell="I5" sqref="I5"/>
    </sheetView>
  </sheetViews>
  <sheetFormatPr defaultRowHeight="14.5" x14ac:dyDescent="0.35"/>
  <cols>
    <col min="1" max="1" width="9.6328125" bestFit="1" customWidth="1"/>
    <col min="2" max="2" width="10" bestFit="1" customWidth="1"/>
    <col min="3" max="3" width="11.90625" bestFit="1" customWidth="1"/>
    <col min="4" max="4" width="11.81640625" bestFit="1" customWidth="1"/>
    <col min="5" max="5" width="23.36328125" style="6" bestFit="1" customWidth="1"/>
    <col min="6" max="6" width="17.1796875" style="6" customWidth="1"/>
    <col min="7" max="7" width="26.81640625" bestFit="1" customWidth="1"/>
    <col min="8" max="8" width="39.3632812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2" t="s">
        <v>5</v>
      </c>
      <c r="E1" s="4" t="s">
        <v>7</v>
      </c>
      <c r="F1" s="4" t="s">
        <v>17</v>
      </c>
      <c r="G1" s="2" t="s">
        <v>8</v>
      </c>
      <c r="H1" s="1" t="s">
        <v>2</v>
      </c>
    </row>
    <row r="2" spans="1:12" x14ac:dyDescent="0.35">
      <c r="A2" s="18" t="s">
        <v>196</v>
      </c>
      <c r="B2" s="18" t="s">
        <v>197</v>
      </c>
      <c r="C2" s="18" t="s">
        <v>204</v>
      </c>
      <c r="D2" s="18" t="s">
        <v>209</v>
      </c>
      <c r="E2" s="1" t="s">
        <v>175</v>
      </c>
      <c r="F2" s="10"/>
      <c r="G2" s="1" t="s">
        <v>75</v>
      </c>
      <c r="H2" s="1" t="s">
        <v>212</v>
      </c>
      <c r="L2" s="16" t="s">
        <v>93</v>
      </c>
    </row>
    <row r="3" spans="1:12" x14ac:dyDescent="0.35">
      <c r="A3" s="18" t="s">
        <v>38</v>
      </c>
      <c r="B3" s="18" t="s">
        <v>109</v>
      </c>
      <c r="C3" s="18" t="s">
        <v>207</v>
      </c>
      <c r="D3" s="18" t="s">
        <v>209</v>
      </c>
      <c r="E3" s="1" t="s">
        <v>176</v>
      </c>
      <c r="F3" s="10"/>
      <c r="G3" s="1" t="s">
        <v>211</v>
      </c>
      <c r="H3" s="1" t="s">
        <v>212</v>
      </c>
    </row>
    <row r="4" spans="1:12" x14ac:dyDescent="0.35">
      <c r="A4" s="18" t="s">
        <v>198</v>
      </c>
      <c r="B4" s="18" t="s">
        <v>199</v>
      </c>
      <c r="C4" s="18" t="s">
        <v>205</v>
      </c>
      <c r="D4" s="18" t="s">
        <v>209</v>
      </c>
      <c r="E4" s="1" t="s">
        <v>179</v>
      </c>
      <c r="F4" s="10"/>
      <c r="G4" s="1" t="s">
        <v>90</v>
      </c>
      <c r="H4" s="1" t="s">
        <v>212</v>
      </c>
    </row>
    <row r="5" spans="1:12" x14ac:dyDescent="0.35">
      <c r="A5" s="18" t="s">
        <v>200</v>
      </c>
      <c r="B5" s="18" t="s">
        <v>104</v>
      </c>
      <c r="C5" s="18" t="s">
        <v>206</v>
      </c>
      <c r="D5" s="18" t="s">
        <v>209</v>
      </c>
      <c r="E5" s="1" t="s">
        <v>182</v>
      </c>
      <c r="F5" s="10"/>
      <c r="G5" s="1" t="s">
        <v>90</v>
      </c>
      <c r="H5" s="1" t="s">
        <v>212</v>
      </c>
    </row>
    <row r="6" spans="1:12" x14ac:dyDescent="0.35">
      <c r="A6" s="18" t="s">
        <v>201</v>
      </c>
      <c r="B6" s="18" t="s">
        <v>202</v>
      </c>
      <c r="C6" s="19" t="s">
        <v>210</v>
      </c>
      <c r="D6" s="18" t="s">
        <v>209</v>
      </c>
      <c r="E6" s="1" t="s">
        <v>186</v>
      </c>
      <c r="F6" s="10"/>
      <c r="G6" s="1" t="s">
        <v>90</v>
      </c>
      <c r="H6" s="1" t="s">
        <v>212</v>
      </c>
    </row>
    <row r="7" spans="1:12" x14ac:dyDescent="0.35">
      <c r="A7" s="18" t="s">
        <v>33</v>
      </c>
      <c r="B7" s="18" t="s">
        <v>42</v>
      </c>
      <c r="C7" s="18" t="s">
        <v>203</v>
      </c>
      <c r="D7" s="18" t="s">
        <v>208</v>
      </c>
      <c r="E7" s="1" t="s">
        <v>176</v>
      </c>
      <c r="F7" s="10"/>
      <c r="G7" s="1" t="s">
        <v>211</v>
      </c>
      <c r="H7" s="1" t="s">
        <v>212</v>
      </c>
    </row>
    <row r="8" spans="1:12" x14ac:dyDescent="0.35">
      <c r="A8" s="18" t="s">
        <v>201</v>
      </c>
      <c r="B8" s="18" t="s">
        <v>202</v>
      </c>
      <c r="C8" s="19" t="s">
        <v>210</v>
      </c>
      <c r="D8" s="18" t="s">
        <v>209</v>
      </c>
      <c r="E8" s="10"/>
      <c r="F8" s="10"/>
      <c r="G8" s="1" t="s">
        <v>90</v>
      </c>
      <c r="H8" s="1" t="s">
        <v>212</v>
      </c>
    </row>
  </sheetData>
  <autoFilter ref="A1:H8" xr:uid="{6BFA68F9-0AB3-4D7B-807B-82718534181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7EA4-C672-450B-A26B-15C3FBC438F7}">
  <dimension ref="A2:I52"/>
  <sheetViews>
    <sheetView workbookViewId="0">
      <selection activeCell="A53" sqref="A53"/>
    </sheetView>
  </sheetViews>
  <sheetFormatPr defaultRowHeight="14.5" x14ac:dyDescent="0.35"/>
  <cols>
    <col min="1" max="1" width="30.26953125" bestFit="1" customWidth="1"/>
    <col min="2" max="2" width="23" bestFit="1" customWidth="1"/>
    <col min="3" max="3" width="27.1796875" bestFit="1" customWidth="1"/>
    <col min="4" max="4" width="25.6328125" bestFit="1" customWidth="1"/>
    <col min="5" max="5" width="23.54296875" bestFit="1" customWidth="1"/>
    <col min="6" max="6" width="25.7265625" bestFit="1" customWidth="1"/>
    <col min="7" max="7" width="18.54296875" customWidth="1"/>
    <col min="8" max="8" width="15.08984375" customWidth="1"/>
    <col min="9" max="9" width="16.7265625" bestFit="1" customWidth="1"/>
  </cols>
  <sheetData>
    <row r="2" spans="1:9" x14ac:dyDescent="0.35">
      <c r="B2" s="1" t="s">
        <v>213</v>
      </c>
      <c r="C2" s="1" t="s">
        <v>214</v>
      </c>
      <c r="D2" s="1" t="s">
        <v>215</v>
      </c>
      <c r="E2" s="1" t="s">
        <v>216</v>
      </c>
      <c r="F2" s="1" t="s">
        <v>217</v>
      </c>
      <c r="G2" s="1" t="s">
        <v>18</v>
      </c>
      <c r="H2" s="1" t="s">
        <v>21</v>
      </c>
      <c r="I2" s="1" t="s">
        <v>22</v>
      </c>
    </row>
    <row r="3" spans="1:9" x14ac:dyDescent="0.35">
      <c r="A3" s="16" t="s">
        <v>68</v>
      </c>
      <c r="B3" s="5">
        <v>39</v>
      </c>
      <c r="C3" s="5">
        <v>122</v>
      </c>
      <c r="D3" s="5">
        <v>22</v>
      </c>
      <c r="E3" s="5">
        <v>176</v>
      </c>
      <c r="F3" s="5">
        <v>7</v>
      </c>
      <c r="G3" s="8">
        <f>B3+D3+F3</f>
        <v>68</v>
      </c>
      <c r="H3" s="9">
        <f>G3/'Current ICL Eligible Number'!B3</f>
        <v>0.31336405529953915</v>
      </c>
      <c r="I3" s="1">
        <v>45</v>
      </c>
    </row>
    <row r="4" spans="1:9" x14ac:dyDescent="0.35">
      <c r="A4" s="16" t="s">
        <v>77</v>
      </c>
      <c r="B4" s="5">
        <v>49</v>
      </c>
      <c r="C4" s="5">
        <v>141</v>
      </c>
      <c r="D4" s="5">
        <v>14</v>
      </c>
      <c r="E4" s="5">
        <v>166</v>
      </c>
      <c r="F4" s="5">
        <v>3</v>
      </c>
      <c r="G4" s="8">
        <f t="shared" ref="G4:G12" si="0">B4+D4+F4</f>
        <v>66</v>
      </c>
      <c r="H4" s="9">
        <f>G4/'Current ICL Eligible Number'!B4</f>
        <v>0.24087591240875914</v>
      </c>
      <c r="I4" s="1">
        <v>45</v>
      </c>
    </row>
    <row r="5" spans="1:9" x14ac:dyDescent="0.35">
      <c r="A5" s="16" t="s">
        <v>67</v>
      </c>
      <c r="B5" s="5">
        <v>40</v>
      </c>
      <c r="C5" s="5">
        <v>160</v>
      </c>
      <c r="D5" s="5">
        <v>10</v>
      </c>
      <c r="E5" s="5">
        <v>87</v>
      </c>
      <c r="F5" s="5">
        <v>2</v>
      </c>
      <c r="G5" s="8">
        <f t="shared" si="0"/>
        <v>52</v>
      </c>
      <c r="H5" s="9">
        <f>G5/'Current ICL Eligible Number'!B5</f>
        <v>0.2988505747126437</v>
      </c>
      <c r="I5" s="1">
        <v>45</v>
      </c>
    </row>
    <row r="6" spans="1:9" x14ac:dyDescent="0.35">
      <c r="A6" s="16" t="s">
        <v>64</v>
      </c>
      <c r="B6" s="5">
        <v>11</v>
      </c>
      <c r="C6" s="5">
        <v>17</v>
      </c>
      <c r="D6" s="5">
        <v>2</v>
      </c>
      <c r="E6" s="5">
        <v>19</v>
      </c>
      <c r="F6" s="5">
        <v>1</v>
      </c>
      <c r="G6" s="8">
        <f t="shared" si="0"/>
        <v>14</v>
      </c>
      <c r="H6" s="9">
        <f>G6/'Current ICL Eligible Number'!B6</f>
        <v>0.32558139534883723</v>
      </c>
      <c r="I6" s="1">
        <v>45</v>
      </c>
    </row>
    <row r="7" spans="1:9" x14ac:dyDescent="0.35">
      <c r="A7" s="16" t="s">
        <v>78</v>
      </c>
      <c r="B7" s="5">
        <v>9</v>
      </c>
      <c r="C7" s="5">
        <v>25</v>
      </c>
      <c r="D7" s="5">
        <v>0</v>
      </c>
      <c r="E7" s="5">
        <v>0</v>
      </c>
      <c r="F7" s="5">
        <v>0</v>
      </c>
      <c r="G7" s="8">
        <f t="shared" si="0"/>
        <v>9</v>
      </c>
      <c r="H7" s="9">
        <f>G7/'Current ICL Eligible Number'!B7</f>
        <v>0.15254237288135594</v>
      </c>
      <c r="I7" s="1">
        <v>30</v>
      </c>
    </row>
    <row r="8" spans="1:9" x14ac:dyDescent="0.35">
      <c r="A8" s="16" t="s">
        <v>79</v>
      </c>
      <c r="B8" s="5">
        <v>12</v>
      </c>
      <c r="C8" s="5">
        <v>57</v>
      </c>
      <c r="D8" s="5">
        <v>0</v>
      </c>
      <c r="E8" s="5">
        <v>0</v>
      </c>
      <c r="F8" s="5">
        <v>0</v>
      </c>
      <c r="G8" s="8">
        <f t="shared" si="0"/>
        <v>12</v>
      </c>
      <c r="H8" s="9">
        <f>G8/'Current ICL Eligible Number'!B8</f>
        <v>0.24489795918367346</v>
      </c>
      <c r="I8" s="1">
        <v>45</v>
      </c>
    </row>
    <row r="9" spans="1:9" x14ac:dyDescent="0.35">
      <c r="A9" s="16" t="s">
        <v>80</v>
      </c>
      <c r="B9" s="5">
        <v>16</v>
      </c>
      <c r="C9" s="5">
        <v>45</v>
      </c>
      <c r="D9" s="5">
        <v>5</v>
      </c>
      <c r="E9" s="5">
        <v>42</v>
      </c>
      <c r="F9" s="5">
        <v>0</v>
      </c>
      <c r="G9" s="8">
        <f t="shared" si="0"/>
        <v>21</v>
      </c>
      <c r="H9" s="9">
        <f>G9/'Current ICL Eligible Number'!B9</f>
        <v>0.58333333333333337</v>
      </c>
      <c r="I9" s="1">
        <v>45</v>
      </c>
    </row>
    <row r="10" spans="1:9" x14ac:dyDescent="0.35">
      <c r="A10" s="16" t="s">
        <v>81</v>
      </c>
      <c r="B10" s="5">
        <v>4</v>
      </c>
      <c r="C10" s="5">
        <v>18</v>
      </c>
      <c r="D10" s="5">
        <v>0</v>
      </c>
      <c r="E10" s="5">
        <v>0</v>
      </c>
      <c r="F10" s="5">
        <v>0</v>
      </c>
      <c r="G10" s="8">
        <f t="shared" si="0"/>
        <v>4</v>
      </c>
      <c r="H10" s="9">
        <f>G10/'Current ICL Eligible Number'!B10</f>
        <v>0.10256410256410256</v>
      </c>
      <c r="I10" s="1">
        <v>30</v>
      </c>
    </row>
    <row r="11" spans="1:9" x14ac:dyDescent="0.35">
      <c r="A11" s="16" t="s">
        <v>82</v>
      </c>
      <c r="B11" s="5">
        <v>5</v>
      </c>
      <c r="C11" s="5">
        <v>9</v>
      </c>
      <c r="D11" s="5">
        <v>0</v>
      </c>
      <c r="E11" s="5">
        <v>0</v>
      </c>
      <c r="F11" s="5">
        <v>2</v>
      </c>
      <c r="G11" s="8">
        <f t="shared" si="0"/>
        <v>7</v>
      </c>
      <c r="H11" s="9">
        <f>G11/'Current ICL Eligible Number'!B11</f>
        <v>0.13207547169811321</v>
      </c>
      <c r="I11" s="1">
        <v>30</v>
      </c>
    </row>
    <row r="12" spans="1:9" x14ac:dyDescent="0.35">
      <c r="A12" s="16" t="s">
        <v>83</v>
      </c>
      <c r="B12" s="5">
        <v>41</v>
      </c>
      <c r="C12" s="5">
        <v>80</v>
      </c>
      <c r="D12" s="5">
        <v>5</v>
      </c>
      <c r="E12" s="5">
        <v>39</v>
      </c>
      <c r="F12" s="5">
        <v>1</v>
      </c>
      <c r="G12" s="8">
        <f t="shared" si="0"/>
        <v>47</v>
      </c>
      <c r="H12" s="9">
        <f>G12/'Current ICL Eligible Number'!B12</f>
        <v>0.33571428571428569</v>
      </c>
      <c r="I12" s="1">
        <v>45</v>
      </c>
    </row>
    <row r="14" spans="1:9" x14ac:dyDescent="0.35">
      <c r="B14" s="12" t="s">
        <v>19</v>
      </c>
      <c r="C14" s="12" t="s">
        <v>20</v>
      </c>
      <c r="D14" s="13" t="s">
        <v>194</v>
      </c>
    </row>
    <row r="15" spans="1:9" x14ac:dyDescent="0.35">
      <c r="A15" s="16" t="s">
        <v>68</v>
      </c>
      <c r="B15" s="10">
        <f>C3+E3</f>
        <v>298</v>
      </c>
      <c r="C15" s="10">
        <f>I3</f>
        <v>45</v>
      </c>
      <c r="D15" s="11">
        <f>B15+C15</f>
        <v>343</v>
      </c>
    </row>
    <row r="16" spans="1:9" x14ac:dyDescent="0.35">
      <c r="A16" s="16" t="s">
        <v>77</v>
      </c>
      <c r="B16" s="10">
        <f t="shared" ref="B16:B24" si="1">C4+E4</f>
        <v>307</v>
      </c>
      <c r="C16" s="10">
        <f t="shared" ref="C16:C24" si="2">I4</f>
        <v>45</v>
      </c>
      <c r="D16" s="11">
        <f t="shared" ref="D16:D24" si="3">B16+C16</f>
        <v>352</v>
      </c>
    </row>
    <row r="17" spans="1:9" x14ac:dyDescent="0.35">
      <c r="A17" s="16" t="s">
        <v>67</v>
      </c>
      <c r="B17" s="10">
        <f t="shared" si="1"/>
        <v>247</v>
      </c>
      <c r="C17" s="10">
        <f t="shared" si="2"/>
        <v>45</v>
      </c>
      <c r="D17" s="11">
        <f t="shared" si="3"/>
        <v>292</v>
      </c>
    </row>
    <row r="18" spans="1:9" x14ac:dyDescent="0.35">
      <c r="A18" s="16" t="s">
        <v>64</v>
      </c>
      <c r="B18" s="10">
        <f t="shared" si="1"/>
        <v>36</v>
      </c>
      <c r="C18" s="10">
        <f t="shared" si="2"/>
        <v>45</v>
      </c>
      <c r="D18" s="11">
        <f t="shared" si="3"/>
        <v>81</v>
      </c>
    </row>
    <row r="19" spans="1:9" x14ac:dyDescent="0.35">
      <c r="A19" s="16" t="s">
        <v>78</v>
      </c>
      <c r="B19" s="10">
        <f t="shared" si="1"/>
        <v>25</v>
      </c>
      <c r="C19" s="10">
        <f t="shared" si="2"/>
        <v>30</v>
      </c>
      <c r="D19" s="11">
        <f t="shared" si="3"/>
        <v>55</v>
      </c>
    </row>
    <row r="20" spans="1:9" x14ac:dyDescent="0.35">
      <c r="A20" s="16" t="s">
        <v>79</v>
      </c>
      <c r="B20" s="10">
        <f t="shared" si="1"/>
        <v>57</v>
      </c>
      <c r="C20" s="10">
        <f t="shared" si="2"/>
        <v>45</v>
      </c>
      <c r="D20" s="11">
        <f t="shared" si="3"/>
        <v>102</v>
      </c>
    </row>
    <row r="21" spans="1:9" x14ac:dyDescent="0.35">
      <c r="A21" s="16" t="s">
        <v>80</v>
      </c>
      <c r="B21" s="10">
        <f t="shared" si="1"/>
        <v>87</v>
      </c>
      <c r="C21" s="10">
        <f t="shared" si="2"/>
        <v>45</v>
      </c>
      <c r="D21" s="11">
        <f t="shared" si="3"/>
        <v>132</v>
      </c>
    </row>
    <row r="22" spans="1:9" x14ac:dyDescent="0.35">
      <c r="A22" s="16" t="s">
        <v>81</v>
      </c>
      <c r="B22" s="10">
        <f t="shared" si="1"/>
        <v>18</v>
      </c>
      <c r="C22" s="10">
        <f t="shared" si="2"/>
        <v>30</v>
      </c>
      <c r="D22" s="11">
        <f t="shared" si="3"/>
        <v>48</v>
      </c>
    </row>
    <row r="23" spans="1:9" x14ac:dyDescent="0.35">
      <c r="A23" s="16" t="s">
        <v>82</v>
      </c>
      <c r="B23" s="10">
        <f t="shared" si="1"/>
        <v>9</v>
      </c>
      <c r="C23" s="10">
        <f t="shared" si="2"/>
        <v>30</v>
      </c>
      <c r="D23" s="11">
        <f t="shared" si="3"/>
        <v>39</v>
      </c>
    </row>
    <row r="24" spans="1:9" x14ac:dyDescent="0.35">
      <c r="A24" s="16" t="s">
        <v>83</v>
      </c>
      <c r="B24" s="10">
        <f t="shared" si="1"/>
        <v>119</v>
      </c>
      <c r="C24" s="10">
        <f t="shared" si="2"/>
        <v>45</v>
      </c>
      <c r="D24" s="11">
        <f t="shared" si="3"/>
        <v>164</v>
      </c>
    </row>
    <row r="26" spans="1:9" x14ac:dyDescent="0.35">
      <c r="B26" s="1" t="s">
        <v>213</v>
      </c>
      <c r="C26" s="1" t="s">
        <v>214</v>
      </c>
      <c r="D26" s="1" t="s">
        <v>215</v>
      </c>
      <c r="E26" s="1" t="s">
        <v>216</v>
      </c>
      <c r="F26" s="1" t="s">
        <v>217</v>
      </c>
      <c r="G26" s="1" t="s">
        <v>18</v>
      </c>
      <c r="H26" s="1" t="s">
        <v>21</v>
      </c>
      <c r="I26" s="1" t="s">
        <v>22</v>
      </c>
    </row>
    <row r="27" spans="1:9" x14ac:dyDescent="0.35">
      <c r="A27" s="16" t="s">
        <v>66</v>
      </c>
      <c r="B27" s="5">
        <v>3</v>
      </c>
      <c r="C27" s="5">
        <v>8</v>
      </c>
      <c r="D27" s="5">
        <v>0</v>
      </c>
      <c r="E27" s="5">
        <v>0</v>
      </c>
      <c r="F27" s="5">
        <v>0</v>
      </c>
      <c r="G27" s="8">
        <f t="shared" ref="G27:G38" si="4">B27+D27</f>
        <v>3</v>
      </c>
      <c r="H27" s="9">
        <f>G27/'Current ICL Eligible Number'!B16</f>
        <v>4.8387096774193547E-2</v>
      </c>
      <c r="I27" s="1">
        <v>15</v>
      </c>
    </row>
    <row r="28" spans="1:9" x14ac:dyDescent="0.35">
      <c r="A28" s="16" t="s">
        <v>65</v>
      </c>
      <c r="B28" s="5">
        <v>2</v>
      </c>
      <c r="C28" s="5">
        <v>10</v>
      </c>
      <c r="D28" s="5">
        <v>0</v>
      </c>
      <c r="E28" s="5">
        <v>0</v>
      </c>
      <c r="F28" s="5">
        <v>0</v>
      </c>
      <c r="G28" s="8">
        <f t="shared" si="4"/>
        <v>2</v>
      </c>
      <c r="H28" s="9">
        <f>G28/'Current ICL Eligible Number'!B17</f>
        <v>4.0816326530612242E-2</v>
      </c>
      <c r="I28" s="1">
        <v>0</v>
      </c>
    </row>
    <row r="29" spans="1:9" x14ac:dyDescent="0.35">
      <c r="A29" s="16" t="s">
        <v>75</v>
      </c>
      <c r="B29" s="5">
        <v>9</v>
      </c>
      <c r="C29" s="5">
        <v>18</v>
      </c>
      <c r="D29" s="5">
        <v>0</v>
      </c>
      <c r="E29" s="5">
        <v>0</v>
      </c>
      <c r="F29" s="5">
        <v>1</v>
      </c>
      <c r="G29" s="8">
        <f t="shared" si="4"/>
        <v>9</v>
      </c>
      <c r="H29" s="9">
        <f>G29/'Current ICL Eligible Number'!B18</f>
        <v>7.5630252100840331E-2</v>
      </c>
      <c r="I29" s="1">
        <v>15</v>
      </c>
    </row>
    <row r="30" spans="1:9" x14ac:dyDescent="0.35">
      <c r="A30" s="16" t="s">
        <v>85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8">
        <f t="shared" si="4"/>
        <v>0</v>
      </c>
      <c r="H30" s="9">
        <f>G30/'Current ICL Eligible Number'!B19</f>
        <v>0</v>
      </c>
      <c r="I30" s="1">
        <v>0</v>
      </c>
    </row>
    <row r="31" spans="1:9" x14ac:dyDescent="0.35">
      <c r="A31" s="16" t="s">
        <v>63</v>
      </c>
      <c r="B31" s="5">
        <v>8</v>
      </c>
      <c r="C31" s="5">
        <v>30</v>
      </c>
      <c r="D31" s="5">
        <v>1</v>
      </c>
      <c r="E31" s="5">
        <v>3</v>
      </c>
      <c r="F31" s="5">
        <v>0</v>
      </c>
      <c r="G31" s="8">
        <f t="shared" si="4"/>
        <v>9</v>
      </c>
      <c r="H31" s="9">
        <f>G31/'Current ICL Eligible Number'!B20</f>
        <v>4.5685279187817257E-2</v>
      </c>
      <c r="I31" s="1">
        <v>0</v>
      </c>
    </row>
    <row r="32" spans="1:9" x14ac:dyDescent="0.35">
      <c r="A32" s="16" t="s">
        <v>87</v>
      </c>
      <c r="B32" s="5">
        <v>3</v>
      </c>
      <c r="C32" s="5">
        <v>0</v>
      </c>
      <c r="D32" s="5">
        <v>0</v>
      </c>
      <c r="E32" s="5">
        <v>0</v>
      </c>
      <c r="F32" s="5">
        <v>2</v>
      </c>
      <c r="G32" s="8">
        <f t="shared" si="4"/>
        <v>3</v>
      </c>
      <c r="H32" s="9">
        <f>G32/'Current ICL Eligible Number'!B21</f>
        <v>2.0833333333333332E-2</v>
      </c>
      <c r="I32" s="1">
        <v>0</v>
      </c>
    </row>
    <row r="33" spans="1:9" x14ac:dyDescent="0.35">
      <c r="A33" s="16" t="s">
        <v>88</v>
      </c>
      <c r="B33" s="5">
        <v>2</v>
      </c>
      <c r="C33" s="5">
        <v>6</v>
      </c>
      <c r="D33" s="5">
        <v>0</v>
      </c>
      <c r="E33" s="5">
        <v>0</v>
      </c>
      <c r="F33" s="5">
        <v>0</v>
      </c>
      <c r="G33" s="8">
        <f t="shared" si="4"/>
        <v>2</v>
      </c>
      <c r="H33" s="9">
        <f>G33/'Current ICL Eligible Number'!B22</f>
        <v>0.16666666666666666</v>
      </c>
      <c r="I33" s="1">
        <v>30</v>
      </c>
    </row>
    <row r="34" spans="1:9" x14ac:dyDescent="0.35">
      <c r="A34" s="16" t="s">
        <v>89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8">
        <f t="shared" si="4"/>
        <v>0</v>
      </c>
      <c r="H34" s="9">
        <f>G34/'Current ICL Eligible Number'!B23</f>
        <v>0</v>
      </c>
      <c r="I34" s="1">
        <v>0</v>
      </c>
    </row>
    <row r="35" spans="1:9" x14ac:dyDescent="0.35">
      <c r="A35" s="16" t="s">
        <v>90</v>
      </c>
      <c r="B35" s="5">
        <v>11</v>
      </c>
      <c r="C35" s="5">
        <v>23</v>
      </c>
      <c r="D35" s="5">
        <v>0</v>
      </c>
      <c r="E35" s="5">
        <v>0</v>
      </c>
      <c r="F35" s="5">
        <v>4</v>
      </c>
      <c r="G35" s="8">
        <f t="shared" si="4"/>
        <v>11</v>
      </c>
      <c r="H35" s="9">
        <f>G35/'Current ICL Eligible Number'!B24</f>
        <v>0.13924050632911392</v>
      </c>
      <c r="I35" s="1">
        <v>30</v>
      </c>
    </row>
    <row r="36" spans="1:9" x14ac:dyDescent="0.35">
      <c r="A36" s="16" t="s">
        <v>91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8">
        <f t="shared" si="4"/>
        <v>0</v>
      </c>
      <c r="H36" s="9">
        <f>G36/'Current ICL Eligible Number'!B25</f>
        <v>0</v>
      </c>
      <c r="I36" s="1">
        <v>0</v>
      </c>
    </row>
    <row r="37" spans="1:9" x14ac:dyDescent="0.35">
      <c r="A37" s="16" t="s">
        <v>92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8">
        <f t="shared" si="4"/>
        <v>0</v>
      </c>
      <c r="H37" s="9">
        <f>G37/'Current ICL Eligible Number'!B26</f>
        <v>0</v>
      </c>
      <c r="I37" s="1">
        <v>0</v>
      </c>
    </row>
    <row r="38" spans="1:9" x14ac:dyDescent="0.35">
      <c r="A38" s="16" t="s">
        <v>93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8">
        <f t="shared" si="4"/>
        <v>0</v>
      </c>
      <c r="H38" s="9">
        <f>G38/'Current ICL Eligible Number'!B27</f>
        <v>0</v>
      </c>
      <c r="I38" s="1">
        <v>0</v>
      </c>
    </row>
    <row r="40" spans="1:9" x14ac:dyDescent="0.35">
      <c r="B40" s="12" t="s">
        <v>19</v>
      </c>
      <c r="C40" s="12" t="s">
        <v>20</v>
      </c>
      <c r="D40" s="13" t="s">
        <v>194</v>
      </c>
    </row>
    <row r="41" spans="1:9" x14ac:dyDescent="0.35">
      <c r="A41" s="16" t="s">
        <v>66</v>
      </c>
      <c r="B41" s="10">
        <f>C27+E27</f>
        <v>8</v>
      </c>
      <c r="C41" s="10">
        <f>I27</f>
        <v>15</v>
      </c>
      <c r="D41" s="11">
        <f>B41+C41</f>
        <v>23</v>
      </c>
    </row>
    <row r="42" spans="1:9" x14ac:dyDescent="0.35">
      <c r="A42" s="16" t="s">
        <v>65</v>
      </c>
      <c r="B42" s="10">
        <f t="shared" ref="B42:B52" si="5">C28+E28</f>
        <v>10</v>
      </c>
      <c r="C42" s="10">
        <f t="shared" ref="C42:C52" si="6">I28</f>
        <v>0</v>
      </c>
      <c r="D42" s="11">
        <f t="shared" ref="D42:D52" si="7">B42+C42</f>
        <v>10</v>
      </c>
    </row>
    <row r="43" spans="1:9" x14ac:dyDescent="0.35">
      <c r="A43" s="16" t="s">
        <v>75</v>
      </c>
      <c r="B43" s="10">
        <f t="shared" si="5"/>
        <v>18</v>
      </c>
      <c r="C43" s="10">
        <f t="shared" si="6"/>
        <v>15</v>
      </c>
      <c r="D43" s="11">
        <f t="shared" si="7"/>
        <v>33</v>
      </c>
    </row>
    <row r="44" spans="1:9" x14ac:dyDescent="0.35">
      <c r="A44" s="16" t="s">
        <v>85</v>
      </c>
      <c r="B44" s="10">
        <f t="shared" si="5"/>
        <v>0</v>
      </c>
      <c r="C44" s="10">
        <f t="shared" si="6"/>
        <v>0</v>
      </c>
      <c r="D44" s="11">
        <f t="shared" si="7"/>
        <v>0</v>
      </c>
    </row>
    <row r="45" spans="1:9" x14ac:dyDescent="0.35">
      <c r="A45" s="16" t="s">
        <v>86</v>
      </c>
      <c r="B45" s="10">
        <f t="shared" si="5"/>
        <v>33</v>
      </c>
      <c r="C45" s="10">
        <f t="shared" si="6"/>
        <v>0</v>
      </c>
      <c r="D45" s="11">
        <f t="shared" si="7"/>
        <v>33</v>
      </c>
    </row>
    <row r="46" spans="1:9" x14ac:dyDescent="0.35">
      <c r="A46" s="16" t="s">
        <v>87</v>
      </c>
      <c r="B46" s="10">
        <f t="shared" si="5"/>
        <v>0</v>
      </c>
      <c r="C46" s="10">
        <f t="shared" si="6"/>
        <v>0</v>
      </c>
      <c r="D46" s="11">
        <f t="shared" si="7"/>
        <v>0</v>
      </c>
    </row>
    <row r="47" spans="1:9" x14ac:dyDescent="0.35">
      <c r="A47" s="16" t="s">
        <v>88</v>
      </c>
      <c r="B47" s="10">
        <f t="shared" si="5"/>
        <v>6</v>
      </c>
      <c r="C47" s="10">
        <f t="shared" si="6"/>
        <v>30</v>
      </c>
      <c r="D47" s="11">
        <f t="shared" si="7"/>
        <v>36</v>
      </c>
    </row>
    <row r="48" spans="1:9" x14ac:dyDescent="0.35">
      <c r="A48" s="16" t="s">
        <v>89</v>
      </c>
      <c r="B48" s="10">
        <f t="shared" si="5"/>
        <v>0</v>
      </c>
      <c r="C48" s="10">
        <f t="shared" si="6"/>
        <v>0</v>
      </c>
      <c r="D48" s="11">
        <f t="shared" si="7"/>
        <v>0</v>
      </c>
    </row>
    <row r="49" spans="1:4" x14ac:dyDescent="0.35">
      <c r="A49" s="16" t="s">
        <v>90</v>
      </c>
      <c r="B49" s="10">
        <f t="shared" si="5"/>
        <v>23</v>
      </c>
      <c r="C49" s="10">
        <f t="shared" si="6"/>
        <v>30</v>
      </c>
      <c r="D49" s="11">
        <f t="shared" si="7"/>
        <v>53</v>
      </c>
    </row>
    <row r="50" spans="1:4" x14ac:dyDescent="0.35">
      <c r="A50" s="16" t="s">
        <v>91</v>
      </c>
      <c r="B50" s="10">
        <f t="shared" si="5"/>
        <v>0</v>
      </c>
      <c r="C50" s="10">
        <f t="shared" si="6"/>
        <v>0</v>
      </c>
      <c r="D50" s="11">
        <f t="shared" si="7"/>
        <v>0</v>
      </c>
    </row>
    <row r="51" spans="1:4" x14ac:dyDescent="0.35">
      <c r="A51" s="16" t="s">
        <v>92</v>
      </c>
      <c r="B51" s="10">
        <f t="shared" si="5"/>
        <v>0</v>
      </c>
      <c r="C51" s="10">
        <f t="shared" si="6"/>
        <v>0</v>
      </c>
      <c r="D51" s="11">
        <f t="shared" si="7"/>
        <v>0</v>
      </c>
    </row>
    <row r="52" spans="1:4" x14ac:dyDescent="0.35">
      <c r="A52" s="16" t="s">
        <v>93</v>
      </c>
      <c r="B52" s="10">
        <f t="shared" si="5"/>
        <v>0</v>
      </c>
      <c r="C52" s="10">
        <f t="shared" si="6"/>
        <v>0</v>
      </c>
      <c r="D52" s="11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F478-A21E-4210-8490-429845EAC8FD}">
  <dimension ref="A1:E27"/>
  <sheetViews>
    <sheetView workbookViewId="0">
      <selection activeCell="B52" sqref="B52"/>
    </sheetView>
  </sheetViews>
  <sheetFormatPr defaultRowHeight="14.5" x14ac:dyDescent="0.35"/>
  <cols>
    <col min="1" max="1" width="30.26953125" bestFit="1" customWidth="1"/>
    <col min="2" max="2" width="17" bestFit="1" customWidth="1"/>
    <col min="3" max="3" width="13.81640625" customWidth="1"/>
    <col min="4" max="4" width="11.453125" bestFit="1" customWidth="1"/>
    <col min="5" max="5" width="15.54296875" customWidth="1"/>
  </cols>
  <sheetData>
    <row r="1" spans="1:5" x14ac:dyDescent="0.35">
      <c r="A1" s="22" t="s">
        <v>76</v>
      </c>
      <c r="B1" s="20" t="s">
        <v>3</v>
      </c>
      <c r="C1" s="20" t="s">
        <v>14</v>
      </c>
      <c r="D1" s="20" t="s">
        <v>15</v>
      </c>
      <c r="E1" s="20" t="s">
        <v>16</v>
      </c>
    </row>
    <row r="2" spans="1:5" ht="15" thickBot="1" x14ac:dyDescent="0.4">
      <c r="A2" s="23"/>
      <c r="B2" s="21">
        <v>22</v>
      </c>
      <c r="C2" s="21">
        <f>B2*0.05</f>
        <v>1.1000000000000001</v>
      </c>
      <c r="D2" s="21">
        <f>B2*0.1</f>
        <v>2.2000000000000002</v>
      </c>
      <c r="E2" s="21">
        <f>B2*0.2</f>
        <v>4.4000000000000004</v>
      </c>
    </row>
    <row r="3" spans="1:5" x14ac:dyDescent="0.35">
      <c r="A3" s="16" t="s">
        <v>68</v>
      </c>
      <c r="B3" s="10">
        <v>217</v>
      </c>
      <c r="C3" s="15">
        <f t="shared" ref="C3:C12" si="0">B3/100*5</f>
        <v>10.85</v>
      </c>
      <c r="D3" s="15">
        <f t="shared" ref="D3:D12" si="1">B3/100*10</f>
        <v>21.7</v>
      </c>
      <c r="E3" s="15">
        <f t="shared" ref="E3:E12" si="2">B3/100*20</f>
        <v>43.4</v>
      </c>
    </row>
    <row r="4" spans="1:5" x14ac:dyDescent="0.35">
      <c r="A4" s="16" t="s">
        <v>77</v>
      </c>
      <c r="B4" s="10">
        <v>274</v>
      </c>
      <c r="C4" s="15">
        <f t="shared" si="0"/>
        <v>13.700000000000001</v>
      </c>
      <c r="D4" s="15">
        <f t="shared" si="1"/>
        <v>27.400000000000002</v>
      </c>
      <c r="E4" s="15">
        <f t="shared" si="2"/>
        <v>54.800000000000004</v>
      </c>
    </row>
    <row r="5" spans="1:5" x14ac:dyDescent="0.35">
      <c r="A5" s="16" t="s">
        <v>67</v>
      </c>
      <c r="B5" s="10">
        <v>174</v>
      </c>
      <c r="C5" s="15">
        <f t="shared" si="0"/>
        <v>8.6999999999999993</v>
      </c>
      <c r="D5" s="15">
        <f t="shared" si="1"/>
        <v>17.399999999999999</v>
      </c>
      <c r="E5" s="15">
        <f t="shared" si="2"/>
        <v>34.799999999999997</v>
      </c>
    </row>
    <row r="6" spans="1:5" ht="15" customHeight="1" x14ac:dyDescent="0.35">
      <c r="A6" s="16" t="s">
        <v>64</v>
      </c>
      <c r="B6" s="10">
        <v>43</v>
      </c>
      <c r="C6" s="15">
        <f t="shared" si="0"/>
        <v>2.15</v>
      </c>
      <c r="D6" s="15">
        <f t="shared" si="1"/>
        <v>4.3</v>
      </c>
      <c r="E6" s="15">
        <f t="shared" si="2"/>
        <v>8.6</v>
      </c>
    </row>
    <row r="7" spans="1:5" x14ac:dyDescent="0.35">
      <c r="A7" s="16" t="s">
        <v>78</v>
      </c>
      <c r="B7" s="10">
        <v>59</v>
      </c>
      <c r="C7" s="15">
        <f t="shared" si="0"/>
        <v>2.9499999999999997</v>
      </c>
      <c r="D7" s="15">
        <f t="shared" si="1"/>
        <v>5.8999999999999995</v>
      </c>
      <c r="E7" s="15">
        <f t="shared" si="2"/>
        <v>11.799999999999999</v>
      </c>
    </row>
    <row r="8" spans="1:5" x14ac:dyDescent="0.35">
      <c r="A8" s="16" t="s">
        <v>79</v>
      </c>
      <c r="B8" s="10">
        <v>49</v>
      </c>
      <c r="C8" s="15">
        <f t="shared" si="0"/>
        <v>2.4500000000000002</v>
      </c>
      <c r="D8" s="15">
        <f t="shared" si="1"/>
        <v>4.9000000000000004</v>
      </c>
      <c r="E8" s="15">
        <f t="shared" si="2"/>
        <v>9.8000000000000007</v>
      </c>
    </row>
    <row r="9" spans="1:5" ht="14.5" customHeight="1" x14ac:dyDescent="0.35">
      <c r="A9" s="16" t="s">
        <v>80</v>
      </c>
      <c r="B9" s="10">
        <v>36</v>
      </c>
      <c r="C9" s="15">
        <f t="shared" si="0"/>
        <v>1.7999999999999998</v>
      </c>
      <c r="D9" s="15">
        <f t="shared" si="1"/>
        <v>3.5999999999999996</v>
      </c>
      <c r="E9" s="15">
        <f t="shared" si="2"/>
        <v>7.1999999999999993</v>
      </c>
    </row>
    <row r="10" spans="1:5" x14ac:dyDescent="0.35">
      <c r="A10" s="16" t="s">
        <v>81</v>
      </c>
      <c r="B10" s="10">
        <v>39</v>
      </c>
      <c r="C10" s="15">
        <f t="shared" si="0"/>
        <v>1.9500000000000002</v>
      </c>
      <c r="D10" s="15">
        <f t="shared" si="1"/>
        <v>3.9000000000000004</v>
      </c>
      <c r="E10" s="15">
        <f t="shared" si="2"/>
        <v>7.8000000000000007</v>
      </c>
    </row>
    <row r="11" spans="1:5" x14ac:dyDescent="0.35">
      <c r="A11" s="16" t="s">
        <v>82</v>
      </c>
      <c r="B11" s="10">
        <v>53</v>
      </c>
      <c r="C11" s="15">
        <f t="shared" si="0"/>
        <v>2.6500000000000004</v>
      </c>
      <c r="D11" s="15">
        <f t="shared" si="1"/>
        <v>5.3000000000000007</v>
      </c>
      <c r="E11" s="15">
        <f t="shared" si="2"/>
        <v>10.600000000000001</v>
      </c>
    </row>
    <row r="12" spans="1:5" x14ac:dyDescent="0.35">
      <c r="A12" s="16" t="s">
        <v>83</v>
      </c>
      <c r="B12" s="10">
        <v>140</v>
      </c>
      <c r="C12" s="15">
        <f t="shared" si="0"/>
        <v>7</v>
      </c>
      <c r="D12" s="15">
        <f t="shared" si="1"/>
        <v>14</v>
      </c>
      <c r="E12" s="15">
        <f t="shared" si="2"/>
        <v>28</v>
      </c>
    </row>
    <row r="13" spans="1:5" x14ac:dyDescent="0.35">
      <c r="A13" s="3"/>
    </row>
    <row r="14" spans="1:5" x14ac:dyDescent="0.35">
      <c r="A14" s="22" t="s">
        <v>84</v>
      </c>
      <c r="B14" s="20" t="s">
        <v>3</v>
      </c>
      <c r="C14" s="20" t="s">
        <v>14</v>
      </c>
      <c r="D14" s="20" t="s">
        <v>15</v>
      </c>
      <c r="E14" s="20" t="s">
        <v>16</v>
      </c>
    </row>
    <row r="15" spans="1:5" ht="15" thickBot="1" x14ac:dyDescent="0.4">
      <c r="A15" s="23"/>
      <c r="B15" s="21">
        <v>22</v>
      </c>
      <c r="C15" s="21">
        <f>B15*0.05</f>
        <v>1.1000000000000001</v>
      </c>
      <c r="D15" s="21">
        <f>B15*0.1</f>
        <v>2.2000000000000002</v>
      </c>
      <c r="E15" s="21">
        <f>B15*0.2</f>
        <v>4.4000000000000004</v>
      </c>
    </row>
    <row r="16" spans="1:5" x14ac:dyDescent="0.35">
      <c r="A16" s="16" t="s">
        <v>66</v>
      </c>
      <c r="B16" s="10">
        <v>62</v>
      </c>
      <c r="C16" s="15">
        <f t="shared" ref="C16:C25" si="3">B16/100*5</f>
        <v>3.1</v>
      </c>
      <c r="D16" s="15">
        <f t="shared" ref="D16:D25" si="4">B16/100*10</f>
        <v>6.2</v>
      </c>
      <c r="E16" s="15">
        <f t="shared" ref="E16:E25" si="5">B16/100*20</f>
        <v>12.4</v>
      </c>
    </row>
    <row r="17" spans="1:5" x14ac:dyDescent="0.35">
      <c r="A17" s="16" t="s">
        <v>65</v>
      </c>
      <c r="B17" s="10">
        <v>49</v>
      </c>
      <c r="C17" s="15">
        <f t="shared" si="3"/>
        <v>2.4500000000000002</v>
      </c>
      <c r="D17" s="15">
        <f t="shared" si="4"/>
        <v>4.9000000000000004</v>
      </c>
      <c r="E17" s="15">
        <f t="shared" si="5"/>
        <v>9.8000000000000007</v>
      </c>
    </row>
    <row r="18" spans="1:5" x14ac:dyDescent="0.35">
      <c r="A18" s="16" t="s">
        <v>75</v>
      </c>
      <c r="B18" s="10">
        <v>119</v>
      </c>
      <c r="C18" s="15">
        <f t="shared" si="3"/>
        <v>5.9499999999999993</v>
      </c>
      <c r="D18" s="15">
        <f t="shared" si="4"/>
        <v>11.899999999999999</v>
      </c>
      <c r="E18" s="15">
        <f t="shared" si="5"/>
        <v>23.799999999999997</v>
      </c>
    </row>
    <row r="19" spans="1:5" x14ac:dyDescent="0.35">
      <c r="A19" s="16" t="s">
        <v>85</v>
      </c>
      <c r="B19" s="10">
        <v>9</v>
      </c>
      <c r="C19" s="15">
        <f t="shared" si="3"/>
        <v>0.44999999999999996</v>
      </c>
      <c r="D19" s="15">
        <f t="shared" si="4"/>
        <v>0.89999999999999991</v>
      </c>
      <c r="E19" s="15">
        <f t="shared" si="5"/>
        <v>1.7999999999999998</v>
      </c>
    </row>
    <row r="20" spans="1:5" x14ac:dyDescent="0.35">
      <c r="A20" s="16" t="s">
        <v>86</v>
      </c>
      <c r="B20" s="10">
        <v>197</v>
      </c>
      <c r="C20" s="15">
        <f t="shared" si="3"/>
        <v>9.85</v>
      </c>
      <c r="D20" s="15">
        <f t="shared" si="4"/>
        <v>19.7</v>
      </c>
      <c r="E20" s="15">
        <f t="shared" si="5"/>
        <v>39.4</v>
      </c>
    </row>
    <row r="21" spans="1:5" x14ac:dyDescent="0.35">
      <c r="A21" s="16" t="s">
        <v>87</v>
      </c>
      <c r="B21" s="10">
        <v>144</v>
      </c>
      <c r="C21" s="15">
        <f t="shared" si="3"/>
        <v>7.1999999999999993</v>
      </c>
      <c r="D21" s="15">
        <f t="shared" si="4"/>
        <v>14.399999999999999</v>
      </c>
      <c r="E21" s="15">
        <f t="shared" si="5"/>
        <v>28.799999999999997</v>
      </c>
    </row>
    <row r="22" spans="1:5" x14ac:dyDescent="0.35">
      <c r="A22" s="16" t="s">
        <v>88</v>
      </c>
      <c r="B22" s="10">
        <v>12</v>
      </c>
      <c r="C22" s="15">
        <f t="shared" si="3"/>
        <v>0.6</v>
      </c>
      <c r="D22" s="15">
        <f t="shared" si="4"/>
        <v>1.2</v>
      </c>
      <c r="E22" s="15">
        <f t="shared" si="5"/>
        <v>2.4</v>
      </c>
    </row>
    <row r="23" spans="1:5" x14ac:dyDescent="0.35">
      <c r="A23" s="16" t="s">
        <v>89</v>
      </c>
      <c r="B23" s="10">
        <v>188</v>
      </c>
      <c r="C23" s="15">
        <f t="shared" si="3"/>
        <v>9.3999999999999986</v>
      </c>
      <c r="D23" s="15">
        <f t="shared" si="4"/>
        <v>18.799999999999997</v>
      </c>
      <c r="E23" s="15">
        <f t="shared" si="5"/>
        <v>37.599999999999994</v>
      </c>
    </row>
    <row r="24" spans="1:5" x14ac:dyDescent="0.35">
      <c r="A24" s="16" t="s">
        <v>90</v>
      </c>
      <c r="B24" s="10">
        <v>79</v>
      </c>
      <c r="C24" s="15">
        <f t="shared" si="3"/>
        <v>3.95</v>
      </c>
      <c r="D24" s="15">
        <f t="shared" si="4"/>
        <v>7.9</v>
      </c>
      <c r="E24" s="15">
        <f t="shared" si="5"/>
        <v>15.8</v>
      </c>
    </row>
    <row r="25" spans="1:5" x14ac:dyDescent="0.35">
      <c r="A25" s="16" t="s">
        <v>91</v>
      </c>
      <c r="B25" s="10">
        <v>7</v>
      </c>
      <c r="C25" s="15">
        <f t="shared" si="3"/>
        <v>0.35000000000000003</v>
      </c>
      <c r="D25" s="15">
        <f t="shared" si="4"/>
        <v>0.70000000000000007</v>
      </c>
      <c r="E25" s="15">
        <f t="shared" si="5"/>
        <v>1.4000000000000001</v>
      </c>
    </row>
    <row r="26" spans="1:5" x14ac:dyDescent="0.35">
      <c r="A26" s="16" t="s">
        <v>92</v>
      </c>
      <c r="B26" s="10">
        <v>4</v>
      </c>
      <c r="C26" s="15">
        <f t="shared" ref="C26:C27" si="6">B26/100*5</f>
        <v>0.2</v>
      </c>
      <c r="D26" s="15">
        <f t="shared" ref="D26:D27" si="7">B26/100*10</f>
        <v>0.4</v>
      </c>
      <c r="E26" s="15">
        <f t="shared" ref="E26:E27" si="8">B26/100*20</f>
        <v>0.8</v>
      </c>
    </row>
    <row r="27" spans="1:5" x14ac:dyDescent="0.35">
      <c r="A27" s="16" t="s">
        <v>93</v>
      </c>
      <c r="B27" s="10">
        <v>5</v>
      </c>
      <c r="C27" s="15">
        <f t="shared" si="6"/>
        <v>0.25</v>
      </c>
      <c r="D27" s="15">
        <f t="shared" si="7"/>
        <v>0.5</v>
      </c>
      <c r="E27" s="15">
        <f t="shared" si="8"/>
        <v>1</v>
      </c>
    </row>
  </sheetData>
  <mergeCells count="10">
    <mergeCell ref="A1:A2"/>
    <mergeCell ref="B1:B2"/>
    <mergeCell ref="C1:C2"/>
    <mergeCell ref="D1:D2"/>
    <mergeCell ref="E1:E2"/>
    <mergeCell ref="C14:C15"/>
    <mergeCell ref="D14:D15"/>
    <mergeCell ref="E14:E15"/>
    <mergeCell ref="A14:A15"/>
    <mergeCell ref="B14:B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C5158ACE89489F1F91E8172746EA" ma:contentTypeVersion="18" ma:contentTypeDescription="Create a new document." ma:contentTypeScope="" ma:versionID="4e9f0a426ef931335d80b7ba34663288">
  <xsd:schema xmlns:xsd="http://www.w3.org/2001/XMLSchema" xmlns:xs="http://www.w3.org/2001/XMLSchema" xmlns:p="http://schemas.microsoft.com/office/2006/metadata/properties" xmlns:ns2="341bc666-d55d-4268-986e-dfbc5a5d93b6" xmlns:ns3="0f4581ad-c3dd-4ef7-beff-5f6cac8f1c21" targetNamespace="http://schemas.microsoft.com/office/2006/metadata/properties" ma:root="true" ma:fieldsID="ac5cd945cf824595c784604aabe4fb3a" ns2:_="" ns3:_="">
    <xsd:import namespace="341bc666-d55d-4268-986e-dfbc5a5d93b6"/>
    <xsd:import namespace="0f4581ad-c3dd-4ef7-beff-5f6cac8f1c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c666-d55d-4268-986e-dfbc5a5d9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9590b89-a786-48e6-9418-682e7efc09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581ad-c3dd-4ef7-beff-5f6cac8f1c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fea8ba-b6f4-45b1-b30a-8963db4aadc2}" ma:internalName="TaxCatchAll" ma:showField="CatchAllData" ma:web="0f4581ad-c3dd-4ef7-beff-5f6cac8f1c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1bc666-d55d-4268-986e-dfbc5a5d93b6">
      <Terms xmlns="http://schemas.microsoft.com/office/infopath/2007/PartnerControls"/>
    </lcf76f155ced4ddcb4097134ff3c332f>
    <TaxCatchAll xmlns="0f4581ad-c3dd-4ef7-beff-5f6cac8f1c21" xsi:nil="true"/>
  </documentManagement>
</p:properties>
</file>

<file path=customXml/itemProps1.xml><?xml version="1.0" encoding="utf-8"?>
<ds:datastoreItem xmlns:ds="http://schemas.openxmlformats.org/officeDocument/2006/customXml" ds:itemID="{4B9C1E06-8DC2-41D1-94BE-8913148EE6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9DF6B9-B6B5-4C43-9FEB-80DE656E3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bc666-d55d-4268-986e-dfbc5a5d93b6"/>
    <ds:schemaRef ds:uri="0f4581ad-c3dd-4ef7-beff-5f6cac8f1c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F2796B-7086-4386-B858-B79914B79A92}">
  <ds:schemaRefs>
    <ds:schemaRef ds:uri="http://schemas.microsoft.com/office/2006/metadata/properties"/>
    <ds:schemaRef ds:uri="http://schemas.microsoft.com/office/infopath/2007/PartnerControls"/>
    <ds:schemaRef ds:uri="341bc666-d55d-4268-986e-dfbc5a5d93b6"/>
    <ds:schemaRef ds:uri="0f4581ad-c3dd-4ef7-beff-5f6cac8f1c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Distance</vt:lpstr>
      <vt:lpstr>Standard Aquabike</vt:lpstr>
      <vt:lpstr>Sprint Distance</vt:lpstr>
      <vt:lpstr>Adams manual Calculations</vt:lpstr>
      <vt:lpstr>Current ICL Eligible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Croker</dc:creator>
  <cp:lastModifiedBy>Adam Wicks</cp:lastModifiedBy>
  <dcterms:created xsi:type="dcterms:W3CDTF">2025-08-21T05:32:24Z</dcterms:created>
  <dcterms:modified xsi:type="dcterms:W3CDTF">2025-09-15T20:36:24Z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0x0101007193C5158ACE89489F1F91E8172746EA</vt:lpwstr>
  </property>
  <property fmtid="{D5CDD505-2E9C-101B-9397-08002B2CF9AE}" pid="3" name="MediaServiceImageTags">
    <vt:lpwstr/>
  </property>
</Properties>
</file>