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iang\Desktop\"/>
    </mc:Choice>
  </mc:AlternateContent>
  <xr:revisionPtr revIDLastSave="0" documentId="13_ncr:1_{9A0D941B-F200-4056-93CC-3601CC5BDFF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H8" i="1"/>
  <c r="M8" i="1" s="1"/>
  <c r="O7" i="1"/>
  <c r="N7" i="1"/>
  <c r="K7" i="1"/>
  <c r="J7" i="1"/>
  <c r="H7" i="1"/>
  <c r="M7" i="1" s="1"/>
  <c r="F7" i="1"/>
  <c r="E7" i="1"/>
  <c r="D7" i="1"/>
  <c r="O6" i="1"/>
  <c r="N6" i="1"/>
  <c r="K6" i="1"/>
  <c r="J6" i="1"/>
  <c r="H6" i="1"/>
  <c r="D6" i="1" s="1"/>
  <c r="F6" i="1"/>
  <c r="E6" i="1"/>
  <c r="O5" i="1"/>
  <c r="N5" i="1"/>
  <c r="K5" i="1"/>
  <c r="J5" i="1"/>
  <c r="H5" i="1"/>
  <c r="D5" i="1" s="1"/>
  <c r="F5" i="1"/>
  <c r="U3" i="1" s="1"/>
  <c r="U5" i="1" s="1"/>
  <c r="E5" i="1"/>
  <c r="O4" i="1"/>
  <c r="N4" i="1"/>
  <c r="K4" i="1"/>
  <c r="J4" i="1"/>
  <c r="H4" i="1"/>
  <c r="M4" i="1" s="1"/>
  <c r="F4" i="1"/>
  <c r="E4" i="1"/>
  <c r="D4" i="1"/>
  <c r="R3" i="1"/>
  <c r="R5" i="1" s="1"/>
  <c r="O3" i="1"/>
  <c r="K3" i="1"/>
  <c r="J3" i="1"/>
  <c r="H3" i="1"/>
  <c r="I3" i="1" s="1"/>
  <c r="F3" i="1"/>
  <c r="E3" i="1"/>
  <c r="D3" i="1"/>
  <c r="I6" i="1" l="1"/>
  <c r="I4" i="1"/>
  <c r="P3" i="1" s="1"/>
  <c r="P5" i="1" s="1"/>
  <c r="M6" i="1"/>
  <c r="I5" i="1"/>
  <c r="M5" i="1"/>
  <c r="S3" i="1" s="1"/>
  <c r="S5" i="1" s="1"/>
  <c r="T3" i="1"/>
  <c r="T5" i="1" s="1"/>
  <c r="Q3" i="1"/>
  <c r="Q5" i="1" s="1"/>
  <c r="R6" i="1"/>
  <c r="S7" i="1"/>
  <c r="I7" i="1"/>
</calcChain>
</file>

<file path=xl/sharedStrings.xml><?xml version="1.0" encoding="utf-8"?>
<sst xmlns="http://schemas.openxmlformats.org/spreadsheetml/2006/main" count="29" uniqueCount="23">
  <si>
    <t>H+ to 1H</t>
  </si>
  <si>
    <t>Legendre</t>
  </si>
  <si>
    <t>F-IS</t>
  </si>
  <si>
    <t>U=0</t>
  </si>
  <si>
    <t>U=-0.5 V -0.1528771</t>
  </si>
  <si>
    <t>U=-0.8 V -0.1418523</t>
  </si>
  <si>
    <t>F-TS</t>
  </si>
  <si>
    <t>muSHE*N</t>
  </si>
  <si>
    <t>F-FS</t>
  </si>
  <si>
    <t>E(TS-IS) at 0 V</t>
  </si>
  <si>
    <t>E(TS-IS) at -0.5 V</t>
  </si>
  <si>
    <t>E(TS-IS) at -0.8 V</t>
  </si>
  <si>
    <t>E(FS-IS)</t>
  </si>
  <si>
    <t>E(FS-IS) at -0.5V</t>
  </si>
  <si>
    <t>E(FS-IS) at -0.8V</t>
  </si>
  <si>
    <t>WS2</t>
  </si>
  <si>
    <t>afterZPE</t>
  </si>
  <si>
    <t>ZPE+TS correction</t>
  </si>
  <si>
    <t>IS</t>
  </si>
  <si>
    <t>TS</t>
  </si>
  <si>
    <t>FS</t>
  </si>
  <si>
    <t>Example of reaction kinetics of HER on single Sulfur vacancy in 4-4 supercell 2H phase WS2</t>
  </si>
  <si>
    <t>Proton source: H502+ 或H7O3+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</si>
</sst>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Legendre Transformation</a:t>
            </a:r>
            <a:r>
              <a:rPr lang="en-US" baseline="0"/>
              <a:t> to identify ground state at 0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-1381.60597324284</c:v>
                </c:pt>
                <c:pt idx="1">
                  <c:v>-1381.6051499418002</c:v>
                </c:pt>
                <c:pt idx="2">
                  <c:v>-1381.5936844509499</c:v>
                </c:pt>
                <c:pt idx="3">
                  <c:v>-1381.5751654001399</c:v>
                </c:pt>
                <c:pt idx="4">
                  <c:v>-1381.5507015795399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9-4D14-9C7C-A879CD72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82847"/>
        <c:axId val="1856330287"/>
      </c:scatterChart>
      <c:valAx>
        <c:axId val="18465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30287"/>
        <c:crosses val="autoZero"/>
        <c:crossBetween val="midCat"/>
      </c:valAx>
      <c:valAx>
        <c:axId val="18563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Legendre Transformation to identify ground state at -0.5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-1389.43359544284</c:v>
                </c:pt>
                <c:pt idx="1">
                  <c:v>-1389.4419594918002</c:v>
                </c:pt>
                <c:pt idx="2">
                  <c:v>-1389.43968135095</c:v>
                </c:pt>
                <c:pt idx="3">
                  <c:v>-1389.43034965014</c:v>
                </c:pt>
                <c:pt idx="4">
                  <c:v>-1389.4150731795401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7-4BE8-9F0E-B900D893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90095"/>
        <c:axId val="1844648527"/>
      </c:scatterChart>
      <c:valAx>
        <c:axId val="20241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48527"/>
        <c:crosses val="autoZero"/>
        <c:crossBetween val="midCat"/>
      </c:valAx>
      <c:valAx>
        <c:axId val="1844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9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Legendre Transformation to identify ground state at -0.8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-1394.13016024284</c:v>
                </c:pt>
                <c:pt idx="1">
                  <c:v>-1394.1440366918</c:v>
                </c:pt>
                <c:pt idx="2">
                  <c:v>-1394.1472709509501</c:v>
                </c:pt>
                <c:pt idx="3">
                  <c:v>-1394.1434516501399</c:v>
                </c:pt>
                <c:pt idx="4">
                  <c:v>-1394.13368757954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117-9A92-A76BC32F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34447"/>
        <c:axId val="1851092511"/>
      </c:scatterChart>
      <c:valAx>
        <c:axId val="20339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2511"/>
        <c:crosses val="autoZero"/>
        <c:crossBetween val="midCat"/>
      </c:valAx>
      <c:valAx>
        <c:axId val="1851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3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133350</xdr:rowOff>
    </xdr:from>
    <xdr:to>
      <xdr:col>7</xdr:col>
      <xdr:colOff>419100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776B8-FC31-1134-088B-AF2C6B8E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10</xdr:row>
      <xdr:rowOff>152400</xdr:rowOff>
    </xdr:from>
    <xdr:to>
      <xdr:col>14</xdr:col>
      <xdr:colOff>930275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5BC5E-8523-62CD-FF43-7ADC2BE0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155575</xdr:colOff>
      <xdr:row>10</xdr:row>
      <xdr:rowOff>127000</xdr:rowOff>
    </xdr:from>
    <xdr:to>
      <xdr:col>20</xdr:col>
      <xdr:colOff>688975</xdr:colOff>
      <xdr:row>25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F403F-3F4A-DB12-AAAE-32F43F30A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E8" sqref="E8"/>
    </sheetView>
  </sheetViews>
  <sheetFormatPr defaultRowHeight="14.5" x14ac:dyDescent="0.35"/>
  <cols>
    <col min="4" max="4" width="11" customWidth="1"/>
    <col min="5" max="5" width="18.54296875" customWidth="1"/>
    <col min="6" max="6" width="18.7265625" customWidth="1"/>
    <col min="15" max="15" width="13.36328125" customWidth="1"/>
    <col min="16" max="16" width="12.26953125" customWidth="1"/>
    <col min="17" max="17" width="14.7265625" customWidth="1"/>
    <col min="18" max="18" width="9.08984375" customWidth="1"/>
    <col min="19" max="19" width="8.1796875" customWidth="1"/>
    <col min="20" max="21" width="13.54296875" customWidth="1"/>
  </cols>
  <sheetData>
    <row r="1" spans="1:21" x14ac:dyDescent="0.35">
      <c r="A1" t="s">
        <v>21</v>
      </c>
    </row>
    <row r="2" spans="1:21" x14ac:dyDescent="0.3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3</v>
      </c>
      <c r="J2" s="4" t="s">
        <v>4</v>
      </c>
      <c r="K2" s="4" t="s">
        <v>5</v>
      </c>
      <c r="L2" s="5" t="s">
        <v>8</v>
      </c>
      <c r="M2" s="5" t="s">
        <v>3</v>
      </c>
      <c r="N2" s="5" t="s">
        <v>4</v>
      </c>
      <c r="O2" s="5" t="s">
        <v>5</v>
      </c>
      <c r="P2" s="2" t="s">
        <v>9</v>
      </c>
      <c r="Q2" s="2" t="s">
        <v>10</v>
      </c>
      <c r="R2" s="2" t="s">
        <v>11</v>
      </c>
      <c r="S2" s="3" t="s">
        <v>12</v>
      </c>
      <c r="T2" s="3" t="s">
        <v>13</v>
      </c>
      <c r="U2" s="3" t="s">
        <v>14</v>
      </c>
    </row>
    <row r="3" spans="1:21" x14ac:dyDescent="0.35">
      <c r="A3" s="1" t="s">
        <v>15</v>
      </c>
      <c r="B3" s="1">
        <v>-1</v>
      </c>
      <c r="C3" s="1">
        <v>-1454.55924004284</v>
      </c>
      <c r="D3" s="6">
        <f>C3-H3</f>
        <v>-1381.60597324284</v>
      </c>
      <c r="E3" s="1">
        <f>C3-426*-0.1528771</f>
        <v>-1389.43359544284</v>
      </c>
      <c r="F3" s="1">
        <f>C3-426*-0.1418523</f>
        <v>-1394.13016024284</v>
      </c>
      <c r="G3" s="1">
        <v>-1454.52467929451</v>
      </c>
      <c r="H3" s="1">
        <f>-0.1712518*426</f>
        <v>-72.953266800000009</v>
      </c>
      <c r="I3" s="1">
        <f>G3-H3</f>
        <v>-1381.57141249451</v>
      </c>
      <c r="J3" s="1">
        <f>G3-426*-0.1528771</f>
        <v>-1389.39903469451</v>
      </c>
      <c r="K3" s="1">
        <f>G3-426*-0.1418523</f>
        <v>-1394.09559949451</v>
      </c>
      <c r="L3" s="1"/>
      <c r="M3" s="1"/>
      <c r="N3" s="1"/>
      <c r="O3" s="1">
        <f>L3-426*-0.1418523</f>
        <v>60.429079799999997</v>
      </c>
      <c r="P3" s="1">
        <f>(I4-D3)*27.2113961</f>
        <v>0.77002216618062114</v>
      </c>
      <c r="Q3" s="1">
        <f>(J5-E4)*27.2113961</f>
        <v>0.62995946981422568</v>
      </c>
      <c r="R3" s="1">
        <f>(K6-F5)*27.2113961</f>
        <v>0.51180512259075928</v>
      </c>
      <c r="S3" s="1">
        <f>(M5-D3)*27.2113961</f>
        <v>0.21202003385356172</v>
      </c>
      <c r="T3" s="1">
        <f>(N6-E4)*27.2113961</f>
        <v>-0.11549631055796707</v>
      </c>
      <c r="U3" s="1">
        <f>(O7-F5)*27.2113961</f>
        <v>-0.4609881165654392</v>
      </c>
    </row>
    <row r="4" spans="1:21" x14ac:dyDescent="0.35">
      <c r="A4" s="1"/>
      <c r="B4" s="1">
        <v>-0.5</v>
      </c>
      <c r="C4" s="1">
        <v>-1454.6440426418001</v>
      </c>
      <c r="D4" s="1">
        <f>C4-H4</f>
        <v>-1381.6051499418002</v>
      </c>
      <c r="E4" s="6">
        <f>C4-426.5*-0.1528771</f>
        <v>-1389.4419594918002</v>
      </c>
      <c r="F4" s="1">
        <f>C4-426.5*-0.1418523</f>
        <v>-1394.1440366918</v>
      </c>
      <c r="G4" s="1">
        <v>-1454.61656816042</v>
      </c>
      <c r="H4" s="1">
        <f>-0.1712518*426.5</f>
        <v>-73.038892700000005</v>
      </c>
      <c r="I4" s="6">
        <f>G4-H4</f>
        <v>-1381.5776754604201</v>
      </c>
      <c r="J4" s="1">
        <f>G4-426.5*-0.1528771</f>
        <v>-1389.4144850104201</v>
      </c>
      <c r="K4" s="1">
        <f>G4-426.5*-0.1418523</f>
        <v>-1394.1165622104199</v>
      </c>
      <c r="L4" s="1">
        <v>-1454.6367978819901</v>
      </c>
      <c r="M4" s="1">
        <f>L4-H4</f>
        <v>-1381.5979051819902</v>
      </c>
      <c r="N4" s="1">
        <f>L4-426.5*-0.1528771</f>
        <v>-1389.4347147319902</v>
      </c>
      <c r="O4" s="1">
        <f>L4-426.5*-0.1418523</f>
        <v>-1394.13679193199</v>
      </c>
      <c r="P4" s="1" t="s">
        <v>16</v>
      </c>
      <c r="Q4" s="1"/>
      <c r="R4" s="1"/>
      <c r="S4" s="1"/>
      <c r="T4" s="1"/>
      <c r="U4" s="1"/>
    </row>
    <row r="5" spans="1:21" x14ac:dyDescent="0.35">
      <c r="A5" s="1"/>
      <c r="B5" s="1">
        <v>0</v>
      </c>
      <c r="C5" s="1">
        <v>-1454.71820305095</v>
      </c>
      <c r="D5" s="1">
        <f>C5-H5</f>
        <v>-1381.5936844509499</v>
      </c>
      <c r="E5" s="1">
        <f>C5-427*-0.1528771</f>
        <v>-1389.43968135095</v>
      </c>
      <c r="F5" s="6">
        <f>C5-427*-0.1418523</f>
        <v>-1394.1472709509501</v>
      </c>
      <c r="G5" s="1">
        <v>-1454.6973306166699</v>
      </c>
      <c r="H5" s="1">
        <f>-0.1712518*427</f>
        <v>-73.124518600000002</v>
      </c>
      <c r="I5" s="1">
        <f t="shared" ref="I5:I7" si="0">G5-H5</f>
        <v>-1381.5728120166698</v>
      </c>
      <c r="J5" s="6">
        <f>G5-427*-0.1528771</f>
        <v>-1389.4188089166698</v>
      </c>
      <c r="K5" s="1">
        <f>G5-427*-0.1418523</f>
        <v>-1394.12639851667</v>
      </c>
      <c r="L5" s="1">
        <v>-1454.7227002531299</v>
      </c>
      <c r="M5" s="6">
        <f t="shared" ref="M5:M6" si="1">L5-H5</f>
        <v>-1381.5981816531298</v>
      </c>
      <c r="N5" s="1">
        <f>L5-427*-0.1528771</f>
        <v>-1389.4441785531299</v>
      </c>
      <c r="O5" s="1">
        <f>L5-427*-0.1418523</f>
        <v>-1394.15176815313</v>
      </c>
      <c r="P5" s="6">
        <f>P3+Q8-P8</f>
        <v>0.52426216618062105</v>
      </c>
      <c r="Q5" s="6">
        <f>Q3+Q8-P8</f>
        <v>0.3841994698142257</v>
      </c>
      <c r="R5" s="6">
        <f>R3+Q8-P8</f>
        <v>0.26604512259075941</v>
      </c>
      <c r="S5" s="6">
        <f>S3+R8-P8</f>
        <v>-8.1699661464385009E-3</v>
      </c>
      <c r="T5" s="6">
        <f>T3+R8-P8</f>
        <v>-0.33568631055796727</v>
      </c>
      <c r="U5" s="6">
        <f>U3+R8-P8</f>
        <v>-0.68117811656543936</v>
      </c>
    </row>
    <row r="6" spans="1:21" x14ac:dyDescent="0.35">
      <c r="A6" s="1"/>
      <c r="B6" s="1">
        <v>0.5</v>
      </c>
      <c r="C6" s="1">
        <v>-1454.78530990014</v>
      </c>
      <c r="D6" s="1">
        <f>C6-H6</f>
        <v>-1381.5751654001399</v>
      </c>
      <c r="E6" s="1">
        <f>C6-427.5*-0.1528771</f>
        <v>-1389.43034965014</v>
      </c>
      <c r="F6" s="1">
        <f>C6-427.5*-0.1418523</f>
        <v>-1394.1434516501399</v>
      </c>
      <c r="G6" s="1">
        <v>-1454.77032071642</v>
      </c>
      <c r="H6" s="1">
        <f>-0.1712518*427.5</f>
        <v>-73.210144499999998</v>
      </c>
      <c r="I6" s="1">
        <f t="shared" si="0"/>
        <v>-1381.5601762164199</v>
      </c>
      <c r="J6" s="1">
        <f>G6-427.5*-0.1528771</f>
        <v>-1389.41536046642</v>
      </c>
      <c r="K6" s="6">
        <f>G6-427.5*-0.1418523</f>
        <v>-1394.1284624664199</v>
      </c>
      <c r="L6" s="1">
        <v>-1454.8011641513899</v>
      </c>
      <c r="M6" s="1">
        <f t="shared" si="1"/>
        <v>-1381.5910196513898</v>
      </c>
      <c r="N6" s="6">
        <f>L6-427.5*-0.1528771</f>
        <v>-1389.4462039013899</v>
      </c>
      <c r="O6" s="1">
        <f>L6-427.5*-0.1418523</f>
        <v>-1394.1593059013899</v>
      </c>
      <c r="P6" s="1" t="s">
        <v>17</v>
      </c>
      <c r="Q6" s="1"/>
      <c r="R6" s="1">
        <f>Q5-R5</f>
        <v>0.11815434722346629</v>
      </c>
      <c r="S6" s="1"/>
      <c r="T6" s="1"/>
      <c r="U6" s="1"/>
    </row>
    <row r="7" spans="1:21" x14ac:dyDescent="0.35">
      <c r="A7" s="1"/>
      <c r="B7" s="1">
        <v>1</v>
      </c>
      <c r="C7" s="1">
        <v>-1454.84647197954</v>
      </c>
      <c r="D7" s="1">
        <f>C7-H7</f>
        <v>-1381.5507015795399</v>
      </c>
      <c r="E7" s="1">
        <f>C7-428*-0.1528771</f>
        <v>-1389.4150731795401</v>
      </c>
      <c r="F7" s="1">
        <f>C7-428*-0.1418523</f>
        <v>-1394.13368757954</v>
      </c>
      <c r="G7" s="1">
        <v>-1454.8370547269301</v>
      </c>
      <c r="H7" s="1">
        <f>-0.1712518*428</f>
        <v>-73.295770400000009</v>
      </c>
      <c r="I7" s="1">
        <f t="shared" si="0"/>
        <v>-1381.5412843269301</v>
      </c>
      <c r="J7" s="1">
        <f>G7-428*-0.1528771</f>
        <v>-1389.4056559269302</v>
      </c>
      <c r="K7" s="1">
        <f>G7-428*-0.1418523</f>
        <v>-1394.1242703269302</v>
      </c>
      <c r="L7" s="1">
        <v>-1454.87699634563</v>
      </c>
      <c r="M7" s="1">
        <f>L7-H7</f>
        <v>-1381.58122594563</v>
      </c>
      <c r="N7" s="1">
        <f>L7-428*-0.1528771</f>
        <v>-1389.4455975456301</v>
      </c>
      <c r="O7" s="6">
        <f>L7-428*-0.1418523</f>
        <v>-1394.1642119456301</v>
      </c>
      <c r="P7" s="1" t="s">
        <v>18</v>
      </c>
      <c r="Q7" s="1" t="s">
        <v>19</v>
      </c>
      <c r="R7" s="1" t="s">
        <v>20</v>
      </c>
      <c r="S7" s="1">
        <f>(P5-Q5)/(S5-T5)</f>
        <v>0.42765101270916928</v>
      </c>
      <c r="T7" s="1"/>
      <c r="U7" s="1"/>
    </row>
    <row r="8" spans="1:21" x14ac:dyDescent="0.35">
      <c r="A8" s="1"/>
      <c r="B8" s="1">
        <v>1.5</v>
      </c>
      <c r="C8" s="1"/>
      <c r="D8" s="1"/>
      <c r="E8" s="1"/>
      <c r="F8" s="1"/>
      <c r="G8" s="1"/>
      <c r="H8" s="1">
        <f>-0.1712518*428.5</f>
        <v>-73.381396300000006</v>
      </c>
      <c r="I8" s="1"/>
      <c r="J8" s="1"/>
      <c r="K8" s="1"/>
      <c r="L8" s="1">
        <v>-1454.9438780543401</v>
      </c>
      <c r="M8" s="1">
        <f>L8-H8</f>
        <v>-1381.5624817543401</v>
      </c>
      <c r="N8" s="1">
        <f>L8-428.5*-0.1528771</f>
        <v>-1389.43604070434</v>
      </c>
      <c r="O8" s="1">
        <f>L8-428.5*-0.1418523</f>
        <v>-1394.1601675043401</v>
      </c>
      <c r="P8" s="1">
        <v>1.43845</v>
      </c>
      <c r="Q8" s="1">
        <v>1.19269</v>
      </c>
      <c r="R8" s="1">
        <v>1.2182599999999999</v>
      </c>
      <c r="S8" s="1"/>
      <c r="T8" s="1"/>
      <c r="U8" s="1"/>
    </row>
    <row r="10" spans="1:21" x14ac:dyDescent="0.35">
      <c r="A1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Guo</dc:creator>
  <cp:lastModifiedBy>Xiangyu Guo</cp:lastModifiedBy>
  <dcterms:created xsi:type="dcterms:W3CDTF">2015-06-05T18:17:20Z</dcterms:created>
  <dcterms:modified xsi:type="dcterms:W3CDTF">2023-10-02T19:02:42Z</dcterms:modified>
</cp:coreProperties>
</file>