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ocuments\ALICORP_ExtractosBancariosDispatcher01\Parametrización\"/>
    </mc:Choice>
  </mc:AlternateContent>
  <xr:revisionPtr revIDLastSave="0" documentId="13_ncr:1_{B526E96E-6620-4153-BEE0-4A940E867E66}" xr6:coauthVersionLast="47" xr6:coauthVersionMax="47" xr10:uidLastSave="{00000000-0000-0000-0000-000000000000}"/>
  <bookViews>
    <workbookView xWindow="-120" yWindow="-120" windowWidth="20730" windowHeight="11040" tabRatio="811" activeTab="1" xr2:uid="{40F6D5F7-2A4E-4871-9F43-828D310F1343}"/>
  </bookViews>
  <sheets>
    <sheet name="Calendario" sheetId="19" r:id="rId1"/>
    <sheet name="Orden" sheetId="10" r:id="rId2"/>
    <sheet name="Bancos" sheetId="1" r:id="rId3"/>
    <sheet name="BCP " sheetId="11" r:id="rId4"/>
    <sheet name="BBVA" sheetId="12" r:id="rId5"/>
    <sheet name="BancoNacional" sheetId="18" r:id="rId6"/>
    <sheet name="BOFA" sheetId="17" r:id="rId7"/>
    <sheet name="SCOTIABANK" sheetId="13" r:id="rId8"/>
    <sheet name="INTERBANK" sheetId="15" r:id="rId9"/>
    <sheet name="BANBIF" sheetId="14" r:id="rId10"/>
    <sheet name="SANTANDER" sheetId="16" r:id="rId11"/>
  </sheets>
  <definedNames>
    <definedName name="_xlnm._FilterDatabase" localSheetId="2" hidden="1">Bancos!$A$1:$J$76</definedName>
    <definedName name="_xlnm._FilterDatabase" localSheetId="1" hidden="1">Orden!$A$1:$C$9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9" l="1"/>
  <c r="C4" i="19"/>
  <c r="C5" i="19"/>
  <c r="C6" i="19"/>
  <c r="C7" i="19"/>
  <c r="C8" i="19"/>
  <c r="C9" i="19"/>
  <c r="C10" i="19"/>
  <c r="C11" i="19"/>
  <c r="C12" i="19"/>
  <c r="C13" i="19"/>
  <c r="C2" i="19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40" i="1"/>
  <c r="I41" i="1"/>
  <c r="I42" i="1"/>
  <c r="I43" i="1"/>
  <c r="I44" i="1"/>
  <c r="I45" i="1"/>
  <c r="I46" i="1"/>
  <c r="I47" i="1"/>
  <c r="I48" i="1"/>
  <c r="I49" i="1"/>
  <c r="I50" i="1"/>
  <c r="I51" i="1"/>
  <c r="I65" i="1"/>
  <c r="I66" i="1"/>
  <c r="I67" i="1"/>
  <c r="I68" i="1"/>
  <c r="I69" i="1"/>
  <c r="I70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71" i="1"/>
  <c r="I72" i="1"/>
  <c r="I73" i="1"/>
  <c r="I74" i="1"/>
  <c r="I75" i="1"/>
  <c r="I76" i="1"/>
  <c r="I32" i="1"/>
  <c r="I33" i="1"/>
  <c r="I34" i="1"/>
  <c r="I35" i="1"/>
  <c r="I36" i="1"/>
  <c r="I37" i="1"/>
  <c r="I38" i="1"/>
  <c r="I3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40" i="1"/>
  <c r="A41" i="1"/>
  <c r="A42" i="1"/>
  <c r="A43" i="1"/>
  <c r="A44" i="1"/>
  <c r="A45" i="1"/>
  <c r="A46" i="1"/>
  <c r="A47" i="1"/>
  <c r="A48" i="1"/>
  <c r="A49" i="1"/>
  <c r="A50" i="1"/>
  <c r="A51" i="1"/>
  <c r="A65" i="1"/>
  <c r="A66" i="1"/>
  <c r="A67" i="1"/>
  <c r="A68" i="1"/>
  <c r="A69" i="1"/>
  <c r="A70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71" i="1"/>
  <c r="A72" i="1"/>
  <c r="A73" i="1"/>
  <c r="A74" i="1"/>
  <c r="A75" i="1"/>
  <c r="A76" i="1"/>
  <c r="A32" i="1"/>
  <c r="A33" i="1"/>
  <c r="A34" i="1"/>
  <c r="A35" i="1"/>
  <c r="A36" i="1"/>
  <c r="A37" i="1"/>
  <c r="A38" i="1"/>
  <c r="A39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40" i="1"/>
  <c r="B41" i="1"/>
  <c r="B42" i="1"/>
  <c r="B43" i="1"/>
  <c r="B44" i="1"/>
  <c r="B45" i="1"/>
  <c r="B46" i="1"/>
  <c r="B47" i="1"/>
  <c r="B48" i="1"/>
  <c r="B49" i="1"/>
  <c r="B50" i="1"/>
  <c r="B51" i="1"/>
  <c r="B65" i="1"/>
  <c r="B66" i="1"/>
  <c r="B67" i="1"/>
  <c r="B68" i="1"/>
  <c r="B69" i="1"/>
  <c r="B70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71" i="1"/>
  <c r="B72" i="1"/>
  <c r="B73" i="1"/>
  <c r="B74" i="1"/>
  <c r="B75" i="1"/>
  <c r="B76" i="1"/>
  <c r="B32" i="1"/>
  <c r="B33" i="1"/>
  <c r="B34" i="1"/>
  <c r="B35" i="1"/>
  <c r="B36" i="1"/>
  <c r="B37" i="1"/>
  <c r="B38" i="1"/>
  <c r="B39" i="1"/>
  <c r="B2" i="1"/>
  <c r="H31" i="1"/>
  <c r="Q7" i="16"/>
  <c r="Q6" i="16"/>
  <c r="Q5" i="16"/>
  <c r="Q4" i="16"/>
  <c r="Q3" i="16"/>
  <c r="Q2" i="16"/>
  <c r="Q3" i="15"/>
  <c r="Q4" i="15"/>
  <c r="Q5" i="15"/>
  <c r="Q6" i="15"/>
  <c r="Q7" i="15"/>
  <c r="Q8" i="15"/>
  <c r="Q9" i="15"/>
  <c r="Q10" i="15"/>
  <c r="Q11" i="15"/>
  <c r="Q12" i="15"/>
  <c r="Q13" i="15"/>
  <c r="Q14" i="15"/>
  <c r="Q2" i="15"/>
  <c r="Q3" i="14"/>
  <c r="Q4" i="14"/>
  <c r="Q5" i="14"/>
  <c r="Q6" i="14"/>
  <c r="Q7" i="14"/>
  <c r="Q2" i="14"/>
  <c r="Q3" i="13"/>
  <c r="Q4" i="13"/>
  <c r="Q5" i="13"/>
  <c r="Q6" i="13"/>
  <c r="Q7" i="13"/>
  <c r="Q8" i="13"/>
  <c r="Q9" i="13"/>
  <c r="Q10" i="13"/>
  <c r="Q11" i="13"/>
  <c r="Q12" i="13"/>
  <c r="Q13" i="13"/>
  <c r="Q2" i="13"/>
  <c r="Q3" i="12"/>
  <c r="Q4" i="12"/>
  <c r="Q5" i="12"/>
  <c r="Q6" i="12"/>
  <c r="Q7" i="12"/>
  <c r="Q8" i="12"/>
  <c r="Q9" i="12"/>
  <c r="Q10" i="12"/>
  <c r="Q11" i="12"/>
  <c r="Q12" i="12"/>
  <c r="Q13" i="12"/>
  <c r="Q2" i="12"/>
  <c r="Q3" i="17"/>
  <c r="Q4" i="17"/>
  <c r="Q5" i="17"/>
  <c r="Q6" i="17"/>
  <c r="Q7" i="17"/>
  <c r="Q8" i="17"/>
  <c r="Q9" i="17"/>
  <c r="Q2" i="17"/>
  <c r="Q3" i="18"/>
  <c r="Q2" i="18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2" i="11"/>
  <c r="A3" i="16"/>
  <c r="A4" i="16"/>
  <c r="A5" i="16"/>
  <c r="A6" i="16"/>
  <c r="A7" i="16"/>
  <c r="A2" i="16"/>
  <c r="A3" i="15"/>
  <c r="A4" i="15"/>
  <c r="A5" i="15"/>
  <c r="A6" i="15"/>
  <c r="A7" i="15"/>
  <c r="A8" i="15"/>
  <c r="A9" i="15"/>
  <c r="A10" i="15"/>
  <c r="A11" i="15"/>
  <c r="A12" i="15"/>
  <c r="A13" i="15"/>
  <c r="A14" i="15"/>
  <c r="A2" i="15"/>
  <c r="A3" i="14"/>
  <c r="A4" i="14"/>
  <c r="A5" i="14"/>
  <c r="A6" i="14"/>
  <c r="A7" i="14"/>
  <c r="A2" i="14"/>
  <c r="A3" i="13"/>
  <c r="A4" i="13"/>
  <c r="A5" i="13"/>
  <c r="A6" i="13"/>
  <c r="A7" i="13"/>
  <c r="A8" i="13"/>
  <c r="A9" i="13"/>
  <c r="A10" i="13"/>
  <c r="A11" i="13"/>
  <c r="A12" i="13"/>
  <c r="A13" i="13"/>
  <c r="A2" i="13"/>
  <c r="A3" i="18"/>
  <c r="A3" i="12"/>
  <c r="A4" i="12"/>
  <c r="A5" i="12"/>
  <c r="A6" i="12"/>
  <c r="A7" i="12"/>
  <c r="A8" i="12"/>
  <c r="A9" i="12"/>
  <c r="A10" i="12"/>
  <c r="A11" i="12"/>
  <c r="A12" i="12"/>
  <c r="A13" i="12"/>
  <c r="A2" i="12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3" i="17"/>
  <c r="A4" i="17"/>
  <c r="A5" i="17"/>
  <c r="A6" i="17"/>
  <c r="A7" i="17"/>
  <c r="A8" i="17"/>
  <c r="A9" i="17"/>
  <c r="A2" i="17"/>
  <c r="A2" i="18"/>
  <c r="A2" i="11"/>
  <c r="A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40" i="1"/>
  <c r="H41" i="1"/>
  <c r="H42" i="1"/>
  <c r="H43" i="1"/>
  <c r="H44" i="1"/>
  <c r="H45" i="1"/>
  <c r="H46" i="1"/>
  <c r="H47" i="1"/>
  <c r="H48" i="1"/>
  <c r="H49" i="1"/>
  <c r="H50" i="1"/>
  <c r="H51" i="1"/>
  <c r="H65" i="1"/>
  <c r="H66" i="1"/>
  <c r="H67" i="1"/>
  <c r="H68" i="1"/>
  <c r="H69" i="1"/>
  <c r="H70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71" i="1"/>
  <c r="H72" i="1"/>
  <c r="H73" i="1"/>
  <c r="H74" i="1"/>
  <c r="H75" i="1"/>
  <c r="H76" i="1"/>
  <c r="H32" i="1"/>
  <c r="H33" i="1"/>
  <c r="H34" i="1"/>
  <c r="H35" i="1"/>
  <c r="H36" i="1"/>
  <c r="H37" i="1"/>
  <c r="H38" i="1"/>
  <c r="H39" i="1"/>
  <c r="H2" i="1"/>
  <c r="P3" i="16" l="1"/>
  <c r="P7" i="16"/>
  <c r="P5" i="15"/>
  <c r="P9" i="15"/>
  <c r="P13" i="15"/>
  <c r="P4" i="14"/>
  <c r="P2" i="14"/>
  <c r="P6" i="13"/>
  <c r="P10" i="13"/>
  <c r="P2" i="13"/>
  <c r="P6" i="12"/>
  <c r="P10" i="12"/>
  <c r="P2" i="12"/>
  <c r="P6" i="17"/>
  <c r="P2" i="17"/>
  <c r="P4" i="11"/>
  <c r="P8" i="11"/>
  <c r="P12" i="11"/>
  <c r="P16" i="11"/>
  <c r="P20" i="11"/>
  <c r="P24" i="11"/>
  <c r="P28" i="11"/>
  <c r="P32" i="11"/>
  <c r="P36" i="11"/>
  <c r="P40" i="11"/>
  <c r="P44" i="11"/>
  <c r="P48" i="11"/>
  <c r="P52" i="11"/>
  <c r="P56" i="11"/>
  <c r="P60" i="11"/>
  <c r="P64" i="11"/>
  <c r="P68" i="11"/>
  <c r="P72" i="11"/>
  <c r="P76" i="11"/>
  <c r="P80" i="11"/>
  <c r="I5" i="16"/>
  <c r="I3" i="15"/>
  <c r="I7" i="15"/>
  <c r="I11" i="15"/>
  <c r="I2" i="15"/>
  <c r="I6" i="14"/>
  <c r="I4" i="13"/>
  <c r="I8" i="13"/>
  <c r="I12" i="13"/>
  <c r="I4" i="12"/>
  <c r="I8" i="12"/>
  <c r="I12" i="12"/>
  <c r="I2" i="18"/>
  <c r="I6" i="17"/>
  <c r="I2" i="17"/>
  <c r="I6" i="11"/>
  <c r="I10" i="11"/>
  <c r="I14" i="11"/>
  <c r="I18" i="11"/>
  <c r="I22" i="11"/>
  <c r="I26" i="11"/>
  <c r="I30" i="11"/>
  <c r="I34" i="11"/>
  <c r="I38" i="11"/>
  <c r="I42" i="11"/>
  <c r="I46" i="11"/>
  <c r="I50" i="11"/>
  <c r="I54" i="11"/>
  <c r="I58" i="11"/>
  <c r="I62" i="11"/>
  <c r="I66" i="11"/>
  <c r="I70" i="11"/>
  <c r="I74" i="11"/>
  <c r="I78" i="11"/>
  <c r="P8" i="15"/>
  <c r="P5" i="12"/>
  <c r="P9" i="17"/>
  <c r="P11" i="11"/>
  <c r="P27" i="11"/>
  <c r="P39" i="11"/>
  <c r="P55" i="11"/>
  <c r="P71" i="11"/>
  <c r="P4" i="16"/>
  <c r="P2" i="16"/>
  <c r="P6" i="15"/>
  <c r="P10" i="15"/>
  <c r="P14" i="15"/>
  <c r="P5" i="14"/>
  <c r="P3" i="13"/>
  <c r="P7" i="13"/>
  <c r="P11" i="13"/>
  <c r="P3" i="12"/>
  <c r="P7" i="12"/>
  <c r="P11" i="12"/>
  <c r="P3" i="17"/>
  <c r="P7" i="17"/>
  <c r="P3" i="18"/>
  <c r="P5" i="11"/>
  <c r="P9" i="11"/>
  <c r="P13" i="11"/>
  <c r="P17" i="11"/>
  <c r="P21" i="11"/>
  <c r="P25" i="11"/>
  <c r="P29" i="11"/>
  <c r="P33" i="11"/>
  <c r="P37" i="11"/>
  <c r="P41" i="11"/>
  <c r="P45" i="11"/>
  <c r="P49" i="11"/>
  <c r="P53" i="11"/>
  <c r="P57" i="11"/>
  <c r="P61" i="11"/>
  <c r="P65" i="11"/>
  <c r="P69" i="11"/>
  <c r="P73" i="11"/>
  <c r="P77" i="11"/>
  <c r="P2" i="11"/>
  <c r="I6" i="16"/>
  <c r="I4" i="15"/>
  <c r="I8" i="15"/>
  <c r="I12" i="15"/>
  <c r="I3" i="14"/>
  <c r="I7" i="14"/>
  <c r="I5" i="13"/>
  <c r="I9" i="13"/>
  <c r="I13" i="13"/>
  <c r="I5" i="12"/>
  <c r="I9" i="12"/>
  <c r="I13" i="12"/>
  <c r="I3" i="17"/>
  <c r="I7" i="17"/>
  <c r="I3" i="11"/>
  <c r="I7" i="11"/>
  <c r="I11" i="11"/>
  <c r="I15" i="11"/>
  <c r="I19" i="11"/>
  <c r="I23" i="11"/>
  <c r="I27" i="11"/>
  <c r="I31" i="11"/>
  <c r="I35" i="11"/>
  <c r="I39" i="11"/>
  <c r="I43" i="11"/>
  <c r="I47" i="11"/>
  <c r="I51" i="11"/>
  <c r="I55" i="11"/>
  <c r="I59" i="11"/>
  <c r="I63" i="11"/>
  <c r="I67" i="11"/>
  <c r="I71" i="11"/>
  <c r="I75" i="11"/>
  <c r="I79" i="11"/>
  <c r="P4" i="15"/>
  <c r="P9" i="12"/>
  <c r="P5" i="17"/>
  <c r="P7" i="11"/>
  <c r="P19" i="11"/>
  <c r="P31" i="11"/>
  <c r="P43" i="11"/>
  <c r="P51" i="11"/>
  <c r="P63" i="11"/>
  <c r="P79" i="11"/>
  <c r="P5" i="16"/>
  <c r="P3" i="15"/>
  <c r="P7" i="15"/>
  <c r="P11" i="15"/>
  <c r="P2" i="15"/>
  <c r="P6" i="14"/>
  <c r="P4" i="13"/>
  <c r="P8" i="13"/>
  <c r="P12" i="13"/>
  <c r="P4" i="12"/>
  <c r="P8" i="12"/>
  <c r="P12" i="12"/>
  <c r="P4" i="17"/>
  <c r="P8" i="17"/>
  <c r="P2" i="18"/>
  <c r="P6" i="11"/>
  <c r="P10" i="11"/>
  <c r="P14" i="11"/>
  <c r="P18" i="11"/>
  <c r="P22" i="11"/>
  <c r="P26" i="11"/>
  <c r="P30" i="11"/>
  <c r="P34" i="11"/>
  <c r="P38" i="11"/>
  <c r="P42" i="11"/>
  <c r="P46" i="11"/>
  <c r="P50" i="11"/>
  <c r="P54" i="11"/>
  <c r="P58" i="11"/>
  <c r="P62" i="11"/>
  <c r="P66" i="11"/>
  <c r="P70" i="11"/>
  <c r="P74" i="11"/>
  <c r="P78" i="11"/>
  <c r="I3" i="16"/>
  <c r="I7" i="16"/>
  <c r="I5" i="15"/>
  <c r="I9" i="15"/>
  <c r="I13" i="15"/>
  <c r="I4" i="14"/>
  <c r="I2" i="14"/>
  <c r="I6" i="13"/>
  <c r="I10" i="13"/>
  <c r="I2" i="13"/>
  <c r="I6" i="12"/>
  <c r="I10" i="12"/>
  <c r="I2" i="12"/>
  <c r="I4" i="17"/>
  <c r="I8" i="17"/>
  <c r="I4" i="11"/>
  <c r="I8" i="11"/>
  <c r="I12" i="11"/>
  <c r="I16" i="11"/>
  <c r="I20" i="11"/>
  <c r="I24" i="11"/>
  <c r="I28" i="11"/>
  <c r="I32" i="11"/>
  <c r="I36" i="11"/>
  <c r="I40" i="11"/>
  <c r="I44" i="11"/>
  <c r="I48" i="11"/>
  <c r="I52" i="11"/>
  <c r="I56" i="11"/>
  <c r="I60" i="11"/>
  <c r="I64" i="11"/>
  <c r="I68" i="11"/>
  <c r="I72" i="11"/>
  <c r="I76" i="11"/>
  <c r="I80" i="11"/>
  <c r="P6" i="16"/>
  <c r="P12" i="15"/>
  <c r="P3" i="14"/>
  <c r="P7" i="14"/>
  <c r="P5" i="13"/>
  <c r="P9" i="13"/>
  <c r="P13" i="13"/>
  <c r="P13" i="12"/>
  <c r="P3" i="11"/>
  <c r="P15" i="11"/>
  <c r="P23" i="11"/>
  <c r="P35" i="11"/>
  <c r="P47" i="11"/>
  <c r="P59" i="11"/>
  <c r="P67" i="11"/>
  <c r="P75" i="11"/>
  <c r="I4" i="16"/>
  <c r="I14" i="15"/>
  <c r="I11" i="13"/>
  <c r="I3" i="18"/>
  <c r="I9" i="11"/>
  <c r="I25" i="11"/>
  <c r="I41" i="11"/>
  <c r="I57" i="11"/>
  <c r="I73" i="11"/>
  <c r="I29" i="11"/>
  <c r="I77" i="11"/>
  <c r="I10" i="15"/>
  <c r="I37" i="11"/>
  <c r="I2" i="16"/>
  <c r="I5" i="14"/>
  <c r="I3" i="12"/>
  <c r="I5" i="17"/>
  <c r="I13" i="11"/>
  <c r="I45" i="11"/>
  <c r="I61" i="11"/>
  <c r="I7" i="13"/>
  <c r="I5" i="11"/>
  <c r="I53" i="11"/>
  <c r="I6" i="15"/>
  <c r="I3" i="13"/>
  <c r="I7" i="12"/>
  <c r="I9" i="17"/>
  <c r="I17" i="11"/>
  <c r="I33" i="11"/>
  <c r="I49" i="11"/>
  <c r="I65" i="11"/>
  <c r="I2" i="11"/>
  <c r="I11" i="12"/>
  <c r="I21" i="11"/>
  <c r="I69" i="11"/>
  <c r="F5" i="12"/>
  <c r="D55" i="11"/>
  <c r="D23" i="11"/>
  <c r="F54" i="11"/>
  <c r="F22" i="11"/>
  <c r="D51" i="11"/>
  <c r="D19" i="11"/>
  <c r="F50" i="11"/>
  <c r="F18" i="11"/>
  <c r="D47" i="11"/>
  <c r="D15" i="11"/>
  <c r="F46" i="11"/>
  <c r="F14" i="11"/>
  <c r="D43" i="11"/>
  <c r="D11" i="11"/>
  <c r="F42" i="11"/>
  <c r="F10" i="11"/>
  <c r="D39" i="11"/>
  <c r="D7" i="11"/>
  <c r="F38" i="11"/>
  <c r="F6" i="11"/>
  <c r="F3" i="12"/>
  <c r="D35" i="11"/>
  <c r="D3" i="11"/>
  <c r="F34" i="11"/>
  <c r="D31" i="11"/>
  <c r="F2" i="11"/>
  <c r="F30" i="11"/>
  <c r="D59" i="11"/>
  <c r="D27" i="11"/>
  <c r="F58" i="11"/>
  <c r="F26" i="11"/>
  <c r="D74" i="11"/>
  <c r="F76" i="11"/>
  <c r="F64" i="11"/>
  <c r="F9" i="12"/>
  <c r="D60" i="11"/>
  <c r="D56" i="11"/>
  <c r="D52" i="11"/>
  <c r="D48" i="11"/>
  <c r="D44" i="11"/>
  <c r="D40" i="11"/>
  <c r="D36" i="11"/>
  <c r="D32" i="11"/>
  <c r="D28" i="11"/>
  <c r="D24" i="11"/>
  <c r="D20" i="11"/>
  <c r="D16" i="11"/>
  <c r="D12" i="11"/>
  <c r="D8" i="11"/>
  <c r="D4" i="11"/>
  <c r="D79" i="11"/>
  <c r="D75" i="11"/>
  <c r="D71" i="11"/>
  <c r="D67" i="11"/>
  <c r="D63" i="11"/>
  <c r="F59" i="11"/>
  <c r="F55" i="11"/>
  <c r="F51" i="11"/>
  <c r="F47" i="11"/>
  <c r="F43" i="11"/>
  <c r="F39" i="11"/>
  <c r="F35" i="11"/>
  <c r="F31" i="11"/>
  <c r="F27" i="11"/>
  <c r="F23" i="11"/>
  <c r="F19" i="11"/>
  <c r="F15" i="11"/>
  <c r="F11" i="11"/>
  <c r="F7" i="11"/>
  <c r="F3" i="11"/>
  <c r="F77" i="11"/>
  <c r="F73" i="11"/>
  <c r="F69" i="11"/>
  <c r="F65" i="11"/>
  <c r="D2" i="12"/>
  <c r="D10" i="12"/>
  <c r="D6" i="12"/>
  <c r="F2" i="12"/>
  <c r="F10" i="12"/>
  <c r="F6" i="12"/>
  <c r="D70" i="11"/>
  <c r="F80" i="11"/>
  <c r="F68" i="11"/>
  <c r="F13" i="12"/>
  <c r="D2" i="11"/>
  <c r="D58" i="11"/>
  <c r="D54" i="11"/>
  <c r="D50" i="11"/>
  <c r="D46" i="11"/>
  <c r="D42" i="11"/>
  <c r="D38" i="11"/>
  <c r="D34" i="11"/>
  <c r="D30" i="11"/>
  <c r="D26" i="11"/>
  <c r="D22" i="11"/>
  <c r="D18" i="11"/>
  <c r="D14" i="11"/>
  <c r="D10" i="11"/>
  <c r="D6" i="11"/>
  <c r="D62" i="11"/>
  <c r="D77" i="11"/>
  <c r="D73" i="11"/>
  <c r="D69" i="11"/>
  <c r="D65" i="11"/>
  <c r="F61" i="11"/>
  <c r="F57" i="11"/>
  <c r="F53" i="11"/>
  <c r="F49" i="11"/>
  <c r="F45" i="11"/>
  <c r="F41" i="11"/>
  <c r="F37" i="11"/>
  <c r="F33" i="11"/>
  <c r="F29" i="11"/>
  <c r="F25" i="11"/>
  <c r="F21" i="11"/>
  <c r="F17" i="11"/>
  <c r="F13" i="11"/>
  <c r="F9" i="11"/>
  <c r="F5" i="11"/>
  <c r="F79" i="11"/>
  <c r="F75" i="11"/>
  <c r="F71" i="11"/>
  <c r="F67" i="11"/>
  <c r="F63" i="11"/>
  <c r="D12" i="12"/>
  <c r="D8" i="12"/>
  <c r="D4" i="12"/>
  <c r="F12" i="12"/>
  <c r="F8" i="12"/>
  <c r="F4" i="12"/>
  <c r="D78" i="11"/>
  <c r="D66" i="11"/>
  <c r="F72" i="11"/>
  <c r="D13" i="12"/>
  <c r="D9" i="12"/>
  <c r="D5" i="12"/>
  <c r="D61" i="11"/>
  <c r="D57" i="11"/>
  <c r="D53" i="11"/>
  <c r="D49" i="11"/>
  <c r="D45" i="11"/>
  <c r="D41" i="11"/>
  <c r="D37" i="11"/>
  <c r="D33" i="11"/>
  <c r="D29" i="11"/>
  <c r="D25" i="11"/>
  <c r="D21" i="11"/>
  <c r="D17" i="11"/>
  <c r="D13" i="11"/>
  <c r="D9" i="11"/>
  <c r="D5" i="11"/>
  <c r="D80" i="11"/>
  <c r="D76" i="11"/>
  <c r="D72" i="11"/>
  <c r="D68" i="11"/>
  <c r="D64" i="11"/>
  <c r="F60" i="11"/>
  <c r="F56" i="11"/>
  <c r="F52" i="11"/>
  <c r="F48" i="11"/>
  <c r="F44" i="11"/>
  <c r="F40" i="11"/>
  <c r="F36" i="11"/>
  <c r="F32" i="11"/>
  <c r="F28" i="11"/>
  <c r="F24" i="11"/>
  <c r="F20" i="11"/>
  <c r="F16" i="11"/>
  <c r="F12" i="11"/>
  <c r="F8" i="11"/>
  <c r="F4" i="11"/>
  <c r="F78" i="11"/>
  <c r="F74" i="11"/>
  <c r="F70" i="11"/>
  <c r="F66" i="11"/>
  <c r="F62" i="11"/>
  <c r="D11" i="12"/>
  <c r="D7" i="12"/>
  <c r="D3" i="12"/>
  <c r="F11" i="12"/>
  <c r="F7" i="12"/>
  <c r="F3" i="16"/>
  <c r="D2" i="17"/>
  <c r="D6" i="17"/>
  <c r="D2" i="13"/>
  <c r="D10" i="13"/>
  <c r="D6" i="13"/>
  <c r="D2" i="14"/>
  <c r="D4" i="14"/>
  <c r="D13" i="15"/>
  <c r="D9" i="15"/>
  <c r="D5" i="15"/>
  <c r="D7" i="16"/>
  <c r="D3" i="16"/>
  <c r="F9" i="17"/>
  <c r="F5" i="17"/>
  <c r="F13" i="13"/>
  <c r="F9" i="13"/>
  <c r="F5" i="13"/>
  <c r="F7" i="14"/>
  <c r="F3" i="14"/>
  <c r="F12" i="15"/>
  <c r="F8" i="15"/>
  <c r="F4" i="15"/>
  <c r="F6" i="16"/>
  <c r="D9" i="17"/>
  <c r="D5" i="17"/>
  <c r="D13" i="13"/>
  <c r="D9" i="13"/>
  <c r="D5" i="13"/>
  <c r="D7" i="14"/>
  <c r="D3" i="14"/>
  <c r="D12" i="15"/>
  <c r="D8" i="15"/>
  <c r="D4" i="15"/>
  <c r="D6" i="16"/>
  <c r="F8" i="17"/>
  <c r="F4" i="17"/>
  <c r="F12" i="13"/>
  <c r="F8" i="13"/>
  <c r="F4" i="13"/>
  <c r="F6" i="14"/>
  <c r="F2" i="15"/>
  <c r="F11" i="15"/>
  <c r="F7" i="15"/>
  <c r="F3" i="15"/>
  <c r="F5" i="16"/>
  <c r="D8" i="17"/>
  <c r="D4" i="17"/>
  <c r="D12" i="13"/>
  <c r="D8" i="13"/>
  <c r="D4" i="13"/>
  <c r="D6" i="14"/>
  <c r="D2" i="15"/>
  <c r="D11" i="15"/>
  <c r="D7" i="15"/>
  <c r="D3" i="15"/>
  <c r="D5" i="16"/>
  <c r="F3" i="18"/>
  <c r="F7" i="17"/>
  <c r="F3" i="17"/>
  <c r="F11" i="13"/>
  <c r="F7" i="13"/>
  <c r="F3" i="13"/>
  <c r="F5" i="14"/>
  <c r="F14" i="15"/>
  <c r="F10" i="15"/>
  <c r="F6" i="15"/>
  <c r="F2" i="16"/>
  <c r="F4" i="16"/>
  <c r="D3" i="18"/>
  <c r="D7" i="17"/>
  <c r="D3" i="17"/>
  <c r="D11" i="13"/>
  <c r="D7" i="13"/>
  <c r="D3" i="13"/>
  <c r="D5" i="14"/>
  <c r="D14" i="15"/>
  <c r="D10" i="15"/>
  <c r="D6" i="15"/>
  <c r="D2" i="16"/>
  <c r="D4" i="16"/>
  <c r="F2" i="17"/>
  <c r="F6" i="17"/>
  <c r="F2" i="13"/>
  <c r="F10" i="13"/>
  <c r="F6" i="13"/>
  <c r="F2" i="14"/>
  <c r="F4" i="14"/>
  <c r="F13" i="15"/>
  <c r="F9" i="15"/>
  <c r="F5" i="15"/>
  <c r="F7" i="16"/>
  <c r="D2" i="18"/>
  <c r="F2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Jorge Loaiza</author>
  </authors>
  <commentList>
    <comment ref="C1" authorId="0" shapeId="0" xr:uid="{E60A1273-C23D-4AC1-B082-0FCB2298EED2}">
      <text>
        <r>
          <rPr>
            <b/>
            <sz val="9"/>
            <color indexed="81"/>
            <rFont val="Tahoma"/>
            <charset val="1"/>
          </rPr>
          <t>Jorge Loaiza:</t>
        </r>
        <r>
          <rPr>
            <sz val="9"/>
            <color indexed="81"/>
            <rFont val="Tahoma"/>
            <charset val="1"/>
          </rPr>
          <t xml:space="preserve">
Cierre de mes solo aplica para los siguientes bancos:
Interbank
BanBif</t>
        </r>
      </text>
    </comment>
    <comment ref="E1" authorId="0" shapeId="0" xr:uid="{8F12544D-3128-4409-8AAB-05F720A7EF82}">
      <text>
        <r>
          <rPr>
            <b/>
            <sz val="9"/>
            <color indexed="81"/>
            <rFont val="Tahoma"/>
            <charset val="1"/>
          </rPr>
          <t>Jorge Loaiza:</t>
        </r>
        <r>
          <rPr>
            <sz val="9"/>
            <color indexed="81"/>
            <rFont val="Tahoma"/>
            <charset val="1"/>
          </rPr>
          <t xml:space="preserve">
0 Sábado
1 Lunes
2 Martes
3 Miércoles
4 Jueves
5 Viernes
6 Domingo</t>
        </r>
      </text>
    </comment>
  </commentList>
</comments>
</file>

<file path=xl/sharedStrings.xml><?xml version="1.0" encoding="utf-8"?>
<sst xmlns="http://schemas.openxmlformats.org/spreadsheetml/2006/main" count="1797" uniqueCount="224">
  <si>
    <t>Banco</t>
  </si>
  <si>
    <t>País</t>
  </si>
  <si>
    <t>Sociedad</t>
  </si>
  <si>
    <t>Nombre Sociedad</t>
  </si>
  <si>
    <t>Cuenta</t>
  </si>
  <si>
    <t>Moneda</t>
  </si>
  <si>
    <t>Asset</t>
  </si>
  <si>
    <t>Convenio</t>
  </si>
  <si>
    <t>Código País</t>
  </si>
  <si>
    <t>Código Banco</t>
  </si>
  <si>
    <t>Tipo Carga</t>
  </si>
  <si>
    <t>Frecuencia</t>
  </si>
  <si>
    <t>Perú</t>
  </si>
  <si>
    <t>PE11</t>
  </si>
  <si>
    <t>N/A</t>
  </si>
  <si>
    <t>PEN</t>
  </si>
  <si>
    <t>0006-0000-0265-4675</t>
  </si>
  <si>
    <t>PE</t>
  </si>
  <si>
    <t>020</t>
  </si>
  <si>
    <t>Cierre Mes</t>
  </si>
  <si>
    <t>No</t>
  </si>
  <si>
    <t>1910199500050</t>
  </si>
  <si>
    <t>Transacción Masiva</t>
  </si>
  <si>
    <t>Si</t>
  </si>
  <si>
    <t>1930098592077</t>
  </si>
  <si>
    <t>1931510129027</t>
  </si>
  <si>
    <t>1911068691057</t>
  </si>
  <si>
    <t>1911068724090</t>
  </si>
  <si>
    <t>1911068725000</t>
  </si>
  <si>
    <t>5351820013009</t>
  </si>
  <si>
    <t>3351841724009</t>
  </si>
  <si>
    <t>4051890407027</t>
  </si>
  <si>
    <t>3101877598047</t>
  </si>
  <si>
    <t>2151957826035</t>
  </si>
  <si>
    <t>3801937912050</t>
  </si>
  <si>
    <t>2451964502000</t>
  </si>
  <si>
    <t>2151984469056</t>
  </si>
  <si>
    <t>4752000352054</t>
  </si>
  <si>
    <t>1932006524018</t>
  </si>
  <si>
    <t>4752000361045</t>
  </si>
  <si>
    <t>2152007539087</t>
  </si>
  <si>
    <t>4052029958033</t>
  </si>
  <si>
    <t>3952045979050</t>
  </si>
  <si>
    <t>3952045982081</t>
  </si>
  <si>
    <t>1932066337089</t>
  </si>
  <si>
    <t>3752068215037</t>
  </si>
  <si>
    <t>1932066426088</t>
  </si>
  <si>
    <t>3702018949095</t>
  </si>
  <si>
    <t>2502126981007</t>
  </si>
  <si>
    <t>1932142445057</t>
  </si>
  <si>
    <t>4402149216095</t>
  </si>
  <si>
    <t>4102162107077</t>
  </si>
  <si>
    <t>3052157607016</t>
  </si>
  <si>
    <t>5752144263001</t>
  </si>
  <si>
    <t>3002166864016</t>
  </si>
  <si>
    <t>4052205379063</t>
  </si>
  <si>
    <t>1932219571008</t>
  </si>
  <si>
    <t>2852215678071</t>
  </si>
  <si>
    <t>4852206010018</t>
  </si>
  <si>
    <t>5702216064059</t>
  </si>
  <si>
    <t>3052209960035</t>
  </si>
  <si>
    <t>5402245346006</t>
  </si>
  <si>
    <t>5702249750021</t>
  </si>
  <si>
    <t>3452255718076</t>
  </si>
  <si>
    <t>3852266431029</t>
  </si>
  <si>
    <t>2852327354012</t>
  </si>
  <si>
    <t>5052343555081</t>
  </si>
  <si>
    <t>2202495327043</t>
  </si>
  <si>
    <t>3152451312044</t>
  </si>
  <si>
    <t>2552472479090</t>
  </si>
  <si>
    <t>5252448141026</t>
  </si>
  <si>
    <t>2002507585042</t>
  </si>
  <si>
    <t>5332492203004</t>
  </si>
  <si>
    <t>2852512148018</t>
  </si>
  <si>
    <t>3552457739002</t>
  </si>
  <si>
    <t>4802608544012</t>
  </si>
  <si>
    <t>3652567966016</t>
  </si>
  <si>
    <t>3652603565003</t>
  </si>
  <si>
    <t>5502643738077</t>
  </si>
  <si>
    <t>4352636698050</t>
  </si>
  <si>
    <t>1919673027041</t>
  </si>
  <si>
    <t>4809890810053</t>
  </si>
  <si>
    <t>USD</t>
  </si>
  <si>
    <t>1910637287151</t>
  </si>
  <si>
    <t>021</t>
  </si>
  <si>
    <t>PE12</t>
  </si>
  <si>
    <t>1932130344025</t>
  </si>
  <si>
    <t>1932181227094</t>
  </si>
  <si>
    <t>1932150679138</t>
  </si>
  <si>
    <t>PE14</t>
  </si>
  <si>
    <t>1932161297081</t>
  </si>
  <si>
    <t>1932269881089</t>
  </si>
  <si>
    <t>1910537860028</t>
  </si>
  <si>
    <t>1932186395106</t>
  </si>
  <si>
    <t>PE15</t>
  </si>
  <si>
    <t>1931930191078</t>
  </si>
  <si>
    <t>1931981304180</t>
  </si>
  <si>
    <t>PE16</t>
  </si>
  <si>
    <t>1931626689000</t>
  </si>
  <si>
    <t>1931693552194</t>
  </si>
  <si>
    <t>PE17</t>
  </si>
  <si>
    <t>1910238736073</t>
  </si>
  <si>
    <t>3900025939001</t>
  </si>
  <si>
    <t>1931070017161</t>
  </si>
  <si>
    <t>PE18</t>
  </si>
  <si>
    <t>1932161396081</t>
  </si>
  <si>
    <t>1932200403092</t>
  </si>
  <si>
    <t>1932208828102</t>
  </si>
  <si>
    <t>PE21</t>
  </si>
  <si>
    <t>1930467100081</t>
  </si>
  <si>
    <t>1930756475170</t>
  </si>
  <si>
    <t>BBVA</t>
  </si>
  <si>
    <t>001106863501000000</t>
  </si>
  <si>
    <t>00000584</t>
  </si>
  <si>
    <t>110</t>
  </si>
  <si>
    <t>001106863501000092</t>
  </si>
  <si>
    <t>111</t>
  </si>
  <si>
    <t>001105860100030990</t>
  </si>
  <si>
    <t>001105860100031008</t>
  </si>
  <si>
    <t>001105860100031938</t>
  </si>
  <si>
    <t>001109100100103289</t>
  </si>
  <si>
    <t>001105860100011740</t>
  </si>
  <si>
    <t>001106863301000119</t>
  </si>
  <si>
    <t>001105860100032004</t>
  </si>
  <si>
    <t>001105860100032012</t>
  </si>
  <si>
    <t>001109100100004124</t>
  </si>
  <si>
    <t>001109100100016874</t>
  </si>
  <si>
    <t>SCOTIABANK</t>
  </si>
  <si>
    <t>0000531723</t>
  </si>
  <si>
    <t>01556</t>
  </si>
  <si>
    <t>090</t>
  </si>
  <si>
    <t>0000428206</t>
  </si>
  <si>
    <t>091</t>
  </si>
  <si>
    <t>0002170485</t>
  </si>
  <si>
    <t>0004461265</t>
  </si>
  <si>
    <t>0002573628</t>
  </si>
  <si>
    <t>0003342785</t>
  </si>
  <si>
    <t>0001543815</t>
  </si>
  <si>
    <t>0005328519</t>
  </si>
  <si>
    <t>0002538164</t>
  </si>
  <si>
    <t>0004519360</t>
  </si>
  <si>
    <t>0401020018</t>
  </si>
  <si>
    <t>0401020019</t>
  </si>
  <si>
    <t>1000002473</t>
  </si>
  <si>
    <t>ALICORP1</t>
  </si>
  <si>
    <t>380</t>
  </si>
  <si>
    <t>1000080326</t>
  </si>
  <si>
    <t>381</t>
  </si>
  <si>
    <t>7000448822</t>
  </si>
  <si>
    <t>VITAPRO1</t>
  </si>
  <si>
    <t>007000517441</t>
  </si>
  <si>
    <t>RTRADING</t>
  </si>
  <si>
    <t>007000089989</t>
  </si>
  <si>
    <t>INTRADEV</t>
  </si>
  <si>
    <t>007000090626</t>
  </si>
  <si>
    <t>Perú y países</t>
  </si>
  <si>
    <t>US</t>
  </si>
  <si>
    <t>INTERBANK</t>
  </si>
  <si>
    <t>1000001306130</t>
  </si>
  <si>
    <t>8000980315675690</t>
  </si>
  <si>
    <t>030</t>
  </si>
  <si>
    <t>1050000018864</t>
  </si>
  <si>
    <t>8000980302098856</t>
  </si>
  <si>
    <t>1000001306139</t>
  </si>
  <si>
    <t>031</t>
  </si>
  <si>
    <t>1643001018226</t>
  </si>
  <si>
    <t>2003001018237</t>
  </si>
  <si>
    <t>2003001081991</t>
  </si>
  <si>
    <t>0550010025048</t>
  </si>
  <si>
    <t>2003001082008</t>
  </si>
  <si>
    <t>2003000359937</t>
  </si>
  <si>
    <t>2003001056709</t>
  </si>
  <si>
    <t>2003001056716</t>
  </si>
  <si>
    <t>1070010179073</t>
  </si>
  <si>
    <t>1073000163576</t>
  </si>
  <si>
    <t>SANTANDER</t>
  </si>
  <si>
    <t>0008064709</t>
  </si>
  <si>
    <t>560</t>
  </si>
  <si>
    <t>0008064717</t>
  </si>
  <si>
    <t>561</t>
  </si>
  <si>
    <t>0008079285</t>
  </si>
  <si>
    <t>0008079293</t>
  </si>
  <si>
    <t>0008066345</t>
  </si>
  <si>
    <t>0008066353</t>
  </si>
  <si>
    <t>1257668289</t>
  </si>
  <si>
    <t xml:space="preserve">ALICORPS </t>
  </si>
  <si>
    <t>355</t>
  </si>
  <si>
    <t>1257680569</t>
  </si>
  <si>
    <t>1257082825</t>
  </si>
  <si>
    <t>1453538695</t>
  </si>
  <si>
    <t>1257779466</t>
  </si>
  <si>
    <t>CO11</t>
  </si>
  <si>
    <t>1257283390</t>
  </si>
  <si>
    <t>UY11</t>
  </si>
  <si>
    <t>1257676062</t>
  </si>
  <si>
    <t>UY12</t>
  </si>
  <si>
    <t>1257082684</t>
  </si>
  <si>
    <t>Bco. Propio</t>
  </si>
  <si>
    <t>Multicash</t>
  </si>
  <si>
    <t>Orden Banco</t>
  </si>
  <si>
    <t>BOFA</t>
  </si>
  <si>
    <t>BANBIF</t>
  </si>
  <si>
    <t>Orden Cuenta</t>
  </si>
  <si>
    <t>ALICORP</t>
  </si>
  <si>
    <t>CODISA</t>
  </si>
  <si>
    <t>PROORIENTE</t>
  </si>
  <si>
    <t>ALICORP INV</t>
  </si>
  <si>
    <t>MASTERBREAD</t>
  </si>
  <si>
    <t>VITAPRO</t>
  </si>
  <si>
    <t>INTRADEVCO</t>
  </si>
  <si>
    <t>R. TRADING</t>
  </si>
  <si>
    <t>00000309362</t>
  </si>
  <si>
    <t>00068349419</t>
  </si>
  <si>
    <t>180</t>
  </si>
  <si>
    <t>Auxiliar</t>
  </si>
  <si>
    <t>BCP</t>
  </si>
  <si>
    <t>Ejecutar Proceso</t>
  </si>
  <si>
    <t>BANCONACIONAL</t>
  </si>
  <si>
    <t>Alicorp_BCP</t>
  </si>
  <si>
    <t>Día</t>
  </si>
  <si>
    <t>Mes</t>
  </si>
  <si>
    <t>Fecha (M/D/AAAA)</t>
  </si>
  <si>
    <t>1,2,3,4,5</t>
  </si>
  <si>
    <t>2,3,4,5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</si>
</sst>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3">
    <xf numFmtId="0" fontId="0" fillId="0" borderId="0" xfId="0"/>
    <xf numFmtId="49" fontId="0" fillId="0" borderId="0" xfId="0" applyNumberFormat="1"/>
    <xf numFmtId="49" fontId="3" fillId="0" borderId="1" xfId="1" applyNumberFormat="1" applyFont="1" applyBorder="1" applyAlignment="1">
      <alignment horizontal="center" vertical="center" wrapText="1"/>
    </xf>
    <xf numFmtId="49" fontId="3" fillId="0" borderId="1" xfId="1" quotePrefix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9" fontId="5" fillId="0" borderId="1" xfId="2" applyNumberFormat="1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/>
    <xf numFmtId="0" fontId="3" fillId="0" borderId="1" xfId="1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top"/>
    </xf>
    <xf numFmtId="1" fontId="0" fillId="0" borderId="1" xfId="0" applyNumberFormat="1" applyBorder="1" applyAlignment="1">
      <alignment horizontal="center"/>
    </xf>
  </cellXfs>
  <cellStyles count="3">
    <cellStyle name="Normal" xfId="0" builtinId="0"/>
    <cellStyle name="Normal 2" xfId="1" xr:uid="{92C56CB4-C0D6-42D7-A9D3-B94D979DCE66}"/>
    <cellStyle name="Normal 4" xfId="2" xr:uid="{4D1344CC-4176-45F6-BD73-6288C11EC4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70025-F2CD-4057-B901-789700D73917}">
  <dimension ref="A1:C13"/>
  <sheetViews>
    <sheetView workbookViewId="0">
      <selection activeCell="C3" sqref="C3:C4"/>
    </sheetView>
  </sheetViews>
  <sheetFormatPr defaultRowHeight="15" x14ac:dyDescent="0.25"/>
  <cols>
    <col min="1" max="1" width="4.85546875" bestFit="1" customWidth="1"/>
    <col min="2" max="2" width="6" bestFit="1" customWidth="1"/>
    <col min="3" max="3" width="15.42578125" bestFit="1" customWidth="1"/>
    <col min="4" max="4" width="9.140625" customWidth="1"/>
  </cols>
  <sheetData>
    <row r="1" spans="1:3" ht="37.5" x14ac:dyDescent="0.25">
      <c r="A1" s="6" t="s">
        <v>219</v>
      </c>
      <c r="B1" s="6" t="s">
        <v>220</v>
      </c>
      <c r="C1" s="6" t="s">
        <v>221</v>
      </c>
    </row>
    <row r="2" spans="1:3" x14ac:dyDescent="0.25">
      <c r="A2" s="4">
        <v>1</v>
      </c>
      <c r="B2" s="4">
        <v>1</v>
      </c>
      <c r="C2" s="4" t="str">
        <f ca="1">_xlfn.CONCAT(B2,"/",A2,"/",YEAR(NOW()))</f>
        <v>1/1/2023</v>
      </c>
    </row>
    <row r="3" spans="1:3" x14ac:dyDescent="0.25">
      <c r="A3" s="4">
        <v>6</v>
      </c>
      <c r="B3" s="4">
        <v>4</v>
      </c>
      <c r="C3" s="4" t="str">
        <f t="shared" ref="C3:C13" ca="1" si="0">_xlfn.CONCAT(B3,"/",A3,"/",YEAR(NOW()))</f>
        <v>4/6/2023</v>
      </c>
    </row>
    <row r="4" spans="1:3" x14ac:dyDescent="0.25">
      <c r="A4" s="4">
        <v>7</v>
      </c>
      <c r="B4" s="4">
        <v>4</v>
      </c>
      <c r="C4" s="4" t="str">
        <f t="shared" ca="1" si="0"/>
        <v>4/7/2023</v>
      </c>
    </row>
    <row r="5" spans="1:3" x14ac:dyDescent="0.25">
      <c r="A5" s="4">
        <v>1</v>
      </c>
      <c r="B5" s="4">
        <v>5</v>
      </c>
      <c r="C5" s="4" t="str">
        <f t="shared" ca="1" si="0"/>
        <v>5/1/2023</v>
      </c>
    </row>
    <row r="6" spans="1:3" x14ac:dyDescent="0.25">
      <c r="A6" s="4">
        <v>29</v>
      </c>
      <c r="B6" s="4">
        <v>6</v>
      </c>
      <c r="C6" s="4" t="str">
        <f t="shared" ca="1" si="0"/>
        <v>6/29/2023</v>
      </c>
    </row>
    <row r="7" spans="1:3" x14ac:dyDescent="0.25">
      <c r="A7" s="4">
        <v>28</v>
      </c>
      <c r="B7" s="4">
        <v>7</v>
      </c>
      <c r="C7" s="4" t="str">
        <f t="shared" ca="1" si="0"/>
        <v>7/28/2023</v>
      </c>
    </row>
    <row r="8" spans="1:3" x14ac:dyDescent="0.25">
      <c r="A8" s="4">
        <v>29</v>
      </c>
      <c r="B8" s="4">
        <v>7</v>
      </c>
      <c r="C8" s="4" t="str">
        <f t="shared" ca="1" si="0"/>
        <v>7/29/2023</v>
      </c>
    </row>
    <row r="9" spans="1:3" x14ac:dyDescent="0.25">
      <c r="A9" s="4">
        <v>30</v>
      </c>
      <c r="B9" s="4">
        <v>8</v>
      </c>
      <c r="C9" s="4" t="str">
        <f t="shared" ca="1" si="0"/>
        <v>8/30/2023</v>
      </c>
    </row>
    <row r="10" spans="1:3" x14ac:dyDescent="0.25">
      <c r="A10" s="4">
        <v>8</v>
      </c>
      <c r="B10" s="4">
        <v>10</v>
      </c>
      <c r="C10" s="4" t="str">
        <f t="shared" ca="1" si="0"/>
        <v>10/8/2023</v>
      </c>
    </row>
    <row r="11" spans="1:3" x14ac:dyDescent="0.25">
      <c r="A11" s="4">
        <v>1</v>
      </c>
      <c r="B11" s="4">
        <v>11</v>
      </c>
      <c r="C11" s="4" t="str">
        <f t="shared" ca="1" si="0"/>
        <v>11/1/2023</v>
      </c>
    </row>
    <row r="12" spans="1:3" x14ac:dyDescent="0.25">
      <c r="A12" s="4">
        <v>8</v>
      </c>
      <c r="B12" s="4">
        <v>12</v>
      </c>
      <c r="C12" s="4" t="str">
        <f t="shared" ca="1" si="0"/>
        <v>12/8/2023</v>
      </c>
    </row>
    <row r="13" spans="1:3" x14ac:dyDescent="0.25">
      <c r="A13" s="4">
        <v>25</v>
      </c>
      <c r="B13" s="4">
        <v>12</v>
      </c>
      <c r="C13" s="4" t="str">
        <f t="shared" ca="1" si="0"/>
        <v>12/25/2023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2E9F8-5582-448E-9FE0-4D0E5C626F29}">
  <dimension ref="A1:Q1048440"/>
  <sheetViews>
    <sheetView workbookViewId="0"/>
  </sheetViews>
  <sheetFormatPr defaultColWidth="9.140625" defaultRowHeight="15" x14ac:dyDescent="0.25"/>
  <cols>
    <col min="2" max="2" width="14.140625" customWidth="1"/>
    <col min="3" max="4" width="11.140625" bestFit="1" customWidth="1"/>
    <col min="5" max="5" width="20.85546875" bestFit="1" customWidth="1"/>
    <col min="6" max="6" width="10.42578125" bestFit="1" customWidth="1"/>
    <col min="7" max="7" width="10.42578125" customWidth="1"/>
    <col min="8" max="8" width="16.5703125" bestFit="1" customWidth="1"/>
    <col min="10" max="10" width="16.5703125" bestFit="1" customWidth="1"/>
    <col min="11" max="11" width="8.85546875" bestFit="1" customWidth="1"/>
    <col min="12" max="12" width="8.5703125" bestFit="1" customWidth="1"/>
    <col min="13" max="13" width="8.85546875" style="1" bestFit="1" customWidth="1"/>
    <col min="14" max="14" width="16.42578125" bestFit="1" customWidth="1"/>
    <col min="15" max="15" width="12" bestFit="1" customWidth="1"/>
    <col min="16" max="16" width="15.42578125" bestFit="1" customWidth="1"/>
    <col min="17" max="17" width="7.85546875" bestFit="1" customWidth="1"/>
  </cols>
  <sheetData>
    <row r="1" spans="1:17" ht="37.5" x14ac:dyDescent="0.25">
      <c r="A1" s="6" t="s">
        <v>199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5</v>
      </c>
      <c r="G1" s="6" t="s">
        <v>202</v>
      </c>
      <c r="H1" s="6" t="s">
        <v>4</v>
      </c>
      <c r="I1" s="6" t="s">
        <v>6</v>
      </c>
      <c r="J1" s="6" t="s">
        <v>7</v>
      </c>
      <c r="K1" s="6" t="s">
        <v>8</v>
      </c>
      <c r="L1" s="6" t="s">
        <v>197</v>
      </c>
      <c r="M1" s="7" t="s">
        <v>9</v>
      </c>
      <c r="N1" s="6" t="s">
        <v>10</v>
      </c>
      <c r="O1" s="6" t="s">
        <v>198</v>
      </c>
      <c r="P1" s="6" t="s">
        <v>11</v>
      </c>
      <c r="Q1" s="6" t="s">
        <v>19</v>
      </c>
    </row>
    <row r="2" spans="1:17" x14ac:dyDescent="0.25">
      <c r="A2" s="4">
        <f>VLOOKUP(B2,Orden!$A$1:$B$9,2,FALSE)</f>
        <v>7</v>
      </c>
      <c r="B2" s="2" t="s">
        <v>201</v>
      </c>
      <c r="C2" s="2" t="s">
        <v>12</v>
      </c>
      <c r="D2" s="11" t="str">
        <f>VLOOKUP(B2&amp;G2,Bancos!$B$1:$E$76,3,FALSE)</f>
        <v>PE11</v>
      </c>
      <c r="E2" s="5" t="s">
        <v>203</v>
      </c>
      <c r="F2" s="11" t="str">
        <f>VLOOKUP(B2&amp;G2,Bancos!$B$1:$E$76,4,FALSE)</f>
        <v>PEN</v>
      </c>
      <c r="G2" s="4">
        <v>1</v>
      </c>
      <c r="H2" s="5" t="s">
        <v>143</v>
      </c>
      <c r="I2" s="10">
        <f>VLOOKUP(B2&amp;G2,Bancos!$B$1:$F$76,5,FALSE)</f>
        <v>0</v>
      </c>
      <c r="J2" s="2" t="s">
        <v>144</v>
      </c>
      <c r="K2" s="2" t="s">
        <v>17</v>
      </c>
      <c r="L2" s="2" t="s">
        <v>145</v>
      </c>
      <c r="M2" s="2" t="s">
        <v>145</v>
      </c>
      <c r="N2" s="2" t="s">
        <v>22</v>
      </c>
      <c r="O2" s="2" t="s">
        <v>23</v>
      </c>
      <c r="P2" s="10" t="str">
        <f>VLOOKUP(B2&amp;G2,Bancos!$B$1:$J$76,9,FALSE)</f>
        <v>1,2,3,4,5</v>
      </c>
      <c r="Q2" s="10" t="str">
        <f>VLOOKUP(B2,Orden!$A$1:$C$9,3,FALSE)</f>
        <v>Si</v>
      </c>
    </row>
    <row r="3" spans="1:17" x14ac:dyDescent="0.25">
      <c r="A3" s="4">
        <f>VLOOKUP(B3,Orden!$A$1:$B$9,2,FALSE)</f>
        <v>7</v>
      </c>
      <c r="B3" s="2" t="s">
        <v>201</v>
      </c>
      <c r="C3" s="2" t="s">
        <v>12</v>
      </c>
      <c r="D3" s="11" t="str">
        <f>VLOOKUP(B3&amp;G3,Bancos!$B$1:$E$76,3,FALSE)</f>
        <v>PE11</v>
      </c>
      <c r="E3" s="5" t="s">
        <v>203</v>
      </c>
      <c r="F3" s="11" t="str">
        <f>VLOOKUP(B3&amp;G3,Bancos!$B$1:$E$76,4,FALSE)</f>
        <v>USD</v>
      </c>
      <c r="G3" s="4">
        <v>2</v>
      </c>
      <c r="H3" s="5" t="s">
        <v>146</v>
      </c>
      <c r="I3" s="10">
        <f>VLOOKUP(B3&amp;G3,Bancos!$B$1:$F$76,5,FALSE)</f>
        <v>0</v>
      </c>
      <c r="J3" s="2" t="s">
        <v>144</v>
      </c>
      <c r="K3" s="2" t="s">
        <v>17</v>
      </c>
      <c r="L3" s="2" t="s">
        <v>147</v>
      </c>
      <c r="M3" s="2" t="s">
        <v>147</v>
      </c>
      <c r="N3" s="2" t="s">
        <v>22</v>
      </c>
      <c r="O3" s="2" t="s">
        <v>23</v>
      </c>
      <c r="P3" s="10" t="str">
        <f>VLOOKUP(B3&amp;G3,Bancos!$B$1:$J$76,9,FALSE)</f>
        <v>1,2,3,4,5</v>
      </c>
      <c r="Q3" s="10" t="str">
        <f>VLOOKUP(B3,Orden!$A$1:$C$9,3,FALSE)</f>
        <v>Si</v>
      </c>
    </row>
    <row r="4" spans="1:17" x14ac:dyDescent="0.25">
      <c r="A4" s="4">
        <f>VLOOKUP(B4,Orden!$A$1:$B$9,2,FALSE)</f>
        <v>7</v>
      </c>
      <c r="B4" s="2" t="s">
        <v>201</v>
      </c>
      <c r="C4" s="2" t="s">
        <v>12</v>
      </c>
      <c r="D4" s="11" t="str">
        <f>VLOOKUP(B4&amp;G4,Bancos!$B$1:$E$76,3,FALSE)</f>
        <v>PE12</v>
      </c>
      <c r="E4" s="5" t="s">
        <v>208</v>
      </c>
      <c r="F4" s="11" t="str">
        <f>VLOOKUP(B4&amp;G4,Bancos!$B$1:$E$76,4,FALSE)</f>
        <v>PEN</v>
      </c>
      <c r="G4" s="4">
        <v>3</v>
      </c>
      <c r="H4" s="5" t="s">
        <v>148</v>
      </c>
      <c r="I4" s="10">
        <f>VLOOKUP(B4&amp;G4,Bancos!$B$1:$F$76,5,FALSE)</f>
        <v>0</v>
      </c>
      <c r="J4" s="2" t="s">
        <v>149</v>
      </c>
      <c r="K4" s="2" t="s">
        <v>17</v>
      </c>
      <c r="L4" s="2" t="s">
        <v>145</v>
      </c>
      <c r="M4" s="2" t="s">
        <v>145</v>
      </c>
      <c r="N4" s="2" t="s">
        <v>22</v>
      </c>
      <c r="O4" s="2" t="s">
        <v>23</v>
      </c>
      <c r="P4" s="10" t="str">
        <f>VLOOKUP(B4&amp;G4,Bancos!$B$1:$J$76,9,FALSE)</f>
        <v>1,2,3,4,5</v>
      </c>
      <c r="Q4" s="10" t="str">
        <f>VLOOKUP(B4,Orden!$A$1:$C$9,3,FALSE)</f>
        <v>Si</v>
      </c>
    </row>
    <row r="5" spans="1:17" x14ac:dyDescent="0.25">
      <c r="A5" s="4">
        <f>VLOOKUP(B5,Orden!$A$1:$B$9,2,FALSE)</f>
        <v>7</v>
      </c>
      <c r="B5" s="2" t="s">
        <v>201</v>
      </c>
      <c r="C5" s="2" t="s">
        <v>12</v>
      </c>
      <c r="D5" s="11" t="str">
        <f>VLOOKUP(B5&amp;G5,Bancos!$B$1:$E$76,3,FALSE)</f>
        <v>PE18</v>
      </c>
      <c r="E5" s="5" t="s">
        <v>210</v>
      </c>
      <c r="F5" s="11" t="str">
        <f>VLOOKUP(B5&amp;G5,Bancos!$B$1:$E$76,4,FALSE)</f>
        <v>USD</v>
      </c>
      <c r="G5" s="4">
        <v>4</v>
      </c>
      <c r="H5" s="5" t="s">
        <v>150</v>
      </c>
      <c r="I5" s="10">
        <f>VLOOKUP(B5&amp;G5,Bancos!$B$1:$F$76,5,FALSE)</f>
        <v>0</v>
      </c>
      <c r="J5" s="2" t="s">
        <v>151</v>
      </c>
      <c r="K5" s="2" t="s">
        <v>17</v>
      </c>
      <c r="L5" s="2" t="s">
        <v>147</v>
      </c>
      <c r="M5" s="2" t="s">
        <v>147</v>
      </c>
      <c r="N5" s="2" t="s">
        <v>22</v>
      </c>
      <c r="O5" s="2" t="s">
        <v>23</v>
      </c>
      <c r="P5" s="10" t="str">
        <f>VLOOKUP(B5&amp;G5,Bancos!$B$1:$J$76,9,FALSE)</f>
        <v>1,2,3,4,5</v>
      </c>
      <c r="Q5" s="10" t="str">
        <f>VLOOKUP(B5,Orden!$A$1:$C$9,3,FALSE)</f>
        <v>Si</v>
      </c>
    </row>
    <row r="6" spans="1:17" x14ac:dyDescent="0.25">
      <c r="A6" s="4">
        <f>VLOOKUP(B6,Orden!$A$1:$B$9,2,FALSE)</f>
        <v>7</v>
      </c>
      <c r="B6" s="2" t="s">
        <v>201</v>
      </c>
      <c r="C6" s="2" t="s">
        <v>12</v>
      </c>
      <c r="D6" s="11" t="str">
        <f>VLOOKUP(B6&amp;G6,Bancos!$B$1:$E$76,3,FALSE)</f>
        <v>PE21</v>
      </c>
      <c r="E6" s="5" t="s">
        <v>209</v>
      </c>
      <c r="F6" s="11" t="str">
        <f>VLOOKUP(B6&amp;G6,Bancos!$B$1:$E$76,4,FALSE)</f>
        <v>PEN</v>
      </c>
      <c r="G6" s="4">
        <v>5</v>
      </c>
      <c r="H6" s="5" t="s">
        <v>152</v>
      </c>
      <c r="I6" s="10">
        <f>VLOOKUP(B6&amp;G6,Bancos!$B$1:$F$76,5,FALSE)</f>
        <v>0</v>
      </c>
      <c r="J6" s="2" t="s">
        <v>153</v>
      </c>
      <c r="K6" s="2" t="s">
        <v>17</v>
      </c>
      <c r="L6" s="2" t="s">
        <v>145</v>
      </c>
      <c r="M6" s="2" t="s">
        <v>145</v>
      </c>
      <c r="N6" s="2" t="s">
        <v>22</v>
      </c>
      <c r="O6" s="2" t="s">
        <v>23</v>
      </c>
      <c r="P6" s="10" t="str">
        <f>VLOOKUP(B6&amp;G6,Bancos!$B$1:$J$76,9,FALSE)</f>
        <v>1,2,3,4,5</v>
      </c>
      <c r="Q6" s="10" t="str">
        <f>VLOOKUP(B6,Orden!$A$1:$C$9,3,FALSE)</f>
        <v>Si</v>
      </c>
    </row>
    <row r="7" spans="1:17" x14ac:dyDescent="0.25">
      <c r="A7" s="4">
        <f>VLOOKUP(B7,Orden!$A$1:$B$9,2,FALSE)</f>
        <v>7</v>
      </c>
      <c r="B7" s="2" t="s">
        <v>201</v>
      </c>
      <c r="C7" s="2" t="s">
        <v>12</v>
      </c>
      <c r="D7" s="11" t="str">
        <f>VLOOKUP(B7&amp;G7,Bancos!$B$1:$E$76,3,FALSE)</f>
        <v>PE21</v>
      </c>
      <c r="E7" s="5" t="s">
        <v>209</v>
      </c>
      <c r="F7" s="11" t="str">
        <f>VLOOKUP(B7&amp;G7,Bancos!$B$1:$E$76,4,FALSE)</f>
        <v>USD</v>
      </c>
      <c r="G7" s="4">
        <v>6</v>
      </c>
      <c r="H7" s="5" t="s">
        <v>154</v>
      </c>
      <c r="I7" s="10">
        <f>VLOOKUP(B7&amp;G7,Bancos!$B$1:$F$76,5,FALSE)</f>
        <v>0</v>
      </c>
      <c r="J7" s="2" t="s">
        <v>153</v>
      </c>
      <c r="K7" s="2" t="s">
        <v>17</v>
      </c>
      <c r="L7" s="2" t="s">
        <v>147</v>
      </c>
      <c r="M7" s="2" t="s">
        <v>147</v>
      </c>
      <c r="N7" s="2" t="s">
        <v>22</v>
      </c>
      <c r="O7" s="2" t="s">
        <v>23</v>
      </c>
      <c r="P7" s="10" t="str">
        <f>VLOOKUP(B7&amp;G7,Bancos!$B$1:$J$76,9,FALSE)</f>
        <v>1,2,3,4,5</v>
      </c>
      <c r="Q7" s="10" t="str">
        <f>VLOOKUP(B7,Orden!$A$1:$C$9,3,FALSE)</f>
        <v>Si</v>
      </c>
    </row>
    <row r="1048440" spans="5:5" x14ac:dyDescent="0.25">
      <c r="E1048440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E5143-AD9F-400E-9F43-383604067D40}">
  <dimension ref="A1:Q1048440"/>
  <sheetViews>
    <sheetView workbookViewId="0"/>
  </sheetViews>
  <sheetFormatPr defaultColWidth="9.140625" defaultRowHeight="15" x14ac:dyDescent="0.25"/>
  <cols>
    <col min="2" max="2" width="14.140625" customWidth="1"/>
    <col min="3" max="4" width="11.140625" bestFit="1" customWidth="1"/>
    <col min="5" max="5" width="20.85546875" bestFit="1" customWidth="1"/>
    <col min="6" max="6" width="10.42578125" bestFit="1" customWidth="1"/>
    <col min="7" max="7" width="10.42578125" customWidth="1"/>
    <col min="8" max="8" width="16.5703125" bestFit="1" customWidth="1"/>
    <col min="10" max="10" width="16.5703125" bestFit="1" customWidth="1"/>
    <col min="11" max="11" width="8.85546875" bestFit="1" customWidth="1"/>
    <col min="12" max="12" width="8.5703125" bestFit="1" customWidth="1"/>
    <col min="13" max="13" width="8.85546875" style="1" bestFit="1" customWidth="1"/>
    <col min="14" max="14" width="16.42578125" bestFit="1" customWidth="1"/>
    <col min="15" max="15" width="12" bestFit="1" customWidth="1"/>
    <col min="16" max="16" width="15.42578125" bestFit="1" customWidth="1"/>
    <col min="17" max="17" width="7.85546875" bestFit="1" customWidth="1"/>
  </cols>
  <sheetData>
    <row r="1" spans="1:17" ht="37.5" x14ac:dyDescent="0.25">
      <c r="A1" s="6" t="s">
        <v>199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5</v>
      </c>
      <c r="G1" s="6" t="s">
        <v>202</v>
      </c>
      <c r="H1" s="6" t="s">
        <v>4</v>
      </c>
      <c r="I1" s="6" t="s">
        <v>6</v>
      </c>
      <c r="J1" s="6" t="s">
        <v>7</v>
      </c>
      <c r="K1" s="6" t="s">
        <v>8</v>
      </c>
      <c r="L1" s="6" t="s">
        <v>197</v>
      </c>
      <c r="M1" s="7" t="s">
        <v>9</v>
      </c>
      <c r="N1" s="6" t="s">
        <v>10</v>
      </c>
      <c r="O1" s="6" t="s">
        <v>198</v>
      </c>
      <c r="P1" s="6" t="s">
        <v>11</v>
      </c>
      <c r="Q1" s="6" t="s">
        <v>19</v>
      </c>
    </row>
    <row r="2" spans="1:17" x14ac:dyDescent="0.25">
      <c r="A2" s="4">
        <f>VLOOKUP(B2,Orden!$A$1:$B$9,2,FALSE)</f>
        <v>8</v>
      </c>
      <c r="B2" s="2" t="s">
        <v>175</v>
      </c>
      <c r="C2" s="2" t="s">
        <v>12</v>
      </c>
      <c r="D2" s="11" t="str">
        <f>VLOOKUP(B2&amp;G2,Bancos!$B$1:$E$76,3,FALSE)</f>
        <v>PE11</v>
      </c>
      <c r="E2" s="5" t="s">
        <v>203</v>
      </c>
      <c r="F2" s="11" t="str">
        <f>VLOOKUP(B2&amp;G2,Bancos!$B$1:$E$76,4,FALSE)</f>
        <v>PEN</v>
      </c>
      <c r="G2" s="4">
        <v>1</v>
      </c>
      <c r="H2" s="5" t="s">
        <v>176</v>
      </c>
      <c r="I2" s="10">
        <f>VLOOKUP(B2&amp;G2,Bancos!$B$1:$F$76,5,FALSE)</f>
        <v>0</v>
      </c>
      <c r="J2" s="2" t="s">
        <v>14</v>
      </c>
      <c r="K2" s="2" t="s">
        <v>17</v>
      </c>
      <c r="L2" s="2" t="s">
        <v>177</v>
      </c>
      <c r="M2" s="2" t="s">
        <v>177</v>
      </c>
      <c r="N2" s="2" t="s">
        <v>22</v>
      </c>
      <c r="O2" s="2" t="s">
        <v>23</v>
      </c>
      <c r="P2" s="10" t="str">
        <f>VLOOKUP(B2&amp;G2,Bancos!$B$1:$J$76,9,FALSE)</f>
        <v>1,2,3,4,5</v>
      </c>
      <c r="Q2" s="4" t="str">
        <f>VLOOKUP(B2,Orden!$A$1:$C$9,3,FALSE)</f>
        <v>N/A</v>
      </c>
    </row>
    <row r="3" spans="1:17" x14ac:dyDescent="0.25">
      <c r="A3" s="4">
        <f>VLOOKUP(B3,Orden!$A$1:$B$9,2,FALSE)</f>
        <v>8</v>
      </c>
      <c r="B3" s="2" t="s">
        <v>175</v>
      </c>
      <c r="C3" s="2" t="s">
        <v>12</v>
      </c>
      <c r="D3" s="11" t="str">
        <f>VLOOKUP(B3&amp;G3,Bancos!$B$1:$E$76,3,FALSE)</f>
        <v>PE11</v>
      </c>
      <c r="E3" s="5" t="s">
        <v>203</v>
      </c>
      <c r="F3" s="11" t="str">
        <f>VLOOKUP(B3&amp;G3,Bancos!$B$1:$E$76,4,FALSE)</f>
        <v>USD</v>
      </c>
      <c r="G3" s="4">
        <v>2</v>
      </c>
      <c r="H3" s="5" t="s">
        <v>178</v>
      </c>
      <c r="I3" s="10">
        <f>VLOOKUP(B3&amp;G3,Bancos!$B$1:$F$76,5,FALSE)</f>
        <v>0</v>
      </c>
      <c r="J3" s="2" t="s">
        <v>14</v>
      </c>
      <c r="K3" s="2" t="s">
        <v>17</v>
      </c>
      <c r="L3" s="2" t="s">
        <v>179</v>
      </c>
      <c r="M3" s="2" t="s">
        <v>179</v>
      </c>
      <c r="N3" s="2" t="s">
        <v>22</v>
      </c>
      <c r="O3" s="2" t="s">
        <v>23</v>
      </c>
      <c r="P3" s="10" t="str">
        <f>VLOOKUP(B3&amp;G3,Bancos!$B$1:$J$76,9,FALSE)</f>
        <v>1,2,3,4,5</v>
      </c>
      <c r="Q3" s="4" t="str">
        <f>VLOOKUP(B3,Orden!$A$1:$C$9,3,FALSE)</f>
        <v>N/A</v>
      </c>
    </row>
    <row r="4" spans="1:17" x14ac:dyDescent="0.25">
      <c r="A4" s="4">
        <f>VLOOKUP(B4,Orden!$A$1:$B$9,2,FALSE)</f>
        <v>8</v>
      </c>
      <c r="B4" s="2" t="s">
        <v>175</v>
      </c>
      <c r="C4" s="2" t="s">
        <v>12</v>
      </c>
      <c r="D4" s="11" t="str">
        <f>VLOOKUP(B4&amp;G4,Bancos!$B$1:$E$76,3,FALSE)</f>
        <v>PE12</v>
      </c>
      <c r="E4" s="5" t="s">
        <v>208</v>
      </c>
      <c r="F4" s="11" t="str">
        <f>VLOOKUP(B4&amp;G4,Bancos!$B$1:$E$76,4,FALSE)</f>
        <v>PEN</v>
      </c>
      <c r="G4" s="4">
        <v>3</v>
      </c>
      <c r="H4" s="5" t="s">
        <v>180</v>
      </c>
      <c r="I4" s="10">
        <f>VLOOKUP(B4&amp;G4,Bancos!$B$1:$F$76,5,FALSE)</f>
        <v>0</v>
      </c>
      <c r="J4" s="2" t="s">
        <v>14</v>
      </c>
      <c r="K4" s="2" t="s">
        <v>17</v>
      </c>
      <c r="L4" s="2" t="s">
        <v>177</v>
      </c>
      <c r="M4" s="2" t="s">
        <v>177</v>
      </c>
      <c r="N4" s="2" t="s">
        <v>22</v>
      </c>
      <c r="O4" s="2" t="s">
        <v>23</v>
      </c>
      <c r="P4" s="10" t="str">
        <f>VLOOKUP(B4&amp;G4,Bancos!$B$1:$J$76,9,FALSE)</f>
        <v>1,2,3,4,5</v>
      </c>
      <c r="Q4" s="4" t="str">
        <f>VLOOKUP(B4,Orden!$A$1:$C$9,3,FALSE)</f>
        <v>N/A</v>
      </c>
    </row>
    <row r="5" spans="1:17" x14ac:dyDescent="0.25">
      <c r="A5" s="4">
        <f>VLOOKUP(B5,Orden!$A$1:$B$9,2,FALSE)</f>
        <v>8</v>
      </c>
      <c r="B5" s="2" t="s">
        <v>175</v>
      </c>
      <c r="C5" s="2" t="s">
        <v>12</v>
      </c>
      <c r="D5" s="11" t="str">
        <f>VLOOKUP(B5&amp;G5,Bancos!$B$1:$E$76,3,FALSE)</f>
        <v>PE12</v>
      </c>
      <c r="E5" s="5" t="s">
        <v>208</v>
      </c>
      <c r="F5" s="11" t="str">
        <f>VLOOKUP(B5&amp;G5,Bancos!$B$1:$E$76,4,FALSE)</f>
        <v>USD</v>
      </c>
      <c r="G5" s="4">
        <v>4</v>
      </c>
      <c r="H5" s="5" t="s">
        <v>181</v>
      </c>
      <c r="I5" s="10">
        <f>VLOOKUP(B5&amp;G5,Bancos!$B$1:$F$76,5,FALSE)</f>
        <v>0</v>
      </c>
      <c r="J5" s="2" t="s">
        <v>14</v>
      </c>
      <c r="K5" s="2" t="s">
        <v>17</v>
      </c>
      <c r="L5" s="2" t="s">
        <v>179</v>
      </c>
      <c r="M5" s="2" t="s">
        <v>179</v>
      </c>
      <c r="N5" s="2" t="s">
        <v>22</v>
      </c>
      <c r="O5" s="2" t="s">
        <v>23</v>
      </c>
      <c r="P5" s="10" t="str">
        <f>VLOOKUP(B5&amp;G5,Bancos!$B$1:$J$76,9,FALSE)</f>
        <v>1,2,3,4,5</v>
      </c>
      <c r="Q5" s="4" t="str">
        <f>VLOOKUP(B5,Orden!$A$1:$C$9,3,FALSE)</f>
        <v>N/A</v>
      </c>
    </row>
    <row r="6" spans="1:17" x14ac:dyDescent="0.25">
      <c r="A6" s="4">
        <f>VLOOKUP(B6,Orden!$A$1:$B$9,2,FALSE)</f>
        <v>8</v>
      </c>
      <c r="B6" s="2" t="s">
        <v>175</v>
      </c>
      <c r="C6" s="2" t="s">
        <v>12</v>
      </c>
      <c r="D6" s="11" t="str">
        <f>VLOOKUP(B6&amp;G6,Bancos!$B$1:$E$76,3,FALSE)</f>
        <v>PE21</v>
      </c>
      <c r="E6" s="5" t="s">
        <v>209</v>
      </c>
      <c r="F6" s="11" t="str">
        <f>VLOOKUP(B6&amp;G6,Bancos!$B$1:$E$76,4,FALSE)</f>
        <v>PEN</v>
      </c>
      <c r="G6" s="4">
        <v>5</v>
      </c>
      <c r="H6" s="5" t="s">
        <v>182</v>
      </c>
      <c r="I6" s="10">
        <f>VLOOKUP(B6&amp;G6,Bancos!$B$1:$F$76,5,FALSE)</f>
        <v>0</v>
      </c>
      <c r="J6" s="2" t="s">
        <v>14</v>
      </c>
      <c r="K6" s="2" t="s">
        <v>17</v>
      </c>
      <c r="L6" s="2" t="s">
        <v>177</v>
      </c>
      <c r="M6" s="2" t="s">
        <v>177</v>
      </c>
      <c r="N6" s="2" t="s">
        <v>22</v>
      </c>
      <c r="O6" s="2" t="s">
        <v>23</v>
      </c>
      <c r="P6" s="10" t="str">
        <f>VLOOKUP(B6&amp;G6,Bancos!$B$1:$J$76,9,FALSE)</f>
        <v>1,2,3,4,5</v>
      </c>
      <c r="Q6" s="4" t="str">
        <f>VLOOKUP(B6,Orden!$A$1:$C$9,3,FALSE)</f>
        <v>N/A</v>
      </c>
    </row>
    <row r="7" spans="1:17" x14ac:dyDescent="0.25">
      <c r="A7" s="4">
        <f>VLOOKUP(B7,Orden!$A$1:$B$9,2,FALSE)</f>
        <v>8</v>
      </c>
      <c r="B7" s="2" t="s">
        <v>175</v>
      </c>
      <c r="C7" s="2" t="s">
        <v>12</v>
      </c>
      <c r="D7" s="11" t="str">
        <f>VLOOKUP(B7&amp;G7,Bancos!$B$1:$E$76,3,FALSE)</f>
        <v>PE21</v>
      </c>
      <c r="E7" s="5" t="s">
        <v>209</v>
      </c>
      <c r="F7" s="11" t="str">
        <f>VLOOKUP(B7&amp;G7,Bancos!$B$1:$E$76,4,FALSE)</f>
        <v>USD</v>
      </c>
      <c r="G7" s="4">
        <v>6</v>
      </c>
      <c r="H7" s="5" t="s">
        <v>183</v>
      </c>
      <c r="I7" s="10">
        <f>VLOOKUP(B7&amp;G7,Bancos!$B$1:$F$76,5,FALSE)</f>
        <v>0</v>
      </c>
      <c r="J7" s="2" t="s">
        <v>14</v>
      </c>
      <c r="K7" s="2" t="s">
        <v>17</v>
      </c>
      <c r="L7" s="2" t="s">
        <v>179</v>
      </c>
      <c r="M7" s="2" t="s">
        <v>179</v>
      </c>
      <c r="N7" s="2" t="s">
        <v>22</v>
      </c>
      <c r="O7" s="2" t="s">
        <v>23</v>
      </c>
      <c r="P7" s="10" t="str">
        <f>VLOOKUP(B7&amp;G7,Bancos!$B$1:$J$76,9,FALSE)</f>
        <v>1,2,3,4,5</v>
      </c>
      <c r="Q7" s="4" t="str">
        <f>VLOOKUP(B7,Orden!$A$1:$C$9,3,FALSE)</f>
        <v>N/A</v>
      </c>
    </row>
    <row r="1048440" spans="5:5" x14ac:dyDescent="0.25">
      <c r="E104844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D51B-71A2-4D0F-A1B3-D760B2336ABB}">
  <dimension ref="A1:E9"/>
  <sheetViews>
    <sheetView tabSelected="1" workbookViewId="0">
      <selection activeCell="B6" sqref="B6"/>
    </sheetView>
  </sheetViews>
  <sheetFormatPr defaultColWidth="9.140625" defaultRowHeight="15" x14ac:dyDescent="0.25"/>
  <cols>
    <col min="1" max="1" width="13.85546875" bestFit="1" customWidth="1"/>
    <col min="4" max="4" width="10.28515625" bestFit="1" customWidth="1"/>
    <col min="5" max="5" width="13.140625" bestFit="1" customWidth="1"/>
  </cols>
  <sheetData>
    <row r="1" spans="1:5" ht="37.5" x14ac:dyDescent="0.25">
      <c r="A1" s="6" t="s">
        <v>0</v>
      </c>
      <c r="B1" s="6" t="s">
        <v>199</v>
      </c>
      <c r="C1" s="6" t="s">
        <v>19</v>
      </c>
      <c r="D1" s="6" t="s">
        <v>216</v>
      </c>
      <c r="E1" s="6" t="s">
        <v>11</v>
      </c>
    </row>
    <row r="2" spans="1:5" x14ac:dyDescent="0.25">
      <c r="A2" s="2" t="s">
        <v>215</v>
      </c>
      <c r="B2" s="9">
        <v>1</v>
      </c>
      <c r="C2" s="9" t="s">
        <v>14</v>
      </c>
      <c r="D2" s="9" t="s">
        <v>23</v>
      </c>
      <c r="E2" s="9" t="s">
        <v>222</v>
      </c>
    </row>
    <row r="3" spans="1:5" x14ac:dyDescent="0.25">
      <c r="A3" s="2" t="s">
        <v>111</v>
      </c>
      <c r="B3" s="9">
        <v>2</v>
      </c>
      <c r="C3" s="9" t="s">
        <v>14</v>
      </c>
      <c r="D3" s="9" t="s">
        <v>20</v>
      </c>
      <c r="E3" s="9" t="s">
        <v>222</v>
      </c>
    </row>
    <row r="4" spans="1:5" x14ac:dyDescent="0.25">
      <c r="A4" s="2" t="s">
        <v>217</v>
      </c>
      <c r="B4" s="9">
        <v>3</v>
      </c>
      <c r="C4" s="9" t="s">
        <v>14</v>
      </c>
      <c r="D4" s="9" t="s">
        <v>20</v>
      </c>
      <c r="E4" s="9" t="s">
        <v>222</v>
      </c>
    </row>
    <row r="5" spans="1:5" x14ac:dyDescent="0.25">
      <c r="A5" s="2" t="s">
        <v>200</v>
      </c>
      <c r="B5" s="9">
        <v>4</v>
      </c>
      <c r="C5" s="9" t="s">
        <v>14</v>
      </c>
      <c r="D5" s="9" t="s">
        <v>20</v>
      </c>
      <c r="E5" s="9" t="s">
        <v>222</v>
      </c>
    </row>
    <row r="6" spans="1:5" x14ac:dyDescent="0.25">
      <c r="A6" s="2" t="s">
        <v>127</v>
      </c>
      <c r="B6" s="9">
        <v>5</v>
      </c>
      <c r="C6" s="9" t="s">
        <v>14</v>
      </c>
      <c r="D6" s="9" t="s">
        <v>20</v>
      </c>
      <c r="E6" s="9" t="s">
        <v>222</v>
      </c>
    </row>
    <row r="7" spans="1:5" x14ac:dyDescent="0.25">
      <c r="A7" s="2" t="s">
        <v>157</v>
      </c>
      <c r="B7" s="9">
        <v>6</v>
      </c>
      <c r="C7" s="9" t="s">
        <v>23</v>
      </c>
      <c r="D7" s="9" t="s">
        <v>20</v>
      </c>
      <c r="E7" s="9" t="s">
        <v>223</v>
      </c>
    </row>
    <row r="8" spans="1:5" x14ac:dyDescent="0.25">
      <c r="A8" s="2" t="s">
        <v>201</v>
      </c>
      <c r="B8" s="9">
        <v>7</v>
      </c>
      <c r="C8" s="9" t="s">
        <v>23</v>
      </c>
      <c r="D8" s="9" t="s">
        <v>20</v>
      </c>
      <c r="E8" s="9" t="s">
        <v>222</v>
      </c>
    </row>
    <row r="9" spans="1:5" x14ac:dyDescent="0.25">
      <c r="A9" s="2" t="s">
        <v>175</v>
      </c>
      <c r="B9" s="9">
        <v>8</v>
      </c>
      <c r="C9" s="9" t="s">
        <v>14</v>
      </c>
      <c r="D9" s="9" t="s">
        <v>20</v>
      </c>
      <c r="E9" s="9" t="s">
        <v>222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B11F4-729E-459A-AA61-A42648CFC5E2}">
  <dimension ref="A1:J135"/>
  <sheetViews>
    <sheetView workbookViewId="0">
      <selection activeCell="D13" sqref="D13"/>
    </sheetView>
  </sheetViews>
  <sheetFormatPr defaultColWidth="8.140625" defaultRowHeight="15" x14ac:dyDescent="0.25"/>
  <cols>
    <col min="2" max="2" width="14.7109375" bestFit="1" customWidth="1"/>
    <col min="3" max="3" width="13.85546875" bestFit="1" customWidth="1"/>
    <col min="4" max="4" width="11.140625" bestFit="1" customWidth="1"/>
    <col min="5" max="5" width="10.42578125" bestFit="1" customWidth="1"/>
    <col min="6" max="6" width="10" bestFit="1" customWidth="1"/>
    <col min="7" max="7" width="10.42578125" customWidth="1"/>
    <col min="8" max="8" width="7.85546875" bestFit="1" customWidth="1"/>
    <col min="9" max="9" width="10.28515625" bestFit="1" customWidth="1"/>
    <col min="10" max="10" width="15.7109375" bestFit="1" customWidth="1"/>
  </cols>
  <sheetData>
    <row r="1" spans="1:10" s="8" customFormat="1" ht="56.25" x14ac:dyDescent="0.25">
      <c r="A1" s="6" t="s">
        <v>199</v>
      </c>
      <c r="B1" s="6" t="s">
        <v>214</v>
      </c>
      <c r="C1" s="6" t="s">
        <v>0</v>
      </c>
      <c r="D1" s="6" t="s">
        <v>2</v>
      </c>
      <c r="E1" s="6" t="s">
        <v>5</v>
      </c>
      <c r="F1" s="6" t="s">
        <v>6</v>
      </c>
      <c r="G1" s="6" t="s">
        <v>202</v>
      </c>
      <c r="H1" s="6" t="s">
        <v>19</v>
      </c>
      <c r="I1" s="6" t="s">
        <v>216</v>
      </c>
      <c r="J1" s="6" t="s">
        <v>11</v>
      </c>
    </row>
    <row r="2" spans="1:10" ht="15" customHeight="1" x14ac:dyDescent="0.25">
      <c r="A2" s="12">
        <f>VLOOKUP(C2,Orden!$A$1:$B$9,2,FALSE)</f>
        <v>1</v>
      </c>
      <c r="B2" s="10" t="str">
        <f t="shared" ref="B2:B33" si="0">_xlfn.CONCAT(C2,G2)</f>
        <v>BCP1</v>
      </c>
      <c r="C2" s="2" t="s">
        <v>215</v>
      </c>
      <c r="D2" s="5" t="s">
        <v>13</v>
      </c>
      <c r="E2" s="5" t="s">
        <v>15</v>
      </c>
      <c r="F2" s="2" t="s">
        <v>218</v>
      </c>
      <c r="G2" s="12">
        <v>1</v>
      </c>
      <c r="H2" s="4" t="str">
        <f>VLOOKUP(C2,Orden!$A$1:$C$9,3,FALSE)</f>
        <v>N/A</v>
      </c>
      <c r="I2" s="9" t="str">
        <f>VLOOKUP(C2,Orden!$A$1:$D$9,4,FALSE)</f>
        <v>Si</v>
      </c>
      <c r="J2" s="9" t="str">
        <f>VLOOKUP(C2,Orden!$A$1:$E$9,5,FALSE)</f>
        <v>1,2,3,4,5</v>
      </c>
    </row>
    <row r="3" spans="1:10" ht="15" customHeight="1" x14ac:dyDescent="0.25">
      <c r="A3" s="12">
        <f>VLOOKUP(C3,Orden!$A$1:$B$9,2,FALSE)</f>
        <v>1</v>
      </c>
      <c r="B3" s="10" t="str">
        <f t="shared" si="0"/>
        <v>BCP2</v>
      </c>
      <c r="C3" s="2" t="s">
        <v>215</v>
      </c>
      <c r="D3" s="5" t="s">
        <v>13</v>
      </c>
      <c r="E3" s="5" t="s">
        <v>82</v>
      </c>
      <c r="F3" s="2" t="s">
        <v>218</v>
      </c>
      <c r="G3" s="12">
        <v>2</v>
      </c>
      <c r="H3" s="4" t="str">
        <f>VLOOKUP(C3,Orden!$A$1:$C$9,3,FALSE)</f>
        <v>N/A</v>
      </c>
      <c r="I3" s="9" t="str">
        <f>VLOOKUP(C3,Orden!$A$1:$D$9,4,FALSE)</f>
        <v>Si</v>
      </c>
      <c r="J3" s="9" t="str">
        <f>VLOOKUP(C3,Orden!$A$1:$E$9,5,FALSE)</f>
        <v>1,2,3,4,5</v>
      </c>
    </row>
    <row r="4" spans="1:10" ht="15" customHeight="1" x14ac:dyDescent="0.25">
      <c r="A4" s="12">
        <f>VLOOKUP(C4,Orden!$A$1:$B$9,2,FALSE)</f>
        <v>1</v>
      </c>
      <c r="B4" s="10" t="str">
        <f t="shared" si="0"/>
        <v>BCP3</v>
      </c>
      <c r="C4" s="2" t="s">
        <v>215</v>
      </c>
      <c r="D4" s="5" t="s">
        <v>85</v>
      </c>
      <c r="E4" s="5" t="s">
        <v>15</v>
      </c>
      <c r="F4" s="2" t="s">
        <v>218</v>
      </c>
      <c r="G4" s="12">
        <v>3</v>
      </c>
      <c r="H4" s="4" t="str">
        <f>VLOOKUP(C4,Orden!$A$1:$C$9,3,FALSE)</f>
        <v>N/A</v>
      </c>
      <c r="I4" s="9" t="str">
        <f>VLOOKUP(C4,Orden!$A$1:$D$9,4,FALSE)</f>
        <v>Si</v>
      </c>
      <c r="J4" s="9" t="str">
        <f>VLOOKUP(C4,Orden!$A$1:$E$9,5,FALSE)</f>
        <v>1,2,3,4,5</v>
      </c>
    </row>
    <row r="5" spans="1:10" ht="15" customHeight="1" x14ac:dyDescent="0.25">
      <c r="A5" s="12">
        <f>VLOOKUP(C5,Orden!$A$1:$B$9,2,FALSE)</f>
        <v>1</v>
      </c>
      <c r="B5" s="10" t="str">
        <f t="shared" si="0"/>
        <v>BCP4</v>
      </c>
      <c r="C5" s="2" t="s">
        <v>215</v>
      </c>
      <c r="D5" s="5" t="s">
        <v>85</v>
      </c>
      <c r="E5" s="5" t="s">
        <v>82</v>
      </c>
      <c r="F5" s="2" t="s">
        <v>218</v>
      </c>
      <c r="G5" s="12">
        <v>4</v>
      </c>
      <c r="H5" s="4" t="str">
        <f>VLOOKUP(C5,Orden!$A$1:$C$9,3,FALSE)</f>
        <v>N/A</v>
      </c>
      <c r="I5" s="9" t="str">
        <f>VLOOKUP(C5,Orden!$A$1:$D$9,4,FALSE)</f>
        <v>Si</v>
      </c>
      <c r="J5" s="9" t="str">
        <f>VLOOKUP(C5,Orden!$A$1:$E$9,5,FALSE)</f>
        <v>1,2,3,4,5</v>
      </c>
    </row>
    <row r="6" spans="1:10" ht="15" customHeight="1" x14ac:dyDescent="0.25">
      <c r="A6" s="12">
        <f>VLOOKUP(C6,Orden!$A$1:$B$9,2,FALSE)</f>
        <v>1</v>
      </c>
      <c r="B6" s="10" t="str">
        <f t="shared" si="0"/>
        <v>BCP5</v>
      </c>
      <c r="C6" s="2" t="s">
        <v>215</v>
      </c>
      <c r="D6" s="5" t="s">
        <v>89</v>
      </c>
      <c r="E6" s="5" t="s">
        <v>15</v>
      </c>
      <c r="F6" s="2" t="s">
        <v>218</v>
      </c>
      <c r="G6" s="12">
        <v>5</v>
      </c>
      <c r="H6" s="4" t="str">
        <f>VLOOKUP(C6,Orden!$A$1:$C$9,3,FALSE)</f>
        <v>N/A</v>
      </c>
      <c r="I6" s="9" t="str">
        <f>VLOOKUP(C6,Orden!$A$1:$D$9,4,FALSE)</f>
        <v>Si</v>
      </c>
      <c r="J6" s="9" t="str">
        <f>VLOOKUP(C6,Orden!$A$1:$E$9,5,FALSE)</f>
        <v>1,2,3,4,5</v>
      </c>
    </row>
    <row r="7" spans="1:10" ht="15" customHeight="1" x14ac:dyDescent="0.25">
      <c r="A7" s="12">
        <f>VLOOKUP(C7,Orden!$A$1:$B$9,2,FALSE)</f>
        <v>1</v>
      </c>
      <c r="B7" s="10" t="str">
        <f t="shared" si="0"/>
        <v>BCP6</v>
      </c>
      <c r="C7" s="2" t="s">
        <v>215</v>
      </c>
      <c r="D7" s="5" t="s">
        <v>89</v>
      </c>
      <c r="E7" s="5" t="s">
        <v>82</v>
      </c>
      <c r="F7" s="2" t="s">
        <v>218</v>
      </c>
      <c r="G7" s="12">
        <v>6</v>
      </c>
      <c r="H7" s="4" t="str">
        <f>VLOOKUP(C7,Orden!$A$1:$C$9,3,FALSE)</f>
        <v>N/A</v>
      </c>
      <c r="I7" s="9" t="str">
        <f>VLOOKUP(C7,Orden!$A$1:$D$9,4,FALSE)</f>
        <v>Si</v>
      </c>
      <c r="J7" s="9" t="str">
        <f>VLOOKUP(C7,Orden!$A$1:$E$9,5,FALSE)</f>
        <v>1,2,3,4,5</v>
      </c>
    </row>
    <row r="8" spans="1:10" ht="15" customHeight="1" x14ac:dyDescent="0.25">
      <c r="A8" s="12">
        <f>VLOOKUP(C8,Orden!$A$1:$B$9,2,FALSE)</f>
        <v>1</v>
      </c>
      <c r="B8" s="10" t="str">
        <f t="shared" si="0"/>
        <v>BCP7</v>
      </c>
      <c r="C8" s="2" t="s">
        <v>215</v>
      </c>
      <c r="D8" s="5" t="s">
        <v>94</v>
      </c>
      <c r="E8" s="5" t="s">
        <v>15</v>
      </c>
      <c r="F8" s="2" t="s">
        <v>218</v>
      </c>
      <c r="G8" s="12">
        <v>7</v>
      </c>
      <c r="H8" s="4" t="str">
        <f>VLOOKUP(C8,Orden!$A$1:$C$9,3,FALSE)</f>
        <v>N/A</v>
      </c>
      <c r="I8" s="9" t="str">
        <f>VLOOKUP(C8,Orden!$A$1:$D$9,4,FALSE)</f>
        <v>Si</v>
      </c>
      <c r="J8" s="9" t="str">
        <f>VLOOKUP(C8,Orden!$A$1:$E$9,5,FALSE)</f>
        <v>1,2,3,4,5</v>
      </c>
    </row>
    <row r="9" spans="1:10" ht="15" customHeight="1" x14ac:dyDescent="0.25">
      <c r="A9" s="12">
        <f>VLOOKUP(C9,Orden!$A$1:$B$9,2,FALSE)</f>
        <v>1</v>
      </c>
      <c r="B9" s="10" t="str">
        <f t="shared" si="0"/>
        <v>BCP8</v>
      </c>
      <c r="C9" s="2" t="s">
        <v>215</v>
      </c>
      <c r="D9" s="5" t="s">
        <v>94</v>
      </c>
      <c r="E9" s="5" t="s">
        <v>82</v>
      </c>
      <c r="F9" s="2" t="s">
        <v>218</v>
      </c>
      <c r="G9" s="12">
        <v>8</v>
      </c>
      <c r="H9" s="4" t="str">
        <f>VLOOKUP(C9,Orden!$A$1:$C$9,3,FALSE)</f>
        <v>N/A</v>
      </c>
      <c r="I9" s="9" t="str">
        <f>VLOOKUP(C9,Orden!$A$1:$D$9,4,FALSE)</f>
        <v>Si</v>
      </c>
      <c r="J9" s="9" t="str">
        <f>VLOOKUP(C9,Orden!$A$1:$E$9,5,FALSE)</f>
        <v>1,2,3,4,5</v>
      </c>
    </row>
    <row r="10" spans="1:10" ht="15" customHeight="1" x14ac:dyDescent="0.25">
      <c r="A10" s="12">
        <f>VLOOKUP(C10,Orden!$A$1:$B$9,2,FALSE)</f>
        <v>1</v>
      </c>
      <c r="B10" s="10" t="str">
        <f t="shared" si="0"/>
        <v>BCP9</v>
      </c>
      <c r="C10" s="2" t="s">
        <v>215</v>
      </c>
      <c r="D10" s="5" t="s">
        <v>97</v>
      </c>
      <c r="E10" s="5" t="s">
        <v>15</v>
      </c>
      <c r="F10" s="2" t="s">
        <v>218</v>
      </c>
      <c r="G10" s="12">
        <v>9</v>
      </c>
      <c r="H10" s="4" t="str">
        <f>VLOOKUP(C10,Orden!$A$1:$C$9,3,FALSE)</f>
        <v>N/A</v>
      </c>
      <c r="I10" s="9" t="str">
        <f>VLOOKUP(C10,Orden!$A$1:$D$9,4,FALSE)</f>
        <v>Si</v>
      </c>
      <c r="J10" s="9" t="str">
        <f>VLOOKUP(C10,Orden!$A$1:$E$9,5,FALSE)</f>
        <v>1,2,3,4,5</v>
      </c>
    </row>
    <row r="11" spans="1:10" ht="15" customHeight="1" x14ac:dyDescent="0.25">
      <c r="A11" s="12">
        <f>VLOOKUP(C11,Orden!$A$1:$B$9,2,FALSE)</f>
        <v>1</v>
      </c>
      <c r="B11" s="10" t="str">
        <f t="shared" si="0"/>
        <v>BCP10</v>
      </c>
      <c r="C11" s="2" t="s">
        <v>215</v>
      </c>
      <c r="D11" s="5" t="s">
        <v>97</v>
      </c>
      <c r="E11" s="5" t="s">
        <v>82</v>
      </c>
      <c r="F11" s="2"/>
      <c r="G11" s="12">
        <v>10</v>
      </c>
      <c r="H11" s="4" t="str">
        <f>VLOOKUP(C11,Orden!$A$1:$C$9,3,FALSE)</f>
        <v>N/A</v>
      </c>
      <c r="I11" s="9" t="str">
        <f>VLOOKUP(C11,Orden!$A$1:$D$9,4,FALSE)</f>
        <v>Si</v>
      </c>
      <c r="J11" s="9" t="str">
        <f>VLOOKUP(C11,Orden!$A$1:$E$9,5,FALSE)</f>
        <v>1,2,3,4,5</v>
      </c>
    </row>
    <row r="12" spans="1:10" ht="15" customHeight="1" x14ac:dyDescent="0.25">
      <c r="A12" s="12">
        <f>VLOOKUP(C12,Orden!$A$1:$B$9,2,FALSE)</f>
        <v>1</v>
      </c>
      <c r="B12" s="10" t="str">
        <f t="shared" si="0"/>
        <v>BCP11</v>
      </c>
      <c r="C12" s="2" t="s">
        <v>215</v>
      </c>
      <c r="D12" s="5" t="s">
        <v>100</v>
      </c>
      <c r="E12" s="5" t="s">
        <v>15</v>
      </c>
      <c r="F12" s="2"/>
      <c r="G12" s="12">
        <v>11</v>
      </c>
      <c r="H12" s="4" t="str">
        <f>VLOOKUP(C12,Orden!$A$1:$C$9,3,FALSE)</f>
        <v>N/A</v>
      </c>
      <c r="I12" s="9" t="str">
        <f>VLOOKUP(C12,Orden!$A$1:$D$9,4,FALSE)</f>
        <v>Si</v>
      </c>
      <c r="J12" s="9" t="str">
        <f>VLOOKUP(C12,Orden!$A$1:$E$9,5,FALSE)</f>
        <v>1,2,3,4,5</v>
      </c>
    </row>
    <row r="13" spans="1:10" ht="15" customHeight="1" x14ac:dyDescent="0.25">
      <c r="A13" s="12">
        <f>VLOOKUP(C13,Orden!$A$1:$B$9,2,FALSE)</f>
        <v>1</v>
      </c>
      <c r="B13" s="10" t="str">
        <f t="shared" si="0"/>
        <v>BCP12</v>
      </c>
      <c r="C13" s="2" t="s">
        <v>215</v>
      </c>
      <c r="D13" s="5" t="s">
        <v>100</v>
      </c>
      <c r="E13" s="5" t="s">
        <v>82</v>
      </c>
      <c r="F13" s="2"/>
      <c r="G13" s="12">
        <v>12</v>
      </c>
      <c r="H13" s="4" t="str">
        <f>VLOOKUP(C13,Orden!$A$1:$C$9,3,FALSE)</f>
        <v>N/A</v>
      </c>
      <c r="I13" s="9" t="str">
        <f>VLOOKUP(C13,Orden!$A$1:$D$9,4,FALSE)</f>
        <v>Si</v>
      </c>
      <c r="J13" s="9" t="str">
        <f>VLOOKUP(C13,Orden!$A$1:$E$9,5,FALSE)</f>
        <v>1,2,3,4,5</v>
      </c>
    </row>
    <row r="14" spans="1:10" ht="15" customHeight="1" x14ac:dyDescent="0.25">
      <c r="A14" s="12">
        <f>VLOOKUP(C14,Orden!$A$1:$B$9,2,FALSE)</f>
        <v>1</v>
      </c>
      <c r="B14" s="10" t="str">
        <f t="shared" si="0"/>
        <v>BCP13</v>
      </c>
      <c r="C14" s="2" t="s">
        <v>215</v>
      </c>
      <c r="D14" s="5" t="s">
        <v>104</v>
      </c>
      <c r="E14" s="5" t="s">
        <v>15</v>
      </c>
      <c r="F14" s="2"/>
      <c r="G14" s="12">
        <v>13</v>
      </c>
      <c r="H14" s="4" t="str">
        <f>VLOOKUP(C14,Orden!$A$1:$C$9,3,FALSE)</f>
        <v>N/A</v>
      </c>
      <c r="I14" s="9" t="str">
        <f>VLOOKUP(C14,Orden!$A$1:$D$9,4,FALSE)</f>
        <v>Si</v>
      </c>
      <c r="J14" s="9" t="str">
        <f>VLOOKUP(C14,Orden!$A$1:$E$9,5,FALSE)</f>
        <v>1,2,3,4,5</v>
      </c>
    </row>
    <row r="15" spans="1:10" ht="15" customHeight="1" x14ac:dyDescent="0.25">
      <c r="A15" s="12">
        <f>VLOOKUP(C15,Orden!$A$1:$B$9,2,FALSE)</f>
        <v>1</v>
      </c>
      <c r="B15" s="10" t="str">
        <f t="shared" si="0"/>
        <v>BCP14</v>
      </c>
      <c r="C15" s="2" t="s">
        <v>215</v>
      </c>
      <c r="D15" s="5" t="s">
        <v>104</v>
      </c>
      <c r="E15" s="5" t="s">
        <v>82</v>
      </c>
      <c r="F15" s="2"/>
      <c r="G15" s="12">
        <v>14</v>
      </c>
      <c r="H15" s="4" t="str">
        <f>VLOOKUP(C15,Orden!$A$1:$C$9,3,FALSE)</f>
        <v>N/A</v>
      </c>
      <c r="I15" s="9" t="str">
        <f>VLOOKUP(C15,Orden!$A$1:$D$9,4,FALSE)</f>
        <v>Si</v>
      </c>
      <c r="J15" s="9" t="str">
        <f>VLOOKUP(C15,Orden!$A$1:$E$9,5,FALSE)</f>
        <v>1,2,3,4,5</v>
      </c>
    </row>
    <row r="16" spans="1:10" ht="15" customHeight="1" x14ac:dyDescent="0.25">
      <c r="A16" s="12">
        <f>VLOOKUP(C16,Orden!$A$1:$B$9,2,FALSE)</f>
        <v>1</v>
      </c>
      <c r="B16" s="10" t="str">
        <f t="shared" si="0"/>
        <v>BCP15</v>
      </c>
      <c r="C16" s="2" t="s">
        <v>215</v>
      </c>
      <c r="D16" s="5" t="s">
        <v>108</v>
      </c>
      <c r="E16" s="5" t="s">
        <v>15</v>
      </c>
      <c r="F16" s="2"/>
      <c r="G16" s="12">
        <v>15</v>
      </c>
      <c r="H16" s="4" t="str">
        <f>VLOOKUP(C16,Orden!$A$1:$C$9,3,FALSE)</f>
        <v>N/A</v>
      </c>
      <c r="I16" s="9" t="str">
        <f>VLOOKUP(C16,Orden!$A$1:$D$9,4,FALSE)</f>
        <v>Si</v>
      </c>
      <c r="J16" s="9" t="str">
        <f>VLOOKUP(C16,Orden!$A$1:$E$9,5,FALSE)</f>
        <v>1,2,3,4,5</v>
      </c>
    </row>
    <row r="17" spans="1:10" ht="15" customHeight="1" x14ac:dyDescent="0.25">
      <c r="A17" s="12">
        <f>VLOOKUP(C17,Orden!$A$1:$B$9,2,FALSE)</f>
        <v>1</v>
      </c>
      <c r="B17" s="10" t="str">
        <f t="shared" si="0"/>
        <v>BCP16</v>
      </c>
      <c r="C17" s="2" t="s">
        <v>215</v>
      </c>
      <c r="D17" s="5" t="s">
        <v>108</v>
      </c>
      <c r="E17" s="5" t="s">
        <v>82</v>
      </c>
      <c r="F17" s="2"/>
      <c r="G17" s="12">
        <v>16</v>
      </c>
      <c r="H17" s="4" t="str">
        <f>VLOOKUP(C17,Orden!$A$1:$C$9,3,FALSE)</f>
        <v>N/A</v>
      </c>
      <c r="I17" s="9" t="str">
        <f>VLOOKUP(C17,Orden!$A$1:$D$9,4,FALSE)</f>
        <v>Si</v>
      </c>
      <c r="J17" s="9" t="str">
        <f>VLOOKUP(C17,Orden!$A$1:$E$9,5,FALSE)</f>
        <v>1,2,3,4,5</v>
      </c>
    </row>
    <row r="18" spans="1:10" ht="15" customHeight="1" x14ac:dyDescent="0.25">
      <c r="A18" s="12">
        <f>VLOOKUP(C18,Orden!$A$1:$B$9,2,FALSE)</f>
        <v>2</v>
      </c>
      <c r="B18" s="10" t="str">
        <f t="shared" si="0"/>
        <v>BBVA1</v>
      </c>
      <c r="C18" s="2" t="s">
        <v>111</v>
      </c>
      <c r="D18" s="5" t="s">
        <v>13</v>
      </c>
      <c r="E18" s="5" t="s">
        <v>15</v>
      </c>
      <c r="F18" s="2"/>
      <c r="G18" s="12">
        <v>1</v>
      </c>
      <c r="H18" s="4" t="str">
        <f>VLOOKUP(C18,Orden!$A$1:$C$9,3,FALSE)</f>
        <v>N/A</v>
      </c>
      <c r="I18" s="9" t="str">
        <f>VLOOKUP(C18,Orden!$A$1:$D$9,4,FALSE)</f>
        <v>No</v>
      </c>
      <c r="J18" s="9" t="str">
        <f>VLOOKUP(C18,Orden!$A$1:$E$9,5,FALSE)</f>
        <v>1,2,3,4,5</v>
      </c>
    </row>
    <row r="19" spans="1:10" ht="15" customHeight="1" x14ac:dyDescent="0.25">
      <c r="A19" s="12">
        <f>VLOOKUP(C19,Orden!$A$1:$B$9,2,FALSE)</f>
        <v>2</v>
      </c>
      <c r="B19" s="10" t="str">
        <f t="shared" si="0"/>
        <v>BBVA2</v>
      </c>
      <c r="C19" s="2" t="s">
        <v>111</v>
      </c>
      <c r="D19" s="5" t="s">
        <v>13</v>
      </c>
      <c r="E19" s="5" t="s">
        <v>82</v>
      </c>
      <c r="F19" s="2"/>
      <c r="G19" s="12">
        <v>2</v>
      </c>
      <c r="H19" s="4" t="str">
        <f>VLOOKUP(C19,Orden!$A$1:$C$9,3,FALSE)</f>
        <v>N/A</v>
      </c>
      <c r="I19" s="9" t="str">
        <f>VLOOKUP(C19,Orden!$A$1:$D$9,4,FALSE)</f>
        <v>No</v>
      </c>
      <c r="J19" s="9" t="str">
        <f>VLOOKUP(C19,Orden!$A$1:$E$9,5,FALSE)</f>
        <v>1,2,3,4,5</v>
      </c>
    </row>
    <row r="20" spans="1:10" ht="15" customHeight="1" x14ac:dyDescent="0.25">
      <c r="A20" s="12">
        <f>VLOOKUP(C20,Orden!$A$1:$B$9,2,FALSE)</f>
        <v>2</v>
      </c>
      <c r="B20" s="10" t="str">
        <f t="shared" si="0"/>
        <v>BBVA3</v>
      </c>
      <c r="C20" s="2" t="s">
        <v>111</v>
      </c>
      <c r="D20" s="5" t="s">
        <v>85</v>
      </c>
      <c r="E20" s="5" t="s">
        <v>15</v>
      </c>
      <c r="F20" s="2"/>
      <c r="G20" s="12">
        <v>3</v>
      </c>
      <c r="H20" s="4" t="str">
        <f>VLOOKUP(C20,Orden!$A$1:$C$9,3,FALSE)</f>
        <v>N/A</v>
      </c>
      <c r="I20" s="9" t="str">
        <f>VLOOKUP(C20,Orden!$A$1:$D$9,4,FALSE)</f>
        <v>No</v>
      </c>
      <c r="J20" s="9" t="str">
        <f>VLOOKUP(C20,Orden!$A$1:$E$9,5,FALSE)</f>
        <v>1,2,3,4,5</v>
      </c>
    </row>
    <row r="21" spans="1:10" ht="15" customHeight="1" x14ac:dyDescent="0.25">
      <c r="A21" s="12">
        <f>VLOOKUP(C21,Orden!$A$1:$B$9,2,FALSE)</f>
        <v>2</v>
      </c>
      <c r="B21" s="10" t="str">
        <f t="shared" si="0"/>
        <v>BBVA4</v>
      </c>
      <c r="C21" s="2" t="s">
        <v>111</v>
      </c>
      <c r="D21" s="5" t="s">
        <v>85</v>
      </c>
      <c r="E21" s="5" t="s">
        <v>82</v>
      </c>
      <c r="F21" s="2"/>
      <c r="G21" s="12">
        <v>4</v>
      </c>
      <c r="H21" s="4" t="str">
        <f>VLOOKUP(C21,Orden!$A$1:$C$9,3,FALSE)</f>
        <v>N/A</v>
      </c>
      <c r="I21" s="9" t="str">
        <f>VLOOKUP(C21,Orden!$A$1:$D$9,4,FALSE)</f>
        <v>No</v>
      </c>
      <c r="J21" s="9" t="str">
        <f>VLOOKUP(C21,Orden!$A$1:$E$9,5,FALSE)</f>
        <v>1,2,3,4,5</v>
      </c>
    </row>
    <row r="22" spans="1:10" ht="15" customHeight="1" x14ac:dyDescent="0.25">
      <c r="A22" s="12">
        <f>VLOOKUP(C22,Orden!$A$1:$B$9,2,FALSE)</f>
        <v>2</v>
      </c>
      <c r="B22" s="10" t="str">
        <f t="shared" si="0"/>
        <v>BBVA5</v>
      </c>
      <c r="C22" s="2" t="s">
        <v>111</v>
      </c>
      <c r="D22" s="5" t="s">
        <v>89</v>
      </c>
      <c r="E22" s="5" t="s">
        <v>15</v>
      </c>
      <c r="F22" s="2"/>
      <c r="G22" s="12">
        <v>5</v>
      </c>
      <c r="H22" s="4" t="str">
        <f>VLOOKUP(C22,Orden!$A$1:$C$9,3,FALSE)</f>
        <v>N/A</v>
      </c>
      <c r="I22" s="9" t="str">
        <f>VLOOKUP(C22,Orden!$A$1:$D$9,4,FALSE)</f>
        <v>No</v>
      </c>
      <c r="J22" s="9" t="str">
        <f>VLOOKUP(C22,Orden!$A$1:$E$9,5,FALSE)</f>
        <v>1,2,3,4,5</v>
      </c>
    </row>
    <row r="23" spans="1:10" ht="15" customHeight="1" x14ac:dyDescent="0.25">
      <c r="A23" s="12">
        <f>VLOOKUP(C23,Orden!$A$1:$B$9,2,FALSE)</f>
        <v>2</v>
      </c>
      <c r="B23" s="10" t="str">
        <f t="shared" si="0"/>
        <v>BBVA6</v>
      </c>
      <c r="C23" s="2" t="s">
        <v>111</v>
      </c>
      <c r="D23" s="5" t="s">
        <v>89</v>
      </c>
      <c r="E23" s="5" t="s">
        <v>82</v>
      </c>
      <c r="F23" s="2"/>
      <c r="G23" s="12">
        <v>6</v>
      </c>
      <c r="H23" s="4" t="str">
        <f>VLOOKUP(C23,Orden!$A$1:$C$9,3,FALSE)</f>
        <v>N/A</v>
      </c>
      <c r="I23" s="9" t="str">
        <f>VLOOKUP(C23,Orden!$A$1:$D$9,4,FALSE)</f>
        <v>No</v>
      </c>
      <c r="J23" s="9" t="str">
        <f>VLOOKUP(C23,Orden!$A$1:$E$9,5,FALSE)</f>
        <v>1,2,3,4,5</v>
      </c>
    </row>
    <row r="24" spans="1:10" ht="15" customHeight="1" x14ac:dyDescent="0.25">
      <c r="A24" s="12">
        <f>VLOOKUP(C24,Orden!$A$1:$B$9,2,FALSE)</f>
        <v>2</v>
      </c>
      <c r="B24" s="10" t="str">
        <f t="shared" si="0"/>
        <v>BBVA7</v>
      </c>
      <c r="C24" s="2" t="s">
        <v>111</v>
      </c>
      <c r="D24" s="5" t="s">
        <v>97</v>
      </c>
      <c r="E24" s="5" t="s">
        <v>15</v>
      </c>
      <c r="F24" s="2"/>
      <c r="G24" s="12">
        <v>7</v>
      </c>
      <c r="H24" s="4" t="str">
        <f>VLOOKUP(C24,Orden!$A$1:$C$9,3,FALSE)</f>
        <v>N/A</v>
      </c>
      <c r="I24" s="9" t="str">
        <f>VLOOKUP(C24,Orden!$A$1:$D$9,4,FALSE)</f>
        <v>No</v>
      </c>
      <c r="J24" s="9" t="str">
        <f>VLOOKUP(C24,Orden!$A$1:$E$9,5,FALSE)</f>
        <v>1,2,3,4,5</v>
      </c>
    </row>
    <row r="25" spans="1:10" ht="15" customHeight="1" x14ac:dyDescent="0.25">
      <c r="A25" s="12">
        <f>VLOOKUP(C25,Orden!$A$1:$B$9,2,FALSE)</f>
        <v>2</v>
      </c>
      <c r="B25" s="10" t="str">
        <f t="shared" si="0"/>
        <v>BBVA8</v>
      </c>
      <c r="C25" s="2" t="s">
        <v>111</v>
      </c>
      <c r="D25" s="5" t="s">
        <v>100</v>
      </c>
      <c r="E25" s="5" t="s">
        <v>15</v>
      </c>
      <c r="F25" s="2"/>
      <c r="G25" s="12">
        <v>8</v>
      </c>
      <c r="H25" s="4" t="str">
        <f>VLOOKUP(C25,Orden!$A$1:$C$9,3,FALSE)</f>
        <v>N/A</v>
      </c>
      <c r="I25" s="9" t="str">
        <f>VLOOKUP(C25,Orden!$A$1:$D$9,4,FALSE)</f>
        <v>No</v>
      </c>
      <c r="J25" s="9" t="str">
        <f>VLOOKUP(C25,Orden!$A$1:$E$9,5,FALSE)</f>
        <v>1,2,3,4,5</v>
      </c>
    </row>
    <row r="26" spans="1:10" ht="15" customHeight="1" x14ac:dyDescent="0.25">
      <c r="A26" s="12">
        <f>VLOOKUP(C26,Orden!$A$1:$B$9,2,FALSE)</f>
        <v>2</v>
      </c>
      <c r="B26" s="10" t="str">
        <f t="shared" si="0"/>
        <v>BBVA9</v>
      </c>
      <c r="C26" s="2" t="s">
        <v>111</v>
      </c>
      <c r="D26" s="5" t="s">
        <v>104</v>
      </c>
      <c r="E26" s="5" t="s">
        <v>15</v>
      </c>
      <c r="F26" s="2"/>
      <c r="G26" s="12">
        <v>9</v>
      </c>
      <c r="H26" s="4" t="str">
        <f>VLOOKUP(C26,Orden!$A$1:$C$9,3,FALSE)</f>
        <v>N/A</v>
      </c>
      <c r="I26" s="9" t="str">
        <f>VLOOKUP(C26,Orden!$A$1:$D$9,4,FALSE)</f>
        <v>No</v>
      </c>
      <c r="J26" s="9" t="str">
        <f>VLOOKUP(C26,Orden!$A$1:$E$9,5,FALSE)</f>
        <v>1,2,3,4,5</v>
      </c>
    </row>
    <row r="27" spans="1:10" ht="15" customHeight="1" x14ac:dyDescent="0.25">
      <c r="A27" s="12">
        <f>VLOOKUP(C27,Orden!$A$1:$B$9,2,FALSE)</f>
        <v>2</v>
      </c>
      <c r="B27" s="10" t="str">
        <f t="shared" si="0"/>
        <v>BBVA10</v>
      </c>
      <c r="C27" s="2" t="s">
        <v>111</v>
      </c>
      <c r="D27" s="5" t="s">
        <v>104</v>
      </c>
      <c r="E27" s="5" t="s">
        <v>82</v>
      </c>
      <c r="F27" s="2"/>
      <c r="G27" s="12">
        <v>10</v>
      </c>
      <c r="H27" s="4" t="str">
        <f>VLOOKUP(C27,Orden!$A$1:$C$9,3,FALSE)</f>
        <v>N/A</v>
      </c>
      <c r="I27" s="9" t="str">
        <f>VLOOKUP(C27,Orden!$A$1:$D$9,4,FALSE)</f>
        <v>No</v>
      </c>
      <c r="J27" s="9" t="str">
        <f>VLOOKUP(C27,Orden!$A$1:$E$9,5,FALSE)</f>
        <v>1,2,3,4,5</v>
      </c>
    </row>
    <row r="28" spans="1:10" ht="15" customHeight="1" x14ac:dyDescent="0.25">
      <c r="A28" s="12">
        <f>VLOOKUP(C28,Orden!$A$1:$B$9,2,FALSE)</f>
        <v>2</v>
      </c>
      <c r="B28" s="10" t="str">
        <f t="shared" si="0"/>
        <v>BBVA11</v>
      </c>
      <c r="C28" s="2" t="s">
        <v>111</v>
      </c>
      <c r="D28" s="5" t="s">
        <v>108</v>
      </c>
      <c r="E28" s="5" t="s">
        <v>15</v>
      </c>
      <c r="F28" s="2"/>
      <c r="G28" s="12">
        <v>11</v>
      </c>
      <c r="H28" s="4" t="str">
        <f>VLOOKUP(C28,Orden!$A$1:$C$9,3,FALSE)</f>
        <v>N/A</v>
      </c>
      <c r="I28" s="9" t="str">
        <f>VLOOKUP(C28,Orden!$A$1:$D$9,4,FALSE)</f>
        <v>No</v>
      </c>
      <c r="J28" s="9" t="str">
        <f>VLOOKUP(C28,Orden!$A$1:$E$9,5,FALSE)</f>
        <v>1,2,3,4,5</v>
      </c>
    </row>
    <row r="29" spans="1:10" ht="15" customHeight="1" x14ac:dyDescent="0.25">
      <c r="A29" s="12">
        <f>VLOOKUP(C29,Orden!$A$1:$B$9,2,FALSE)</f>
        <v>2</v>
      </c>
      <c r="B29" s="10" t="str">
        <f t="shared" si="0"/>
        <v>BBVA12</v>
      </c>
      <c r="C29" s="2" t="s">
        <v>111</v>
      </c>
      <c r="D29" s="5" t="s">
        <v>108</v>
      </c>
      <c r="E29" s="5" t="s">
        <v>82</v>
      </c>
      <c r="F29" s="2"/>
      <c r="G29" s="12">
        <v>12</v>
      </c>
      <c r="H29" s="4" t="str">
        <f>VLOOKUP(C29,Orden!$A$1:$C$9,3,FALSE)</f>
        <v>N/A</v>
      </c>
      <c r="I29" s="9" t="str">
        <f>VLOOKUP(C29,Orden!$A$1:$D$9,4,FALSE)</f>
        <v>No</v>
      </c>
      <c r="J29" s="9" t="str">
        <f>VLOOKUP(C29,Orden!$A$1:$E$9,5,FALSE)</f>
        <v>1,2,3,4,5</v>
      </c>
    </row>
    <row r="30" spans="1:10" ht="15" customHeight="1" x14ac:dyDescent="0.25">
      <c r="A30" s="12">
        <f>VLOOKUP(C30,Orden!$A$1:$B$9,2,FALSE)</f>
        <v>3</v>
      </c>
      <c r="B30" s="10" t="str">
        <f t="shared" si="0"/>
        <v>BANCONACIONAL1</v>
      </c>
      <c r="C30" s="2" t="s">
        <v>217</v>
      </c>
      <c r="D30" s="5" t="s">
        <v>13</v>
      </c>
      <c r="E30" s="5" t="s">
        <v>15</v>
      </c>
      <c r="F30" s="2"/>
      <c r="G30" s="12">
        <v>1</v>
      </c>
      <c r="H30" s="4" t="str">
        <f>VLOOKUP(C30,Orden!$A$1:$C$9,3,FALSE)</f>
        <v>N/A</v>
      </c>
      <c r="I30" s="9" t="str">
        <f>VLOOKUP(C30,Orden!$A$1:$D$9,4,FALSE)</f>
        <v>No</v>
      </c>
      <c r="J30" s="9" t="str">
        <f>VLOOKUP(C30,Orden!$A$1:$E$9,5,FALSE)</f>
        <v>1,2,3,4,5</v>
      </c>
    </row>
    <row r="31" spans="1:10" ht="15" customHeight="1" x14ac:dyDescent="0.25">
      <c r="A31" s="12">
        <f>VLOOKUP(C31,Orden!$A$1:$B$9,2,FALSE)</f>
        <v>3</v>
      </c>
      <c r="B31" s="10" t="str">
        <f t="shared" si="0"/>
        <v>BANCONACIONAL2</v>
      </c>
      <c r="C31" s="2" t="s">
        <v>217</v>
      </c>
      <c r="D31" s="5" t="s">
        <v>85</v>
      </c>
      <c r="E31" s="5" t="s">
        <v>15</v>
      </c>
      <c r="F31" s="2"/>
      <c r="G31" s="12">
        <v>2</v>
      </c>
      <c r="H31" s="4" t="str">
        <f>VLOOKUP(C31,Orden!$A$1:$C$9,3,FALSE)</f>
        <v>N/A</v>
      </c>
      <c r="I31" s="9" t="str">
        <f>VLOOKUP(C31,Orden!$A$1:$D$9,4,FALSE)</f>
        <v>No</v>
      </c>
      <c r="J31" s="9" t="str">
        <f>VLOOKUP(C31,Orden!$A$1:$E$9,5,FALSE)</f>
        <v>1,2,3,4,5</v>
      </c>
    </row>
    <row r="32" spans="1:10" ht="15" customHeight="1" x14ac:dyDescent="0.25">
      <c r="A32" s="12">
        <f>VLOOKUP(C32,Orden!$A$1:$B$9,2,FALSE)</f>
        <v>4</v>
      </c>
      <c r="B32" s="10" t="str">
        <f t="shared" si="0"/>
        <v>BOFA1</v>
      </c>
      <c r="C32" s="2" t="s">
        <v>200</v>
      </c>
      <c r="D32" s="5" t="s">
        <v>13</v>
      </c>
      <c r="E32" s="5" t="s">
        <v>82</v>
      </c>
      <c r="F32" s="2"/>
      <c r="G32" s="12">
        <v>1</v>
      </c>
      <c r="H32" s="4" t="str">
        <f>VLOOKUP(C32,Orden!$A$1:$C$9,3,FALSE)</f>
        <v>N/A</v>
      </c>
      <c r="I32" s="9" t="str">
        <f>VLOOKUP(C32,Orden!$A$1:$D$9,4,FALSE)</f>
        <v>No</v>
      </c>
      <c r="J32" s="9" t="str">
        <f>VLOOKUP(C32,Orden!$A$1:$E$9,5,FALSE)</f>
        <v>1,2,3,4,5</v>
      </c>
    </row>
    <row r="33" spans="1:10" ht="15" customHeight="1" x14ac:dyDescent="0.25">
      <c r="A33" s="12">
        <f>VLOOKUP(C33,Orden!$A$1:$B$9,2,FALSE)</f>
        <v>4</v>
      </c>
      <c r="B33" s="10" t="str">
        <f t="shared" si="0"/>
        <v>BOFA2</v>
      </c>
      <c r="C33" s="2" t="s">
        <v>200</v>
      </c>
      <c r="D33" s="5" t="s">
        <v>85</v>
      </c>
      <c r="E33" s="5" t="s">
        <v>82</v>
      </c>
      <c r="F33" s="2"/>
      <c r="G33" s="12">
        <v>2</v>
      </c>
      <c r="H33" s="4" t="str">
        <f>VLOOKUP(C33,Orden!$A$1:$C$9,3,FALSE)</f>
        <v>N/A</v>
      </c>
      <c r="I33" s="9" t="str">
        <f>VLOOKUP(C33,Orden!$A$1:$D$9,4,FALSE)</f>
        <v>No</v>
      </c>
      <c r="J33" s="9" t="str">
        <f>VLOOKUP(C33,Orden!$A$1:$E$9,5,FALSE)</f>
        <v>1,2,3,4,5</v>
      </c>
    </row>
    <row r="34" spans="1:10" ht="15" customHeight="1" x14ac:dyDescent="0.25">
      <c r="A34" s="12">
        <f>VLOOKUP(C34,Orden!$A$1:$B$9,2,FALSE)</f>
        <v>4</v>
      </c>
      <c r="B34" s="10" t="str">
        <f t="shared" ref="B34:B65" si="1">_xlfn.CONCAT(C34,G34)</f>
        <v>BOFA3</v>
      </c>
      <c r="C34" s="2" t="s">
        <v>200</v>
      </c>
      <c r="D34" s="5" t="s">
        <v>89</v>
      </c>
      <c r="E34" s="5" t="s">
        <v>82</v>
      </c>
      <c r="F34" s="2"/>
      <c r="G34" s="12">
        <v>3</v>
      </c>
      <c r="H34" s="4" t="str">
        <f>VLOOKUP(C34,Orden!$A$1:$C$9,3,FALSE)</f>
        <v>N/A</v>
      </c>
      <c r="I34" s="9" t="str">
        <f>VLOOKUP(C34,Orden!$A$1:$D$9,4,FALSE)</f>
        <v>No</v>
      </c>
      <c r="J34" s="9" t="str">
        <f>VLOOKUP(C34,Orden!$A$1:$E$9,5,FALSE)</f>
        <v>1,2,3,4,5</v>
      </c>
    </row>
    <row r="35" spans="1:10" ht="15" customHeight="1" x14ac:dyDescent="0.25">
      <c r="A35" s="12">
        <f>VLOOKUP(C35,Orden!$A$1:$B$9,2,FALSE)</f>
        <v>4</v>
      </c>
      <c r="B35" s="10" t="str">
        <f t="shared" si="1"/>
        <v>BOFA4</v>
      </c>
      <c r="C35" s="2" t="s">
        <v>200</v>
      </c>
      <c r="D35" s="5" t="s">
        <v>104</v>
      </c>
      <c r="E35" s="5" t="s">
        <v>82</v>
      </c>
      <c r="F35" s="2"/>
      <c r="G35" s="12">
        <v>4</v>
      </c>
      <c r="H35" s="4" t="str">
        <f>VLOOKUP(C35,Orden!$A$1:$C$9,3,FALSE)</f>
        <v>N/A</v>
      </c>
      <c r="I35" s="9" t="str">
        <f>VLOOKUP(C35,Orden!$A$1:$D$9,4,FALSE)</f>
        <v>No</v>
      </c>
      <c r="J35" s="9" t="str">
        <f>VLOOKUP(C35,Orden!$A$1:$E$9,5,FALSE)</f>
        <v>1,2,3,4,5</v>
      </c>
    </row>
    <row r="36" spans="1:10" ht="15" customHeight="1" x14ac:dyDescent="0.25">
      <c r="A36" s="12">
        <f>VLOOKUP(C36,Orden!$A$1:$B$9,2,FALSE)</f>
        <v>4</v>
      </c>
      <c r="B36" s="10" t="str">
        <f t="shared" si="1"/>
        <v>BOFA5</v>
      </c>
      <c r="C36" s="2" t="s">
        <v>200</v>
      </c>
      <c r="D36" s="5" t="s">
        <v>108</v>
      </c>
      <c r="E36" s="5" t="s">
        <v>82</v>
      </c>
      <c r="F36" s="2"/>
      <c r="G36" s="12">
        <v>5</v>
      </c>
      <c r="H36" s="4" t="str">
        <f>VLOOKUP(C36,Orden!$A$1:$C$9,3,FALSE)</f>
        <v>N/A</v>
      </c>
      <c r="I36" s="9" t="str">
        <f>VLOOKUP(C36,Orden!$A$1:$D$9,4,FALSE)</f>
        <v>No</v>
      </c>
      <c r="J36" s="9" t="str">
        <f>VLOOKUP(C36,Orden!$A$1:$E$9,5,FALSE)</f>
        <v>1,2,3,4,5</v>
      </c>
    </row>
    <row r="37" spans="1:10" ht="15" customHeight="1" x14ac:dyDescent="0.25">
      <c r="A37" s="12">
        <f>VLOOKUP(C37,Orden!$A$1:$B$9,2,FALSE)</f>
        <v>4</v>
      </c>
      <c r="B37" s="10" t="str">
        <f t="shared" si="1"/>
        <v>BOFA6</v>
      </c>
      <c r="C37" s="2" t="s">
        <v>200</v>
      </c>
      <c r="D37" s="5" t="s">
        <v>191</v>
      </c>
      <c r="E37" s="5" t="s">
        <v>82</v>
      </c>
      <c r="F37" s="2"/>
      <c r="G37" s="12">
        <v>6</v>
      </c>
      <c r="H37" s="4" t="str">
        <f>VLOOKUP(C37,Orden!$A$1:$C$9,3,FALSE)</f>
        <v>N/A</v>
      </c>
      <c r="I37" s="9" t="str">
        <f>VLOOKUP(C37,Orden!$A$1:$D$9,4,FALSE)</f>
        <v>No</v>
      </c>
      <c r="J37" s="9" t="str">
        <f>VLOOKUP(C37,Orden!$A$1:$E$9,5,FALSE)</f>
        <v>1,2,3,4,5</v>
      </c>
    </row>
    <row r="38" spans="1:10" ht="15" customHeight="1" x14ac:dyDescent="0.25">
      <c r="A38" s="12">
        <f>VLOOKUP(C38,Orden!$A$1:$B$9,2,FALSE)</f>
        <v>4</v>
      </c>
      <c r="B38" s="10" t="str">
        <f t="shared" si="1"/>
        <v>BOFA7</v>
      </c>
      <c r="C38" s="2" t="s">
        <v>200</v>
      </c>
      <c r="D38" s="5" t="s">
        <v>193</v>
      </c>
      <c r="E38" s="5" t="s">
        <v>82</v>
      </c>
      <c r="F38" s="2"/>
      <c r="G38" s="12">
        <v>7</v>
      </c>
      <c r="H38" s="4" t="str">
        <f>VLOOKUP(C38,Orden!$A$1:$C$9,3,FALSE)</f>
        <v>N/A</v>
      </c>
      <c r="I38" s="9" t="str">
        <f>VLOOKUP(C38,Orden!$A$1:$D$9,4,FALSE)</f>
        <v>No</v>
      </c>
      <c r="J38" s="9" t="str">
        <f>VLOOKUP(C38,Orden!$A$1:$E$9,5,FALSE)</f>
        <v>1,2,3,4,5</v>
      </c>
    </row>
    <row r="39" spans="1:10" ht="15" customHeight="1" x14ac:dyDescent="0.25">
      <c r="A39" s="12">
        <f>VLOOKUP(C39,Orden!$A$1:$B$9,2,FALSE)</f>
        <v>4</v>
      </c>
      <c r="B39" s="10" t="str">
        <f t="shared" si="1"/>
        <v>BOFA8</v>
      </c>
      <c r="C39" s="2" t="s">
        <v>200</v>
      </c>
      <c r="D39" s="5" t="s">
        <v>195</v>
      </c>
      <c r="E39" s="5" t="s">
        <v>82</v>
      </c>
      <c r="F39" s="2"/>
      <c r="G39" s="12">
        <v>8</v>
      </c>
      <c r="H39" s="4" t="str">
        <f>VLOOKUP(C39,Orden!$A$1:$C$9,3,FALSE)</f>
        <v>N/A</v>
      </c>
      <c r="I39" s="9" t="str">
        <f>VLOOKUP(C39,Orden!$A$1:$D$9,4,FALSE)</f>
        <v>No</v>
      </c>
      <c r="J39" s="9" t="str">
        <f>VLOOKUP(C39,Orden!$A$1:$E$9,5,FALSE)</f>
        <v>1,2,3,4,5</v>
      </c>
    </row>
    <row r="40" spans="1:10" ht="15" customHeight="1" x14ac:dyDescent="0.25">
      <c r="A40" s="12">
        <f>VLOOKUP(C40,Orden!$A$1:$B$9,2,FALSE)</f>
        <v>5</v>
      </c>
      <c r="B40" s="10" t="str">
        <f t="shared" si="1"/>
        <v>SCOTIABANK1</v>
      </c>
      <c r="C40" s="2" t="s">
        <v>127</v>
      </c>
      <c r="D40" s="5" t="s">
        <v>13</v>
      </c>
      <c r="E40" s="5" t="s">
        <v>15</v>
      </c>
      <c r="F40" s="2"/>
      <c r="G40" s="12">
        <v>1</v>
      </c>
      <c r="H40" s="4" t="str">
        <f>VLOOKUP(C40,Orden!$A$1:$C$9,3,FALSE)</f>
        <v>N/A</v>
      </c>
      <c r="I40" s="9" t="str">
        <f>VLOOKUP(C40,Orden!$A$1:$D$9,4,FALSE)</f>
        <v>No</v>
      </c>
      <c r="J40" s="9" t="str">
        <f>VLOOKUP(C40,Orden!$A$1:$E$9,5,FALSE)</f>
        <v>1,2,3,4,5</v>
      </c>
    </row>
    <row r="41" spans="1:10" ht="15" customHeight="1" x14ac:dyDescent="0.25">
      <c r="A41" s="12">
        <f>VLOOKUP(C41,Orden!$A$1:$B$9,2,FALSE)</f>
        <v>5</v>
      </c>
      <c r="B41" s="10" t="str">
        <f t="shared" si="1"/>
        <v>SCOTIABANK2</v>
      </c>
      <c r="C41" s="2" t="s">
        <v>127</v>
      </c>
      <c r="D41" s="5" t="s">
        <v>13</v>
      </c>
      <c r="E41" s="5" t="s">
        <v>82</v>
      </c>
      <c r="F41" s="2"/>
      <c r="G41" s="12">
        <v>2</v>
      </c>
      <c r="H41" s="4" t="str">
        <f>VLOOKUP(C41,Orden!$A$1:$C$9,3,FALSE)</f>
        <v>N/A</v>
      </c>
      <c r="I41" s="9" t="str">
        <f>VLOOKUP(C41,Orden!$A$1:$D$9,4,FALSE)</f>
        <v>No</v>
      </c>
      <c r="J41" s="9" t="str">
        <f>VLOOKUP(C41,Orden!$A$1:$E$9,5,FALSE)</f>
        <v>1,2,3,4,5</v>
      </c>
    </row>
    <row r="42" spans="1:10" ht="15" customHeight="1" x14ac:dyDescent="0.25">
      <c r="A42" s="12">
        <f>VLOOKUP(C42,Orden!$A$1:$B$9,2,FALSE)</f>
        <v>5</v>
      </c>
      <c r="B42" s="10" t="str">
        <f t="shared" si="1"/>
        <v>SCOTIABANK3</v>
      </c>
      <c r="C42" s="2" t="s">
        <v>127</v>
      </c>
      <c r="D42" s="5" t="s">
        <v>85</v>
      </c>
      <c r="E42" s="5" t="s">
        <v>15</v>
      </c>
      <c r="F42" s="2"/>
      <c r="G42" s="12">
        <v>3</v>
      </c>
      <c r="H42" s="4" t="str">
        <f>VLOOKUP(C42,Orden!$A$1:$C$9,3,FALSE)</f>
        <v>N/A</v>
      </c>
      <c r="I42" s="9" t="str">
        <f>VLOOKUP(C42,Orden!$A$1:$D$9,4,FALSE)</f>
        <v>No</v>
      </c>
      <c r="J42" s="9" t="str">
        <f>VLOOKUP(C42,Orden!$A$1:$E$9,5,FALSE)</f>
        <v>1,2,3,4,5</v>
      </c>
    </row>
    <row r="43" spans="1:10" ht="15" customHeight="1" x14ac:dyDescent="0.25">
      <c r="A43" s="12">
        <f>VLOOKUP(C43,Orden!$A$1:$B$9,2,FALSE)</f>
        <v>5</v>
      </c>
      <c r="B43" s="10" t="str">
        <f t="shared" si="1"/>
        <v>SCOTIABANK4</v>
      </c>
      <c r="C43" s="2" t="s">
        <v>127</v>
      </c>
      <c r="D43" s="5" t="s">
        <v>85</v>
      </c>
      <c r="E43" s="5" t="s">
        <v>82</v>
      </c>
      <c r="F43" s="2"/>
      <c r="G43" s="12">
        <v>4</v>
      </c>
      <c r="H43" s="4" t="str">
        <f>VLOOKUP(C43,Orden!$A$1:$C$9,3,FALSE)</f>
        <v>N/A</v>
      </c>
      <c r="I43" s="9" t="str">
        <f>VLOOKUP(C43,Orden!$A$1:$D$9,4,FALSE)</f>
        <v>No</v>
      </c>
      <c r="J43" s="9" t="str">
        <f>VLOOKUP(C43,Orden!$A$1:$E$9,5,FALSE)</f>
        <v>1,2,3,4,5</v>
      </c>
    </row>
    <row r="44" spans="1:10" ht="15" customHeight="1" x14ac:dyDescent="0.25">
      <c r="A44" s="12">
        <f>VLOOKUP(C44,Orden!$A$1:$B$9,2,FALSE)</f>
        <v>5</v>
      </c>
      <c r="B44" s="10" t="str">
        <f t="shared" si="1"/>
        <v>SCOTIABANK5</v>
      </c>
      <c r="C44" s="2" t="s">
        <v>127</v>
      </c>
      <c r="D44" s="5" t="s">
        <v>89</v>
      </c>
      <c r="E44" s="5" t="s">
        <v>15</v>
      </c>
      <c r="F44" s="2"/>
      <c r="G44" s="12">
        <v>5</v>
      </c>
      <c r="H44" s="4" t="str">
        <f>VLOOKUP(C44,Orden!$A$1:$C$9,3,FALSE)</f>
        <v>N/A</v>
      </c>
      <c r="I44" s="9" t="str">
        <f>VLOOKUP(C44,Orden!$A$1:$D$9,4,FALSE)</f>
        <v>No</v>
      </c>
      <c r="J44" s="9" t="str">
        <f>VLOOKUP(C44,Orden!$A$1:$E$9,5,FALSE)</f>
        <v>1,2,3,4,5</v>
      </c>
    </row>
    <row r="45" spans="1:10" ht="15" customHeight="1" x14ac:dyDescent="0.25">
      <c r="A45" s="12">
        <f>VLOOKUP(C45,Orden!$A$1:$B$9,2,FALSE)</f>
        <v>5</v>
      </c>
      <c r="B45" s="10" t="str">
        <f t="shared" si="1"/>
        <v>SCOTIABANK6</v>
      </c>
      <c r="C45" s="2" t="s">
        <v>127</v>
      </c>
      <c r="D45" s="5" t="s">
        <v>89</v>
      </c>
      <c r="E45" s="5" t="s">
        <v>82</v>
      </c>
      <c r="F45" s="2"/>
      <c r="G45" s="12">
        <v>6</v>
      </c>
      <c r="H45" s="4" t="str">
        <f>VLOOKUP(C45,Orden!$A$1:$C$9,3,FALSE)</f>
        <v>N/A</v>
      </c>
      <c r="I45" s="9" t="str">
        <f>VLOOKUP(C45,Orden!$A$1:$D$9,4,FALSE)</f>
        <v>No</v>
      </c>
      <c r="J45" s="9" t="str">
        <f>VLOOKUP(C45,Orden!$A$1:$E$9,5,FALSE)</f>
        <v>1,2,3,4,5</v>
      </c>
    </row>
    <row r="46" spans="1:10" ht="15" customHeight="1" x14ac:dyDescent="0.25">
      <c r="A46" s="12">
        <f>VLOOKUP(C46,Orden!$A$1:$B$9,2,FALSE)</f>
        <v>5</v>
      </c>
      <c r="B46" s="10" t="str">
        <f t="shared" si="1"/>
        <v>SCOTIABANK7</v>
      </c>
      <c r="C46" s="2" t="s">
        <v>127</v>
      </c>
      <c r="D46" s="5" t="s">
        <v>94</v>
      </c>
      <c r="E46" s="5" t="s">
        <v>15</v>
      </c>
      <c r="F46" s="2"/>
      <c r="G46" s="12">
        <v>7</v>
      </c>
      <c r="H46" s="4" t="str">
        <f>VLOOKUP(C46,Orden!$A$1:$C$9,3,FALSE)</f>
        <v>N/A</v>
      </c>
      <c r="I46" s="9" t="str">
        <f>VLOOKUP(C46,Orden!$A$1:$D$9,4,FALSE)</f>
        <v>No</v>
      </c>
      <c r="J46" s="9" t="str">
        <f>VLOOKUP(C46,Orden!$A$1:$E$9,5,FALSE)</f>
        <v>1,2,3,4,5</v>
      </c>
    </row>
    <row r="47" spans="1:10" ht="15" customHeight="1" x14ac:dyDescent="0.25">
      <c r="A47" s="12">
        <f>VLOOKUP(C47,Orden!$A$1:$B$9,2,FALSE)</f>
        <v>5</v>
      </c>
      <c r="B47" s="10" t="str">
        <f t="shared" si="1"/>
        <v>SCOTIABANK8</v>
      </c>
      <c r="C47" s="2" t="s">
        <v>127</v>
      </c>
      <c r="D47" s="5" t="s">
        <v>97</v>
      </c>
      <c r="E47" s="5" t="s">
        <v>15</v>
      </c>
      <c r="F47" s="2"/>
      <c r="G47" s="12">
        <v>8</v>
      </c>
      <c r="H47" s="4" t="str">
        <f>VLOOKUP(C47,Orden!$A$1:$C$9,3,FALSE)</f>
        <v>N/A</v>
      </c>
      <c r="I47" s="9" t="str">
        <f>VLOOKUP(C47,Orden!$A$1:$D$9,4,FALSE)</f>
        <v>No</v>
      </c>
      <c r="J47" s="9" t="str">
        <f>VLOOKUP(C47,Orden!$A$1:$E$9,5,FALSE)</f>
        <v>1,2,3,4,5</v>
      </c>
    </row>
    <row r="48" spans="1:10" ht="15" customHeight="1" x14ac:dyDescent="0.25">
      <c r="A48" s="12">
        <f>VLOOKUP(C48,Orden!$A$1:$B$9,2,FALSE)</f>
        <v>5</v>
      </c>
      <c r="B48" s="10" t="str">
        <f t="shared" si="1"/>
        <v>SCOTIABANK9</v>
      </c>
      <c r="C48" s="2" t="s">
        <v>127</v>
      </c>
      <c r="D48" s="5" t="s">
        <v>104</v>
      </c>
      <c r="E48" s="5" t="s">
        <v>15</v>
      </c>
      <c r="F48" s="2"/>
      <c r="G48" s="12">
        <v>9</v>
      </c>
      <c r="H48" s="4" t="str">
        <f>VLOOKUP(C48,Orden!$A$1:$C$9,3,FALSE)</f>
        <v>N/A</v>
      </c>
      <c r="I48" s="9" t="str">
        <f>VLOOKUP(C48,Orden!$A$1:$D$9,4,FALSE)</f>
        <v>No</v>
      </c>
      <c r="J48" s="9" t="str">
        <f>VLOOKUP(C48,Orden!$A$1:$E$9,5,FALSE)</f>
        <v>1,2,3,4,5</v>
      </c>
    </row>
    <row r="49" spans="1:10" ht="15" customHeight="1" x14ac:dyDescent="0.25">
      <c r="A49" s="12">
        <f>VLOOKUP(C49,Orden!$A$1:$B$9,2,FALSE)</f>
        <v>5</v>
      </c>
      <c r="B49" s="10" t="str">
        <f t="shared" si="1"/>
        <v>SCOTIABANK10</v>
      </c>
      <c r="C49" s="2" t="s">
        <v>127</v>
      </c>
      <c r="D49" s="5" t="s">
        <v>104</v>
      </c>
      <c r="E49" s="5" t="s">
        <v>82</v>
      </c>
      <c r="F49" s="2"/>
      <c r="G49" s="12">
        <v>10</v>
      </c>
      <c r="H49" s="4" t="str">
        <f>VLOOKUP(C49,Orden!$A$1:$C$9,3,FALSE)</f>
        <v>N/A</v>
      </c>
      <c r="I49" s="9" t="str">
        <f>VLOOKUP(C49,Orden!$A$1:$D$9,4,FALSE)</f>
        <v>No</v>
      </c>
      <c r="J49" s="9" t="str">
        <f>VLOOKUP(C49,Orden!$A$1:$E$9,5,FALSE)</f>
        <v>1,2,3,4,5</v>
      </c>
    </row>
    <row r="50" spans="1:10" ht="15" customHeight="1" x14ac:dyDescent="0.25">
      <c r="A50" s="12">
        <f>VLOOKUP(C50,Orden!$A$1:$B$9,2,FALSE)</f>
        <v>5</v>
      </c>
      <c r="B50" s="10" t="str">
        <f t="shared" si="1"/>
        <v>SCOTIABANK11</v>
      </c>
      <c r="C50" s="2" t="s">
        <v>127</v>
      </c>
      <c r="D50" s="5" t="s">
        <v>108</v>
      </c>
      <c r="E50" s="5" t="s">
        <v>15</v>
      </c>
      <c r="F50" s="2"/>
      <c r="G50" s="12">
        <v>11</v>
      </c>
      <c r="H50" s="4" t="str">
        <f>VLOOKUP(C50,Orden!$A$1:$C$9,3,FALSE)</f>
        <v>N/A</v>
      </c>
      <c r="I50" s="9" t="str">
        <f>VLOOKUP(C50,Orden!$A$1:$D$9,4,FALSE)</f>
        <v>No</v>
      </c>
      <c r="J50" s="9" t="str">
        <f>VLOOKUP(C50,Orden!$A$1:$E$9,5,FALSE)</f>
        <v>1,2,3,4,5</v>
      </c>
    </row>
    <row r="51" spans="1:10" ht="15" customHeight="1" x14ac:dyDescent="0.25">
      <c r="A51" s="12">
        <f>VLOOKUP(C51,Orden!$A$1:$B$9,2,FALSE)</f>
        <v>5</v>
      </c>
      <c r="B51" s="10" t="str">
        <f t="shared" si="1"/>
        <v>SCOTIABANK12</v>
      </c>
      <c r="C51" s="2" t="s">
        <v>127</v>
      </c>
      <c r="D51" s="5" t="s">
        <v>108</v>
      </c>
      <c r="E51" s="5" t="s">
        <v>82</v>
      </c>
      <c r="F51" s="2"/>
      <c r="G51" s="12">
        <v>12</v>
      </c>
      <c r="H51" s="4" t="str">
        <f>VLOOKUP(C51,Orden!$A$1:$C$9,3,FALSE)</f>
        <v>N/A</v>
      </c>
      <c r="I51" s="9" t="str">
        <f>VLOOKUP(C51,Orden!$A$1:$D$9,4,FALSE)</f>
        <v>No</v>
      </c>
      <c r="J51" s="9" t="str">
        <f>VLOOKUP(C51,Orden!$A$1:$E$9,5,FALSE)</f>
        <v>1,2,3,4,5</v>
      </c>
    </row>
    <row r="52" spans="1:10" ht="15" customHeight="1" x14ac:dyDescent="0.25">
      <c r="A52" s="12">
        <f>VLOOKUP(C52,Orden!$A$1:$B$9,2,FALSE)</f>
        <v>6</v>
      </c>
      <c r="B52" s="10" t="str">
        <f t="shared" si="1"/>
        <v>INTERBANK1</v>
      </c>
      <c r="C52" s="2" t="s">
        <v>157</v>
      </c>
      <c r="D52" s="5" t="s">
        <v>13</v>
      </c>
      <c r="E52" s="5" t="s">
        <v>15</v>
      </c>
      <c r="F52" s="2"/>
      <c r="G52" s="12">
        <v>1</v>
      </c>
      <c r="H52" s="4" t="str">
        <f>VLOOKUP(C52,Orden!$A$1:$C$9,3,FALSE)</f>
        <v>Si</v>
      </c>
      <c r="I52" s="9" t="str">
        <f>VLOOKUP(C52,Orden!$A$1:$D$9,4,FALSE)</f>
        <v>No</v>
      </c>
      <c r="J52" s="9" t="str">
        <f>VLOOKUP(C52,Orden!$A$1:$E$9,5,FALSE)</f>
        <v>2,3,4,5</v>
      </c>
    </row>
    <row r="53" spans="1:10" ht="15" customHeight="1" x14ac:dyDescent="0.25">
      <c r="A53" s="12">
        <f>VLOOKUP(C53,Orden!$A$1:$B$9,2,FALSE)</f>
        <v>6</v>
      </c>
      <c r="B53" s="10" t="str">
        <f t="shared" si="1"/>
        <v>INTERBANK2</v>
      </c>
      <c r="C53" s="2" t="s">
        <v>157</v>
      </c>
      <c r="D53" s="5" t="s">
        <v>13</v>
      </c>
      <c r="E53" s="5" t="s">
        <v>15</v>
      </c>
      <c r="F53" s="2"/>
      <c r="G53" s="12">
        <v>2</v>
      </c>
      <c r="H53" s="4" t="str">
        <f>VLOOKUP(C53,Orden!$A$1:$C$9,3,FALSE)</f>
        <v>Si</v>
      </c>
      <c r="I53" s="9" t="str">
        <f>VLOOKUP(C53,Orden!$A$1:$D$9,4,FALSE)</f>
        <v>No</v>
      </c>
      <c r="J53" s="9" t="str">
        <f>VLOOKUP(C53,Orden!$A$1:$E$9,5,FALSE)</f>
        <v>2,3,4,5</v>
      </c>
    </row>
    <row r="54" spans="1:10" ht="15" customHeight="1" x14ac:dyDescent="0.25">
      <c r="A54" s="12">
        <f>VLOOKUP(C54,Orden!$A$1:$B$9,2,FALSE)</f>
        <v>6</v>
      </c>
      <c r="B54" s="10" t="str">
        <f t="shared" si="1"/>
        <v>INTERBANK3</v>
      </c>
      <c r="C54" s="2" t="s">
        <v>157</v>
      </c>
      <c r="D54" s="5" t="s">
        <v>13</v>
      </c>
      <c r="E54" s="5" t="s">
        <v>82</v>
      </c>
      <c r="F54" s="2"/>
      <c r="G54" s="12">
        <v>3</v>
      </c>
      <c r="H54" s="4" t="str">
        <f>VLOOKUP(C54,Orden!$A$1:$C$9,3,FALSE)</f>
        <v>Si</v>
      </c>
      <c r="I54" s="9" t="str">
        <f>VLOOKUP(C54,Orden!$A$1:$D$9,4,FALSE)</f>
        <v>No</v>
      </c>
      <c r="J54" s="9" t="str">
        <f>VLOOKUP(C54,Orden!$A$1:$E$9,5,FALSE)</f>
        <v>2,3,4,5</v>
      </c>
    </row>
    <row r="55" spans="1:10" ht="15" customHeight="1" x14ac:dyDescent="0.25">
      <c r="A55" s="12">
        <f>VLOOKUP(C55,Orden!$A$1:$B$9,2,FALSE)</f>
        <v>6</v>
      </c>
      <c r="B55" s="10" t="str">
        <f t="shared" si="1"/>
        <v>INTERBANK4</v>
      </c>
      <c r="C55" s="2" t="s">
        <v>157</v>
      </c>
      <c r="D55" s="5" t="s">
        <v>85</v>
      </c>
      <c r="E55" s="5" t="s">
        <v>15</v>
      </c>
      <c r="F55" s="2"/>
      <c r="G55" s="12">
        <v>4</v>
      </c>
      <c r="H55" s="4" t="str">
        <f>VLOOKUP(C55,Orden!$A$1:$C$9,3,FALSE)</f>
        <v>Si</v>
      </c>
      <c r="I55" s="9" t="str">
        <f>VLOOKUP(C55,Orden!$A$1:$D$9,4,FALSE)</f>
        <v>No</v>
      </c>
      <c r="J55" s="9" t="str">
        <f>VLOOKUP(C55,Orden!$A$1:$E$9,5,FALSE)</f>
        <v>2,3,4,5</v>
      </c>
    </row>
    <row r="56" spans="1:10" ht="15" customHeight="1" x14ac:dyDescent="0.25">
      <c r="A56" s="12">
        <f>VLOOKUP(C56,Orden!$A$1:$B$9,2,FALSE)</f>
        <v>6</v>
      </c>
      <c r="B56" s="10" t="str">
        <f t="shared" si="1"/>
        <v>INTERBANK5</v>
      </c>
      <c r="C56" s="2" t="s">
        <v>157</v>
      </c>
      <c r="D56" s="5" t="s">
        <v>85</v>
      </c>
      <c r="E56" s="5" t="s">
        <v>82</v>
      </c>
      <c r="F56" s="2"/>
      <c r="G56" s="12">
        <v>5</v>
      </c>
      <c r="H56" s="4" t="str">
        <f>VLOOKUP(C56,Orden!$A$1:$C$9,3,FALSE)</f>
        <v>Si</v>
      </c>
      <c r="I56" s="9" t="str">
        <f>VLOOKUP(C56,Orden!$A$1:$D$9,4,FALSE)</f>
        <v>No</v>
      </c>
      <c r="J56" s="9" t="str">
        <f>VLOOKUP(C56,Orden!$A$1:$E$9,5,FALSE)</f>
        <v>2,3,4,5</v>
      </c>
    </row>
    <row r="57" spans="1:10" ht="15" customHeight="1" x14ac:dyDescent="0.25">
      <c r="A57" s="12">
        <f>VLOOKUP(C57,Orden!$A$1:$B$9,2,FALSE)</f>
        <v>6</v>
      </c>
      <c r="B57" s="10" t="str">
        <f t="shared" si="1"/>
        <v>INTERBANK6</v>
      </c>
      <c r="C57" s="2" t="s">
        <v>157</v>
      </c>
      <c r="D57" s="5" t="s">
        <v>89</v>
      </c>
      <c r="E57" s="5" t="s">
        <v>15</v>
      </c>
      <c r="F57" s="2"/>
      <c r="G57" s="12">
        <v>6</v>
      </c>
      <c r="H57" s="4" t="str">
        <f>VLOOKUP(C57,Orden!$A$1:$C$9,3,FALSE)</f>
        <v>Si</v>
      </c>
      <c r="I57" s="9" t="str">
        <f>VLOOKUP(C57,Orden!$A$1:$D$9,4,FALSE)</f>
        <v>No</v>
      </c>
      <c r="J57" s="9" t="str">
        <f>VLOOKUP(C57,Orden!$A$1:$E$9,5,FALSE)</f>
        <v>2,3,4,5</v>
      </c>
    </row>
    <row r="58" spans="1:10" ht="15" customHeight="1" x14ac:dyDescent="0.25">
      <c r="A58" s="12">
        <f>VLOOKUP(C58,Orden!$A$1:$B$9,2,FALSE)</f>
        <v>6</v>
      </c>
      <c r="B58" s="10" t="str">
        <f t="shared" si="1"/>
        <v>INTERBANK7</v>
      </c>
      <c r="C58" s="2" t="s">
        <v>157</v>
      </c>
      <c r="D58" s="5" t="s">
        <v>89</v>
      </c>
      <c r="E58" s="5" t="s">
        <v>15</v>
      </c>
      <c r="F58" s="2"/>
      <c r="G58" s="12">
        <v>7</v>
      </c>
      <c r="H58" s="4" t="str">
        <f>VLOOKUP(C58,Orden!$A$1:$C$9,3,FALSE)</f>
        <v>Si</v>
      </c>
      <c r="I58" s="9" t="str">
        <f>VLOOKUP(C58,Orden!$A$1:$D$9,4,FALSE)</f>
        <v>No</v>
      </c>
      <c r="J58" s="9" t="str">
        <f>VLOOKUP(C58,Orden!$A$1:$E$9,5,FALSE)</f>
        <v>2,3,4,5</v>
      </c>
    </row>
    <row r="59" spans="1:10" ht="15" customHeight="1" x14ac:dyDescent="0.25">
      <c r="A59" s="12">
        <f>VLOOKUP(C59,Orden!$A$1:$B$9,2,FALSE)</f>
        <v>6</v>
      </c>
      <c r="B59" s="10" t="str">
        <f t="shared" si="1"/>
        <v>INTERBANK8</v>
      </c>
      <c r="C59" s="2" t="s">
        <v>157</v>
      </c>
      <c r="D59" s="5" t="s">
        <v>89</v>
      </c>
      <c r="E59" s="5" t="s">
        <v>82</v>
      </c>
      <c r="F59" s="2"/>
      <c r="G59" s="12">
        <v>8</v>
      </c>
      <c r="H59" s="4" t="str">
        <f>VLOOKUP(C59,Orden!$A$1:$C$9,3,FALSE)</f>
        <v>Si</v>
      </c>
      <c r="I59" s="9" t="str">
        <f>VLOOKUP(C59,Orden!$A$1:$D$9,4,FALSE)</f>
        <v>No</v>
      </c>
      <c r="J59" s="9" t="str">
        <f>VLOOKUP(C59,Orden!$A$1:$E$9,5,FALSE)</f>
        <v>2,3,4,5</v>
      </c>
    </row>
    <row r="60" spans="1:10" ht="15" customHeight="1" x14ac:dyDescent="0.25">
      <c r="A60" s="12">
        <f>VLOOKUP(C60,Orden!$A$1:$B$9,2,FALSE)</f>
        <v>6</v>
      </c>
      <c r="B60" s="10" t="str">
        <f t="shared" si="1"/>
        <v>INTERBANK9</v>
      </c>
      <c r="C60" s="2" t="s">
        <v>157</v>
      </c>
      <c r="D60" s="5" t="s">
        <v>97</v>
      </c>
      <c r="E60" s="5" t="s">
        <v>15</v>
      </c>
      <c r="F60" s="2"/>
      <c r="G60" s="12">
        <v>9</v>
      </c>
      <c r="H60" s="4" t="str">
        <f>VLOOKUP(C60,Orden!$A$1:$C$9,3,FALSE)</f>
        <v>Si</v>
      </c>
      <c r="I60" s="9" t="str">
        <f>VLOOKUP(C60,Orden!$A$1:$D$9,4,FALSE)</f>
        <v>No</v>
      </c>
      <c r="J60" s="9" t="str">
        <f>VLOOKUP(C60,Orden!$A$1:$E$9,5,FALSE)</f>
        <v>2,3,4,5</v>
      </c>
    </row>
    <row r="61" spans="1:10" ht="15" customHeight="1" x14ac:dyDescent="0.25">
      <c r="A61" s="12">
        <f>VLOOKUP(C61,Orden!$A$1:$B$9,2,FALSE)</f>
        <v>6</v>
      </c>
      <c r="B61" s="10" t="str">
        <f t="shared" si="1"/>
        <v>INTERBANK10</v>
      </c>
      <c r="C61" s="2" t="s">
        <v>157</v>
      </c>
      <c r="D61" s="5" t="s">
        <v>104</v>
      </c>
      <c r="E61" s="5" t="s">
        <v>15</v>
      </c>
      <c r="F61" s="2"/>
      <c r="G61" s="12">
        <v>10</v>
      </c>
      <c r="H61" s="4" t="str">
        <f>VLOOKUP(C61,Orden!$A$1:$C$9,3,FALSE)</f>
        <v>Si</v>
      </c>
      <c r="I61" s="9" t="str">
        <f>VLOOKUP(C61,Orden!$A$1:$D$9,4,FALSE)</f>
        <v>No</v>
      </c>
      <c r="J61" s="9" t="str">
        <f>VLOOKUP(C61,Orden!$A$1:$E$9,5,FALSE)</f>
        <v>2,3,4,5</v>
      </c>
    </row>
    <row r="62" spans="1:10" ht="15" customHeight="1" x14ac:dyDescent="0.25">
      <c r="A62" s="12">
        <f>VLOOKUP(C62,Orden!$A$1:$B$9,2,FALSE)</f>
        <v>6</v>
      </c>
      <c r="B62" s="10" t="str">
        <f t="shared" si="1"/>
        <v>INTERBANK11</v>
      </c>
      <c r="C62" s="2" t="s">
        <v>157</v>
      </c>
      <c r="D62" s="5" t="s">
        <v>104</v>
      </c>
      <c r="E62" s="5" t="s">
        <v>82</v>
      </c>
      <c r="F62" s="2"/>
      <c r="G62" s="12">
        <v>11</v>
      </c>
      <c r="H62" s="4" t="str">
        <f>VLOOKUP(C62,Orden!$A$1:$C$9,3,FALSE)</f>
        <v>Si</v>
      </c>
      <c r="I62" s="9" t="str">
        <f>VLOOKUP(C62,Orden!$A$1:$D$9,4,FALSE)</f>
        <v>No</v>
      </c>
      <c r="J62" s="9" t="str">
        <f>VLOOKUP(C62,Orden!$A$1:$E$9,5,FALSE)</f>
        <v>2,3,4,5</v>
      </c>
    </row>
    <row r="63" spans="1:10" ht="15" customHeight="1" x14ac:dyDescent="0.25">
      <c r="A63" s="12">
        <f>VLOOKUP(C63,Orden!$A$1:$B$9,2,FALSE)</f>
        <v>6</v>
      </c>
      <c r="B63" s="10" t="str">
        <f t="shared" si="1"/>
        <v>INTERBANK12</v>
      </c>
      <c r="C63" s="2" t="s">
        <v>157</v>
      </c>
      <c r="D63" s="5" t="s">
        <v>108</v>
      </c>
      <c r="E63" s="5" t="s">
        <v>15</v>
      </c>
      <c r="F63" s="2"/>
      <c r="G63" s="12">
        <v>12</v>
      </c>
      <c r="H63" s="4" t="str">
        <f>VLOOKUP(C63,Orden!$A$1:$C$9,3,FALSE)</f>
        <v>Si</v>
      </c>
      <c r="I63" s="9" t="str">
        <f>VLOOKUP(C63,Orden!$A$1:$D$9,4,FALSE)</f>
        <v>No</v>
      </c>
      <c r="J63" s="9" t="str">
        <f>VLOOKUP(C63,Orden!$A$1:$E$9,5,FALSE)</f>
        <v>2,3,4,5</v>
      </c>
    </row>
    <row r="64" spans="1:10" ht="15" customHeight="1" x14ac:dyDescent="0.25">
      <c r="A64" s="12">
        <f>VLOOKUP(C64,Orden!$A$1:$B$9,2,FALSE)</f>
        <v>6</v>
      </c>
      <c r="B64" s="10" t="str">
        <f t="shared" si="1"/>
        <v>INTERBANK13</v>
      </c>
      <c r="C64" s="2" t="s">
        <v>157</v>
      </c>
      <c r="D64" s="5" t="s">
        <v>108</v>
      </c>
      <c r="E64" s="5" t="s">
        <v>82</v>
      </c>
      <c r="F64" s="2"/>
      <c r="G64" s="12">
        <v>13</v>
      </c>
      <c r="H64" s="4" t="str">
        <f>VLOOKUP(C64,Orden!$A$1:$C$9,3,FALSE)</f>
        <v>Si</v>
      </c>
      <c r="I64" s="9" t="str">
        <f>VLOOKUP(C64,Orden!$A$1:$D$9,4,FALSE)</f>
        <v>No</v>
      </c>
      <c r="J64" s="9" t="str">
        <f>VLOOKUP(C64,Orden!$A$1:$E$9,5,FALSE)</f>
        <v>2,3,4,5</v>
      </c>
    </row>
    <row r="65" spans="1:10" ht="15" customHeight="1" x14ac:dyDescent="0.25">
      <c r="A65" s="12">
        <f>VLOOKUP(C65,Orden!$A$1:$B$9,2,FALSE)</f>
        <v>7</v>
      </c>
      <c r="B65" s="10" t="str">
        <f t="shared" si="1"/>
        <v>BANBIF1</v>
      </c>
      <c r="C65" s="2" t="s">
        <v>201</v>
      </c>
      <c r="D65" s="5" t="s">
        <v>13</v>
      </c>
      <c r="E65" s="5" t="s">
        <v>15</v>
      </c>
      <c r="F65" s="2"/>
      <c r="G65" s="12">
        <v>1</v>
      </c>
      <c r="H65" s="4" t="str">
        <f>VLOOKUP(C65,Orden!$A$1:$C$9,3,FALSE)</f>
        <v>Si</v>
      </c>
      <c r="I65" s="9" t="str">
        <f>VLOOKUP(C65,Orden!$A$1:$D$9,4,FALSE)</f>
        <v>No</v>
      </c>
      <c r="J65" s="9" t="str">
        <f>VLOOKUP(C65,Orden!$A$1:$E$9,5,FALSE)</f>
        <v>1,2,3,4,5</v>
      </c>
    </row>
    <row r="66" spans="1:10" ht="15" customHeight="1" x14ac:dyDescent="0.25">
      <c r="A66" s="12">
        <f>VLOOKUP(C66,Orden!$A$1:$B$9,2,FALSE)</f>
        <v>7</v>
      </c>
      <c r="B66" s="10" t="str">
        <f t="shared" ref="B66:B76" si="2">_xlfn.CONCAT(C66,G66)</f>
        <v>BANBIF2</v>
      </c>
      <c r="C66" s="2" t="s">
        <v>201</v>
      </c>
      <c r="D66" s="5" t="s">
        <v>13</v>
      </c>
      <c r="E66" s="5" t="s">
        <v>82</v>
      </c>
      <c r="F66" s="2"/>
      <c r="G66" s="12">
        <v>2</v>
      </c>
      <c r="H66" s="4" t="str">
        <f>VLOOKUP(C66,Orden!$A$1:$C$9,3,FALSE)</f>
        <v>Si</v>
      </c>
      <c r="I66" s="9" t="str">
        <f>VLOOKUP(C66,Orden!$A$1:$D$9,4,FALSE)</f>
        <v>No</v>
      </c>
      <c r="J66" s="9" t="str">
        <f>VLOOKUP(C66,Orden!$A$1:$E$9,5,FALSE)</f>
        <v>1,2,3,4,5</v>
      </c>
    </row>
    <row r="67" spans="1:10" ht="15" customHeight="1" x14ac:dyDescent="0.25">
      <c r="A67" s="12">
        <f>VLOOKUP(C67,Orden!$A$1:$B$9,2,FALSE)</f>
        <v>7</v>
      </c>
      <c r="B67" s="10" t="str">
        <f t="shared" si="2"/>
        <v>BANBIF3</v>
      </c>
      <c r="C67" s="2" t="s">
        <v>201</v>
      </c>
      <c r="D67" s="5" t="s">
        <v>85</v>
      </c>
      <c r="E67" s="5" t="s">
        <v>15</v>
      </c>
      <c r="F67" s="2"/>
      <c r="G67" s="12">
        <v>3</v>
      </c>
      <c r="H67" s="4" t="str">
        <f>VLOOKUP(C67,Orden!$A$1:$C$9,3,FALSE)</f>
        <v>Si</v>
      </c>
      <c r="I67" s="9" t="str">
        <f>VLOOKUP(C67,Orden!$A$1:$D$9,4,FALSE)</f>
        <v>No</v>
      </c>
      <c r="J67" s="9" t="str">
        <f>VLOOKUP(C67,Orden!$A$1:$E$9,5,FALSE)</f>
        <v>1,2,3,4,5</v>
      </c>
    </row>
    <row r="68" spans="1:10" ht="15" customHeight="1" x14ac:dyDescent="0.25">
      <c r="A68" s="12">
        <f>VLOOKUP(C68,Orden!$A$1:$B$9,2,FALSE)</f>
        <v>7</v>
      </c>
      <c r="B68" s="10" t="str">
        <f t="shared" si="2"/>
        <v>BANBIF4</v>
      </c>
      <c r="C68" s="2" t="s">
        <v>201</v>
      </c>
      <c r="D68" s="5" t="s">
        <v>104</v>
      </c>
      <c r="E68" s="5" t="s">
        <v>82</v>
      </c>
      <c r="F68" s="2"/>
      <c r="G68" s="12">
        <v>4</v>
      </c>
      <c r="H68" s="4" t="str">
        <f>VLOOKUP(C68,Orden!$A$1:$C$9,3,FALSE)</f>
        <v>Si</v>
      </c>
      <c r="I68" s="9" t="str">
        <f>VLOOKUP(C68,Orden!$A$1:$D$9,4,FALSE)</f>
        <v>No</v>
      </c>
      <c r="J68" s="9" t="str">
        <f>VLOOKUP(C68,Orden!$A$1:$E$9,5,FALSE)</f>
        <v>1,2,3,4,5</v>
      </c>
    </row>
    <row r="69" spans="1:10" ht="15" customHeight="1" x14ac:dyDescent="0.25">
      <c r="A69" s="12">
        <f>VLOOKUP(C69,Orden!$A$1:$B$9,2,FALSE)</f>
        <v>7</v>
      </c>
      <c r="B69" s="10" t="str">
        <f t="shared" si="2"/>
        <v>BANBIF5</v>
      </c>
      <c r="C69" s="2" t="s">
        <v>201</v>
      </c>
      <c r="D69" s="5" t="s">
        <v>108</v>
      </c>
      <c r="E69" s="5" t="s">
        <v>15</v>
      </c>
      <c r="F69" s="2"/>
      <c r="G69" s="12">
        <v>5</v>
      </c>
      <c r="H69" s="4" t="str">
        <f>VLOOKUP(C69,Orden!$A$1:$C$9,3,FALSE)</f>
        <v>Si</v>
      </c>
      <c r="I69" s="9" t="str">
        <f>VLOOKUP(C69,Orden!$A$1:$D$9,4,FALSE)</f>
        <v>No</v>
      </c>
      <c r="J69" s="9" t="str">
        <f>VLOOKUP(C69,Orden!$A$1:$E$9,5,FALSE)</f>
        <v>1,2,3,4,5</v>
      </c>
    </row>
    <row r="70" spans="1:10" ht="15" customHeight="1" x14ac:dyDescent="0.25">
      <c r="A70" s="12">
        <f>VLOOKUP(C70,Orden!$A$1:$B$9,2,FALSE)</f>
        <v>7</v>
      </c>
      <c r="B70" s="10" t="str">
        <f t="shared" si="2"/>
        <v>BANBIF6</v>
      </c>
      <c r="C70" s="2" t="s">
        <v>201</v>
      </c>
      <c r="D70" s="5" t="s">
        <v>108</v>
      </c>
      <c r="E70" s="5" t="s">
        <v>82</v>
      </c>
      <c r="F70" s="2"/>
      <c r="G70" s="12">
        <v>6</v>
      </c>
      <c r="H70" s="4" t="str">
        <f>VLOOKUP(C70,Orden!$A$1:$C$9,3,FALSE)</f>
        <v>Si</v>
      </c>
      <c r="I70" s="9" t="str">
        <f>VLOOKUP(C70,Orden!$A$1:$D$9,4,FALSE)</f>
        <v>No</v>
      </c>
      <c r="J70" s="9" t="str">
        <f>VLOOKUP(C70,Orden!$A$1:$E$9,5,FALSE)</f>
        <v>1,2,3,4,5</v>
      </c>
    </row>
    <row r="71" spans="1:10" ht="15" customHeight="1" x14ac:dyDescent="0.25">
      <c r="A71" s="12">
        <f>VLOOKUP(C71,Orden!$A$1:$B$9,2,FALSE)</f>
        <v>8</v>
      </c>
      <c r="B71" s="10" t="str">
        <f t="shared" si="2"/>
        <v>SANTANDER1</v>
      </c>
      <c r="C71" s="2" t="s">
        <v>175</v>
      </c>
      <c r="D71" s="5" t="s">
        <v>13</v>
      </c>
      <c r="E71" s="5" t="s">
        <v>15</v>
      </c>
      <c r="F71" s="2"/>
      <c r="G71" s="12">
        <v>1</v>
      </c>
      <c r="H71" s="4" t="str">
        <f>VLOOKUP(C71,Orden!$A$1:$C$9,3,FALSE)</f>
        <v>N/A</v>
      </c>
      <c r="I71" s="9" t="str">
        <f>VLOOKUP(C71,Orden!$A$1:$D$9,4,FALSE)</f>
        <v>No</v>
      </c>
      <c r="J71" s="9" t="str">
        <f>VLOOKUP(C71,Orden!$A$1:$E$9,5,FALSE)</f>
        <v>1,2,3,4,5</v>
      </c>
    </row>
    <row r="72" spans="1:10" ht="15" customHeight="1" x14ac:dyDescent="0.25">
      <c r="A72" s="12">
        <f>VLOOKUP(C72,Orden!$A$1:$B$9,2,FALSE)</f>
        <v>8</v>
      </c>
      <c r="B72" s="10" t="str">
        <f t="shared" si="2"/>
        <v>SANTANDER2</v>
      </c>
      <c r="C72" s="2" t="s">
        <v>175</v>
      </c>
      <c r="D72" s="5" t="s">
        <v>13</v>
      </c>
      <c r="E72" s="5" t="s">
        <v>82</v>
      </c>
      <c r="F72" s="2"/>
      <c r="G72" s="12">
        <v>2</v>
      </c>
      <c r="H72" s="4" t="str">
        <f>VLOOKUP(C72,Orden!$A$1:$C$9,3,FALSE)</f>
        <v>N/A</v>
      </c>
      <c r="I72" s="9" t="str">
        <f>VLOOKUP(C72,Orden!$A$1:$D$9,4,FALSE)</f>
        <v>No</v>
      </c>
      <c r="J72" s="9" t="str">
        <f>VLOOKUP(C72,Orden!$A$1:$E$9,5,FALSE)</f>
        <v>1,2,3,4,5</v>
      </c>
    </row>
    <row r="73" spans="1:10" ht="15" customHeight="1" x14ac:dyDescent="0.25">
      <c r="A73" s="12">
        <f>VLOOKUP(C73,Orden!$A$1:$B$9,2,FALSE)</f>
        <v>8</v>
      </c>
      <c r="B73" s="10" t="str">
        <f t="shared" si="2"/>
        <v>SANTANDER3</v>
      </c>
      <c r="C73" s="2" t="s">
        <v>175</v>
      </c>
      <c r="D73" s="5" t="s">
        <v>85</v>
      </c>
      <c r="E73" s="5" t="s">
        <v>15</v>
      </c>
      <c r="F73" s="2"/>
      <c r="G73" s="12">
        <v>3</v>
      </c>
      <c r="H73" s="4" t="str">
        <f>VLOOKUP(C73,Orden!$A$1:$C$9,3,FALSE)</f>
        <v>N/A</v>
      </c>
      <c r="I73" s="9" t="str">
        <f>VLOOKUP(C73,Orden!$A$1:$D$9,4,FALSE)</f>
        <v>No</v>
      </c>
      <c r="J73" s="9" t="str">
        <f>VLOOKUP(C73,Orden!$A$1:$E$9,5,FALSE)</f>
        <v>1,2,3,4,5</v>
      </c>
    </row>
    <row r="74" spans="1:10" ht="15" customHeight="1" x14ac:dyDescent="0.25">
      <c r="A74" s="12">
        <f>VLOOKUP(C74,Orden!$A$1:$B$9,2,FALSE)</f>
        <v>8</v>
      </c>
      <c r="B74" s="10" t="str">
        <f t="shared" si="2"/>
        <v>SANTANDER4</v>
      </c>
      <c r="C74" s="2" t="s">
        <v>175</v>
      </c>
      <c r="D74" s="5" t="s">
        <v>85</v>
      </c>
      <c r="E74" s="5" t="s">
        <v>82</v>
      </c>
      <c r="F74" s="2"/>
      <c r="G74" s="12">
        <v>4</v>
      </c>
      <c r="H74" s="4" t="str">
        <f>VLOOKUP(C74,Orden!$A$1:$C$9,3,FALSE)</f>
        <v>N/A</v>
      </c>
      <c r="I74" s="9" t="str">
        <f>VLOOKUP(C74,Orden!$A$1:$D$9,4,FALSE)</f>
        <v>No</v>
      </c>
      <c r="J74" s="9" t="str">
        <f>VLOOKUP(C74,Orden!$A$1:$E$9,5,FALSE)</f>
        <v>1,2,3,4,5</v>
      </c>
    </row>
    <row r="75" spans="1:10" ht="15" customHeight="1" x14ac:dyDescent="0.25">
      <c r="A75" s="12">
        <f>VLOOKUP(C75,Orden!$A$1:$B$9,2,FALSE)</f>
        <v>8</v>
      </c>
      <c r="B75" s="10" t="str">
        <f t="shared" si="2"/>
        <v>SANTANDER5</v>
      </c>
      <c r="C75" s="2" t="s">
        <v>175</v>
      </c>
      <c r="D75" s="5" t="s">
        <v>108</v>
      </c>
      <c r="E75" s="5" t="s">
        <v>15</v>
      </c>
      <c r="F75" s="2"/>
      <c r="G75" s="12">
        <v>5</v>
      </c>
      <c r="H75" s="4" t="str">
        <f>VLOOKUP(C75,Orden!$A$1:$C$9,3,FALSE)</f>
        <v>N/A</v>
      </c>
      <c r="I75" s="9" t="str">
        <f>VLOOKUP(C75,Orden!$A$1:$D$9,4,FALSE)</f>
        <v>No</v>
      </c>
      <c r="J75" s="9" t="str">
        <f>VLOOKUP(C75,Orden!$A$1:$E$9,5,FALSE)</f>
        <v>1,2,3,4,5</v>
      </c>
    </row>
    <row r="76" spans="1:10" ht="15" customHeight="1" x14ac:dyDescent="0.25">
      <c r="A76" s="12">
        <f>VLOOKUP(C76,Orden!$A$1:$B$9,2,FALSE)</f>
        <v>8</v>
      </c>
      <c r="B76" s="10" t="str">
        <f t="shared" si="2"/>
        <v>SANTANDER6</v>
      </c>
      <c r="C76" s="2" t="s">
        <v>175</v>
      </c>
      <c r="D76" s="5" t="s">
        <v>108</v>
      </c>
      <c r="E76" s="5" t="s">
        <v>82</v>
      </c>
      <c r="F76" s="2"/>
      <c r="G76" s="12">
        <v>6</v>
      </c>
      <c r="H76" s="4" t="str">
        <f>VLOOKUP(C76,Orden!$A$1:$C$9,3,FALSE)</f>
        <v>N/A</v>
      </c>
      <c r="I76" s="9" t="str">
        <f>VLOOKUP(C76,Orden!$A$1:$D$9,4,FALSE)</f>
        <v>No</v>
      </c>
      <c r="J76" s="9" t="str">
        <f>VLOOKUP(C76,Orden!$A$1:$E$9,5,FALSE)</f>
        <v>1,2,3,4,5</v>
      </c>
    </row>
    <row r="77" spans="1:10" ht="15" customHeight="1" x14ac:dyDescent="0.25"/>
    <row r="78" spans="1:10" ht="15" customHeight="1" x14ac:dyDescent="0.25"/>
    <row r="79" spans="1:10" ht="15" customHeight="1" x14ac:dyDescent="0.25"/>
    <row r="80" spans="1:1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75B8-9EFB-4DEE-BDEA-ACBCD27916D2}">
  <dimension ref="A1:Q1048519"/>
  <sheetViews>
    <sheetView workbookViewId="0">
      <selection activeCell="E58" sqref="E58"/>
    </sheetView>
  </sheetViews>
  <sheetFormatPr defaultColWidth="9.140625" defaultRowHeight="15" x14ac:dyDescent="0.25"/>
  <cols>
    <col min="2" max="2" width="14.140625" customWidth="1"/>
    <col min="3" max="4" width="11.140625" bestFit="1" customWidth="1"/>
    <col min="5" max="5" width="20.85546875" bestFit="1" customWidth="1"/>
    <col min="6" max="6" width="10.42578125" bestFit="1" customWidth="1"/>
    <col min="7" max="7" width="10.42578125" customWidth="1"/>
    <col min="8" max="8" width="16.5703125" bestFit="1" customWidth="1"/>
    <col min="9" max="9" width="10" bestFit="1" customWidth="1"/>
    <col min="10" max="10" width="16.5703125" bestFit="1" customWidth="1"/>
    <col min="11" max="11" width="8.85546875" bestFit="1" customWidth="1"/>
    <col min="12" max="12" width="8.5703125" bestFit="1" customWidth="1"/>
    <col min="13" max="13" width="8.85546875" style="1" bestFit="1" customWidth="1"/>
    <col min="14" max="14" width="16.42578125" bestFit="1" customWidth="1"/>
    <col min="15" max="15" width="12" bestFit="1" customWidth="1"/>
    <col min="16" max="16" width="15.42578125" bestFit="1" customWidth="1"/>
    <col min="17" max="17" width="7.85546875" bestFit="1" customWidth="1"/>
  </cols>
  <sheetData>
    <row r="1" spans="1:17" ht="37.5" x14ac:dyDescent="0.25">
      <c r="A1" s="6" t="s">
        <v>199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5</v>
      </c>
      <c r="G1" s="6" t="s">
        <v>202</v>
      </c>
      <c r="H1" s="6" t="s">
        <v>4</v>
      </c>
      <c r="I1" s="6" t="s">
        <v>6</v>
      </c>
      <c r="J1" s="6" t="s">
        <v>7</v>
      </c>
      <c r="K1" s="6" t="s">
        <v>8</v>
      </c>
      <c r="L1" s="6" t="s">
        <v>197</v>
      </c>
      <c r="M1" s="7" t="s">
        <v>9</v>
      </c>
      <c r="N1" s="6" t="s">
        <v>10</v>
      </c>
      <c r="O1" s="6" t="s">
        <v>198</v>
      </c>
      <c r="P1" s="6" t="s">
        <v>11</v>
      </c>
      <c r="Q1" s="6" t="s">
        <v>19</v>
      </c>
    </row>
    <row r="2" spans="1:17" x14ac:dyDescent="0.25">
      <c r="A2" s="4">
        <f>VLOOKUP(B2,Orden!$A$1:$B$9,2,FALSE)</f>
        <v>1</v>
      </c>
      <c r="B2" s="2" t="s">
        <v>215</v>
      </c>
      <c r="C2" s="2" t="s">
        <v>12</v>
      </c>
      <c r="D2" s="11" t="str">
        <f>VLOOKUP(B2&amp;G2,Bancos!$B$1:$E$76,3,FALSE)</f>
        <v>PE11</v>
      </c>
      <c r="E2" s="5" t="s">
        <v>203</v>
      </c>
      <c r="F2" s="11" t="str">
        <f>VLOOKUP(B2&amp;G2,Bancos!$B$1:$E$76,4,FALSE)</f>
        <v>PEN</v>
      </c>
      <c r="G2" s="4">
        <v>1</v>
      </c>
      <c r="H2" s="5" t="s">
        <v>21</v>
      </c>
      <c r="I2" s="10" t="str">
        <f>VLOOKUP(B2&amp;G2,Bancos!$B$1:$F$76,5,FALSE)</f>
        <v>Alicorp_BCP</v>
      </c>
      <c r="J2" s="2" t="s">
        <v>16</v>
      </c>
      <c r="K2" s="2" t="s">
        <v>17</v>
      </c>
      <c r="L2" s="3" t="s">
        <v>18</v>
      </c>
      <c r="M2" s="3" t="s">
        <v>18</v>
      </c>
      <c r="N2" s="2" t="s">
        <v>22</v>
      </c>
      <c r="O2" s="2" t="s">
        <v>23</v>
      </c>
      <c r="P2" s="10" t="str">
        <f>VLOOKUP(B2&amp;G2,Bancos!$B$1:$J$76,9,FALSE)</f>
        <v>1,2,3,4,5</v>
      </c>
      <c r="Q2" s="4" t="str">
        <f>VLOOKUP(B2,Orden!$A$1:$C$9,3,FALSE)</f>
        <v>N/A</v>
      </c>
    </row>
    <row r="3" spans="1:17" x14ac:dyDescent="0.25">
      <c r="A3" s="4">
        <f>VLOOKUP(B3,Orden!$A$1:$B$9,2,FALSE)</f>
        <v>1</v>
      </c>
      <c r="B3" s="2" t="s">
        <v>215</v>
      </c>
      <c r="C3" s="2" t="s">
        <v>12</v>
      </c>
      <c r="D3" s="11" t="str">
        <f>VLOOKUP(B3&amp;G3,Bancos!$B$1:$E$76,3,FALSE)</f>
        <v>PE11</v>
      </c>
      <c r="E3" s="5" t="s">
        <v>203</v>
      </c>
      <c r="F3" s="11" t="str">
        <f>VLOOKUP(B3&amp;G3,Bancos!$B$1:$E$76,4,FALSE)</f>
        <v>PEN</v>
      </c>
      <c r="G3" s="4">
        <v>1</v>
      </c>
      <c r="H3" s="5" t="s">
        <v>24</v>
      </c>
      <c r="I3" s="10" t="str">
        <f>VLOOKUP(B3&amp;G3,Bancos!$B$1:$F$76,5,FALSE)</f>
        <v>Alicorp_BCP</v>
      </c>
      <c r="J3" s="2" t="s">
        <v>16</v>
      </c>
      <c r="K3" s="2" t="s">
        <v>17</v>
      </c>
      <c r="L3" s="3" t="s">
        <v>18</v>
      </c>
      <c r="M3" s="3" t="s">
        <v>18</v>
      </c>
      <c r="N3" s="2" t="s">
        <v>22</v>
      </c>
      <c r="O3" s="2" t="s">
        <v>23</v>
      </c>
      <c r="P3" s="10" t="str">
        <f>VLOOKUP(B3&amp;G3,Bancos!$B$1:$J$76,9,FALSE)</f>
        <v>1,2,3,4,5</v>
      </c>
      <c r="Q3" s="4" t="str">
        <f>VLOOKUP(B3,Orden!$A$1:$C$9,3,FALSE)</f>
        <v>N/A</v>
      </c>
    </row>
    <row r="4" spans="1:17" x14ac:dyDescent="0.25">
      <c r="A4" s="4">
        <f>VLOOKUP(B4,Orden!$A$1:$B$9,2,FALSE)</f>
        <v>1</v>
      </c>
      <c r="B4" s="2" t="s">
        <v>215</v>
      </c>
      <c r="C4" s="2" t="s">
        <v>12</v>
      </c>
      <c r="D4" s="11" t="str">
        <f>VLOOKUP(B4&amp;G4,Bancos!$B$1:$E$76,3,FALSE)</f>
        <v>PE11</v>
      </c>
      <c r="E4" s="5" t="s">
        <v>203</v>
      </c>
      <c r="F4" s="11" t="str">
        <f>VLOOKUP(B4&amp;G4,Bancos!$B$1:$E$76,4,FALSE)</f>
        <v>PEN</v>
      </c>
      <c r="G4" s="4">
        <v>1</v>
      </c>
      <c r="H4" s="5" t="s">
        <v>25</v>
      </c>
      <c r="I4" s="10" t="str">
        <f>VLOOKUP(B4&amp;G4,Bancos!$B$1:$F$76,5,FALSE)</f>
        <v>Alicorp_BCP</v>
      </c>
      <c r="J4" s="2" t="s">
        <v>16</v>
      </c>
      <c r="K4" s="2" t="s">
        <v>17</v>
      </c>
      <c r="L4" s="3" t="s">
        <v>18</v>
      </c>
      <c r="M4" s="3" t="s">
        <v>18</v>
      </c>
      <c r="N4" s="2" t="s">
        <v>22</v>
      </c>
      <c r="O4" s="2" t="s">
        <v>23</v>
      </c>
      <c r="P4" s="10" t="str">
        <f>VLOOKUP(B4&amp;G4,Bancos!$B$1:$J$76,9,FALSE)</f>
        <v>1,2,3,4,5</v>
      </c>
      <c r="Q4" s="4" t="str">
        <f>VLOOKUP(B4,Orden!$A$1:$C$9,3,FALSE)</f>
        <v>N/A</v>
      </c>
    </row>
    <row r="5" spans="1:17" x14ac:dyDescent="0.25">
      <c r="A5" s="4">
        <f>VLOOKUP(B5,Orden!$A$1:$B$9,2,FALSE)</f>
        <v>1</v>
      </c>
      <c r="B5" s="2" t="s">
        <v>215</v>
      </c>
      <c r="C5" s="2" t="s">
        <v>12</v>
      </c>
      <c r="D5" s="11" t="str">
        <f>VLOOKUP(B5&amp;G5,Bancos!$B$1:$E$76,3,FALSE)</f>
        <v>PE11</v>
      </c>
      <c r="E5" s="5" t="s">
        <v>203</v>
      </c>
      <c r="F5" s="11" t="str">
        <f>VLOOKUP(B5&amp;G5,Bancos!$B$1:$E$76,4,FALSE)</f>
        <v>PEN</v>
      </c>
      <c r="G5" s="4">
        <v>1</v>
      </c>
      <c r="H5" s="5" t="s">
        <v>26</v>
      </c>
      <c r="I5" s="10" t="str">
        <f>VLOOKUP(B5&amp;G5,Bancos!$B$1:$F$76,5,FALSE)</f>
        <v>Alicorp_BCP</v>
      </c>
      <c r="J5" s="2" t="s">
        <v>16</v>
      </c>
      <c r="K5" s="2" t="s">
        <v>17</v>
      </c>
      <c r="L5" s="3" t="s">
        <v>18</v>
      </c>
      <c r="M5" s="3" t="s">
        <v>18</v>
      </c>
      <c r="N5" s="2" t="s">
        <v>22</v>
      </c>
      <c r="O5" s="2" t="s">
        <v>23</v>
      </c>
      <c r="P5" s="10" t="str">
        <f>VLOOKUP(B5&amp;G5,Bancos!$B$1:$J$76,9,FALSE)</f>
        <v>1,2,3,4,5</v>
      </c>
      <c r="Q5" s="4" t="str">
        <f>VLOOKUP(B5,Orden!$A$1:$C$9,3,FALSE)</f>
        <v>N/A</v>
      </c>
    </row>
    <row r="6" spans="1:17" x14ac:dyDescent="0.25">
      <c r="A6" s="4">
        <f>VLOOKUP(B6,Orden!$A$1:$B$9,2,FALSE)</f>
        <v>1</v>
      </c>
      <c r="B6" s="2" t="s">
        <v>215</v>
      </c>
      <c r="C6" s="2" t="s">
        <v>12</v>
      </c>
      <c r="D6" s="11" t="str">
        <f>VLOOKUP(B6&amp;G6,Bancos!$B$1:$E$76,3,FALSE)</f>
        <v>PE11</v>
      </c>
      <c r="E6" s="5" t="s">
        <v>203</v>
      </c>
      <c r="F6" s="11" t="str">
        <f>VLOOKUP(B6&amp;G6,Bancos!$B$1:$E$76,4,FALSE)</f>
        <v>PEN</v>
      </c>
      <c r="G6" s="4">
        <v>1</v>
      </c>
      <c r="H6" s="5" t="s">
        <v>27</v>
      </c>
      <c r="I6" s="10" t="str">
        <f>VLOOKUP(B6&amp;G6,Bancos!$B$1:$F$76,5,FALSE)</f>
        <v>Alicorp_BCP</v>
      </c>
      <c r="J6" s="2" t="s">
        <v>16</v>
      </c>
      <c r="K6" s="2" t="s">
        <v>17</v>
      </c>
      <c r="L6" s="3" t="s">
        <v>18</v>
      </c>
      <c r="M6" s="3" t="s">
        <v>18</v>
      </c>
      <c r="N6" s="2" t="s">
        <v>22</v>
      </c>
      <c r="O6" s="2" t="s">
        <v>23</v>
      </c>
      <c r="P6" s="10" t="str">
        <f>VLOOKUP(B6&amp;G6,Bancos!$B$1:$J$76,9,FALSE)</f>
        <v>1,2,3,4,5</v>
      </c>
      <c r="Q6" s="4" t="str">
        <f>VLOOKUP(B6,Orden!$A$1:$C$9,3,FALSE)</f>
        <v>N/A</v>
      </c>
    </row>
    <row r="7" spans="1:17" x14ac:dyDescent="0.25">
      <c r="A7" s="4">
        <f>VLOOKUP(B7,Orden!$A$1:$B$9,2,FALSE)</f>
        <v>1</v>
      </c>
      <c r="B7" s="2" t="s">
        <v>215</v>
      </c>
      <c r="C7" s="2" t="s">
        <v>12</v>
      </c>
      <c r="D7" s="11" t="str">
        <f>VLOOKUP(B7&amp;G7,Bancos!$B$1:$E$76,3,FALSE)</f>
        <v>PE11</v>
      </c>
      <c r="E7" s="5" t="s">
        <v>203</v>
      </c>
      <c r="F7" s="11" t="str">
        <f>VLOOKUP(B7&amp;G7,Bancos!$B$1:$E$76,4,FALSE)</f>
        <v>PEN</v>
      </c>
      <c r="G7" s="4">
        <v>1</v>
      </c>
      <c r="H7" s="5" t="s">
        <v>28</v>
      </c>
      <c r="I7" s="10" t="str">
        <f>VLOOKUP(B7&amp;G7,Bancos!$B$1:$F$76,5,FALSE)</f>
        <v>Alicorp_BCP</v>
      </c>
      <c r="J7" s="2" t="s">
        <v>16</v>
      </c>
      <c r="K7" s="2" t="s">
        <v>17</v>
      </c>
      <c r="L7" s="3" t="s">
        <v>18</v>
      </c>
      <c r="M7" s="3" t="s">
        <v>18</v>
      </c>
      <c r="N7" s="2" t="s">
        <v>22</v>
      </c>
      <c r="O7" s="2" t="s">
        <v>23</v>
      </c>
      <c r="P7" s="10" t="str">
        <f>VLOOKUP(B7&amp;G7,Bancos!$B$1:$J$76,9,FALSE)</f>
        <v>1,2,3,4,5</v>
      </c>
      <c r="Q7" s="4" t="str">
        <f>VLOOKUP(B7,Orden!$A$1:$C$9,3,FALSE)</f>
        <v>N/A</v>
      </c>
    </row>
    <row r="8" spans="1:17" x14ac:dyDescent="0.25">
      <c r="A8" s="4">
        <f>VLOOKUP(B8,Orden!$A$1:$B$9,2,FALSE)</f>
        <v>1</v>
      </c>
      <c r="B8" s="2" t="s">
        <v>215</v>
      </c>
      <c r="C8" s="2" t="s">
        <v>12</v>
      </c>
      <c r="D8" s="11" t="str">
        <f>VLOOKUP(B8&amp;G8,Bancos!$B$1:$E$76,3,FALSE)</f>
        <v>PE11</v>
      </c>
      <c r="E8" s="5" t="s">
        <v>203</v>
      </c>
      <c r="F8" s="11" t="str">
        <f>VLOOKUP(B8&amp;G8,Bancos!$B$1:$E$76,4,FALSE)</f>
        <v>PEN</v>
      </c>
      <c r="G8" s="4">
        <v>1</v>
      </c>
      <c r="H8" s="5" t="s">
        <v>29</v>
      </c>
      <c r="I8" s="10" t="str">
        <f>VLOOKUP(B8&amp;G8,Bancos!$B$1:$F$76,5,FALSE)</f>
        <v>Alicorp_BCP</v>
      </c>
      <c r="J8" s="2" t="s">
        <v>16</v>
      </c>
      <c r="K8" s="2" t="s">
        <v>17</v>
      </c>
      <c r="L8" s="3" t="s">
        <v>18</v>
      </c>
      <c r="M8" s="3" t="s">
        <v>18</v>
      </c>
      <c r="N8" s="2" t="s">
        <v>22</v>
      </c>
      <c r="O8" s="2" t="s">
        <v>23</v>
      </c>
      <c r="P8" s="10" t="str">
        <f>VLOOKUP(B8&amp;G8,Bancos!$B$1:$J$76,9,FALSE)</f>
        <v>1,2,3,4,5</v>
      </c>
      <c r="Q8" s="4" t="str">
        <f>VLOOKUP(B8,Orden!$A$1:$C$9,3,FALSE)</f>
        <v>N/A</v>
      </c>
    </row>
    <row r="9" spans="1:17" x14ac:dyDescent="0.25">
      <c r="A9" s="4">
        <f>VLOOKUP(B9,Orden!$A$1:$B$9,2,FALSE)</f>
        <v>1</v>
      </c>
      <c r="B9" s="2" t="s">
        <v>215</v>
      </c>
      <c r="C9" s="2" t="s">
        <v>12</v>
      </c>
      <c r="D9" s="11" t="str">
        <f>VLOOKUP(B9&amp;G9,Bancos!$B$1:$E$76,3,FALSE)</f>
        <v>PE11</v>
      </c>
      <c r="E9" s="5" t="s">
        <v>203</v>
      </c>
      <c r="F9" s="11" t="str">
        <f>VLOOKUP(B9&amp;G9,Bancos!$B$1:$E$76,4,FALSE)</f>
        <v>PEN</v>
      </c>
      <c r="G9" s="4">
        <v>1</v>
      </c>
      <c r="H9" s="5" t="s">
        <v>30</v>
      </c>
      <c r="I9" s="10" t="str">
        <f>VLOOKUP(B9&amp;G9,Bancos!$B$1:$F$76,5,FALSE)</f>
        <v>Alicorp_BCP</v>
      </c>
      <c r="J9" s="2" t="s">
        <v>16</v>
      </c>
      <c r="K9" s="2" t="s">
        <v>17</v>
      </c>
      <c r="L9" s="3" t="s">
        <v>18</v>
      </c>
      <c r="M9" s="3" t="s">
        <v>18</v>
      </c>
      <c r="N9" s="2" t="s">
        <v>22</v>
      </c>
      <c r="O9" s="2" t="s">
        <v>23</v>
      </c>
      <c r="P9" s="10" t="str">
        <f>VLOOKUP(B9&amp;G9,Bancos!$B$1:$J$76,9,FALSE)</f>
        <v>1,2,3,4,5</v>
      </c>
      <c r="Q9" s="4" t="str">
        <f>VLOOKUP(B9,Orden!$A$1:$C$9,3,FALSE)</f>
        <v>N/A</v>
      </c>
    </row>
    <row r="10" spans="1:17" x14ac:dyDescent="0.25">
      <c r="A10" s="4">
        <f>VLOOKUP(B10,Orden!$A$1:$B$9,2,FALSE)</f>
        <v>1</v>
      </c>
      <c r="B10" s="2" t="s">
        <v>215</v>
      </c>
      <c r="C10" s="2" t="s">
        <v>12</v>
      </c>
      <c r="D10" s="11" t="str">
        <f>VLOOKUP(B10&amp;G10,Bancos!$B$1:$E$76,3,FALSE)</f>
        <v>PE11</v>
      </c>
      <c r="E10" s="5" t="s">
        <v>203</v>
      </c>
      <c r="F10" s="11" t="str">
        <f>VLOOKUP(B10&amp;G10,Bancos!$B$1:$E$76,4,FALSE)</f>
        <v>PEN</v>
      </c>
      <c r="G10" s="4">
        <v>1</v>
      </c>
      <c r="H10" s="5" t="s">
        <v>31</v>
      </c>
      <c r="I10" s="10" t="str">
        <f>VLOOKUP(B10&amp;G10,Bancos!$B$1:$F$76,5,FALSE)</f>
        <v>Alicorp_BCP</v>
      </c>
      <c r="J10" s="2" t="s">
        <v>16</v>
      </c>
      <c r="K10" s="2" t="s">
        <v>17</v>
      </c>
      <c r="L10" s="3" t="s">
        <v>18</v>
      </c>
      <c r="M10" s="3" t="s">
        <v>18</v>
      </c>
      <c r="N10" s="2" t="s">
        <v>22</v>
      </c>
      <c r="O10" s="2" t="s">
        <v>23</v>
      </c>
      <c r="P10" s="10" t="str">
        <f>VLOOKUP(B10&amp;G10,Bancos!$B$1:$J$76,9,FALSE)</f>
        <v>1,2,3,4,5</v>
      </c>
      <c r="Q10" s="4" t="str">
        <f>VLOOKUP(B10,Orden!$A$1:$C$9,3,FALSE)</f>
        <v>N/A</v>
      </c>
    </row>
    <row r="11" spans="1:17" x14ac:dyDescent="0.25">
      <c r="A11" s="4">
        <f>VLOOKUP(B11,Orden!$A$1:$B$9,2,FALSE)</f>
        <v>1</v>
      </c>
      <c r="B11" s="2" t="s">
        <v>215</v>
      </c>
      <c r="C11" s="2" t="s">
        <v>12</v>
      </c>
      <c r="D11" s="11" t="str">
        <f>VLOOKUP(B11&amp;G11,Bancos!$B$1:$E$76,3,FALSE)</f>
        <v>PE11</v>
      </c>
      <c r="E11" s="5" t="s">
        <v>203</v>
      </c>
      <c r="F11" s="11" t="str">
        <f>VLOOKUP(B11&amp;G11,Bancos!$B$1:$E$76,4,FALSE)</f>
        <v>PEN</v>
      </c>
      <c r="G11" s="4">
        <v>1</v>
      </c>
      <c r="H11" s="5" t="s">
        <v>32</v>
      </c>
      <c r="I11" s="10" t="str">
        <f>VLOOKUP(B11&amp;G11,Bancos!$B$1:$F$76,5,FALSE)</f>
        <v>Alicorp_BCP</v>
      </c>
      <c r="J11" s="2" t="s">
        <v>16</v>
      </c>
      <c r="K11" s="2" t="s">
        <v>17</v>
      </c>
      <c r="L11" s="3" t="s">
        <v>18</v>
      </c>
      <c r="M11" s="3" t="s">
        <v>18</v>
      </c>
      <c r="N11" s="2" t="s">
        <v>22</v>
      </c>
      <c r="O11" s="2" t="s">
        <v>23</v>
      </c>
      <c r="P11" s="10" t="str">
        <f>VLOOKUP(B11&amp;G11,Bancos!$B$1:$J$76,9,FALSE)</f>
        <v>1,2,3,4,5</v>
      </c>
      <c r="Q11" s="4" t="str">
        <f>VLOOKUP(B11,Orden!$A$1:$C$9,3,FALSE)</f>
        <v>N/A</v>
      </c>
    </row>
    <row r="12" spans="1:17" x14ac:dyDescent="0.25">
      <c r="A12" s="4">
        <f>VLOOKUP(B12,Orden!$A$1:$B$9,2,FALSE)</f>
        <v>1</v>
      </c>
      <c r="B12" s="2" t="s">
        <v>215</v>
      </c>
      <c r="C12" s="2" t="s">
        <v>12</v>
      </c>
      <c r="D12" s="11" t="str">
        <f>VLOOKUP(B12&amp;G12,Bancos!$B$1:$E$76,3,FALSE)</f>
        <v>PE11</v>
      </c>
      <c r="E12" s="5" t="s">
        <v>203</v>
      </c>
      <c r="F12" s="11" t="str">
        <f>VLOOKUP(B12&amp;G12,Bancos!$B$1:$E$76,4,FALSE)</f>
        <v>PEN</v>
      </c>
      <c r="G12" s="4">
        <v>1</v>
      </c>
      <c r="H12" s="5" t="s">
        <v>33</v>
      </c>
      <c r="I12" s="10" t="str">
        <f>VLOOKUP(B12&amp;G12,Bancos!$B$1:$F$76,5,FALSE)</f>
        <v>Alicorp_BCP</v>
      </c>
      <c r="J12" s="2" t="s">
        <v>16</v>
      </c>
      <c r="K12" s="2" t="s">
        <v>17</v>
      </c>
      <c r="L12" s="3" t="s">
        <v>18</v>
      </c>
      <c r="M12" s="3" t="s">
        <v>18</v>
      </c>
      <c r="N12" s="2" t="s">
        <v>22</v>
      </c>
      <c r="O12" s="2" t="s">
        <v>23</v>
      </c>
      <c r="P12" s="10" t="str">
        <f>VLOOKUP(B12&amp;G12,Bancos!$B$1:$J$76,9,FALSE)</f>
        <v>1,2,3,4,5</v>
      </c>
      <c r="Q12" s="4" t="str">
        <f>VLOOKUP(B12,Orden!$A$1:$C$9,3,FALSE)</f>
        <v>N/A</v>
      </c>
    </row>
    <row r="13" spans="1:17" x14ac:dyDescent="0.25">
      <c r="A13" s="4">
        <f>VLOOKUP(B13,Orden!$A$1:$B$9,2,FALSE)</f>
        <v>1</v>
      </c>
      <c r="B13" s="2" t="s">
        <v>215</v>
      </c>
      <c r="C13" s="2" t="s">
        <v>12</v>
      </c>
      <c r="D13" s="11" t="str">
        <f>VLOOKUP(B13&amp;G13,Bancos!$B$1:$E$76,3,FALSE)</f>
        <v>PE11</v>
      </c>
      <c r="E13" s="5" t="s">
        <v>203</v>
      </c>
      <c r="F13" s="11" t="str">
        <f>VLOOKUP(B13&amp;G13,Bancos!$B$1:$E$76,4,FALSE)</f>
        <v>PEN</v>
      </c>
      <c r="G13" s="4">
        <v>1</v>
      </c>
      <c r="H13" s="5" t="s">
        <v>34</v>
      </c>
      <c r="I13" s="10" t="str">
        <f>VLOOKUP(B13&amp;G13,Bancos!$B$1:$F$76,5,FALSE)</f>
        <v>Alicorp_BCP</v>
      </c>
      <c r="J13" s="2" t="s">
        <v>16</v>
      </c>
      <c r="K13" s="2" t="s">
        <v>17</v>
      </c>
      <c r="L13" s="3" t="s">
        <v>18</v>
      </c>
      <c r="M13" s="3" t="s">
        <v>18</v>
      </c>
      <c r="N13" s="2" t="s">
        <v>22</v>
      </c>
      <c r="O13" s="2" t="s">
        <v>23</v>
      </c>
      <c r="P13" s="10" t="str">
        <f>VLOOKUP(B13&amp;G13,Bancos!$B$1:$J$76,9,FALSE)</f>
        <v>1,2,3,4,5</v>
      </c>
      <c r="Q13" s="4" t="str">
        <f>VLOOKUP(B13,Orden!$A$1:$C$9,3,FALSE)</f>
        <v>N/A</v>
      </c>
    </row>
    <row r="14" spans="1:17" x14ac:dyDescent="0.25">
      <c r="A14" s="4">
        <f>VLOOKUP(B14,Orden!$A$1:$B$9,2,FALSE)</f>
        <v>1</v>
      </c>
      <c r="B14" s="2" t="s">
        <v>215</v>
      </c>
      <c r="C14" s="2" t="s">
        <v>12</v>
      </c>
      <c r="D14" s="11" t="str">
        <f>VLOOKUP(B14&amp;G14,Bancos!$B$1:$E$76,3,FALSE)</f>
        <v>PE11</v>
      </c>
      <c r="E14" s="5" t="s">
        <v>203</v>
      </c>
      <c r="F14" s="11" t="str">
        <f>VLOOKUP(B14&amp;G14,Bancos!$B$1:$E$76,4,FALSE)</f>
        <v>PEN</v>
      </c>
      <c r="G14" s="4">
        <v>1</v>
      </c>
      <c r="H14" s="5" t="s">
        <v>35</v>
      </c>
      <c r="I14" s="10" t="str">
        <f>VLOOKUP(B14&amp;G14,Bancos!$B$1:$F$76,5,FALSE)</f>
        <v>Alicorp_BCP</v>
      </c>
      <c r="J14" s="2" t="s">
        <v>16</v>
      </c>
      <c r="K14" s="2" t="s">
        <v>17</v>
      </c>
      <c r="L14" s="3" t="s">
        <v>18</v>
      </c>
      <c r="M14" s="3" t="s">
        <v>18</v>
      </c>
      <c r="N14" s="2" t="s">
        <v>22</v>
      </c>
      <c r="O14" s="2" t="s">
        <v>23</v>
      </c>
      <c r="P14" s="10" t="str">
        <f>VLOOKUP(B14&amp;G14,Bancos!$B$1:$J$76,9,FALSE)</f>
        <v>1,2,3,4,5</v>
      </c>
      <c r="Q14" s="4" t="str">
        <f>VLOOKUP(B14,Orden!$A$1:$C$9,3,FALSE)</f>
        <v>N/A</v>
      </c>
    </row>
    <row r="15" spans="1:17" x14ac:dyDescent="0.25">
      <c r="A15" s="4">
        <f>VLOOKUP(B15,Orden!$A$1:$B$9,2,FALSE)</f>
        <v>1</v>
      </c>
      <c r="B15" s="2" t="s">
        <v>215</v>
      </c>
      <c r="C15" s="2" t="s">
        <v>12</v>
      </c>
      <c r="D15" s="11" t="str">
        <f>VLOOKUP(B15&amp;G15,Bancos!$B$1:$E$76,3,FALSE)</f>
        <v>PE11</v>
      </c>
      <c r="E15" s="5" t="s">
        <v>203</v>
      </c>
      <c r="F15" s="11" t="str">
        <f>VLOOKUP(B15&amp;G15,Bancos!$B$1:$E$76,4,FALSE)</f>
        <v>PEN</v>
      </c>
      <c r="G15" s="4">
        <v>1</v>
      </c>
      <c r="H15" s="5" t="s">
        <v>36</v>
      </c>
      <c r="I15" s="10" t="str">
        <f>VLOOKUP(B15&amp;G15,Bancos!$B$1:$F$76,5,FALSE)</f>
        <v>Alicorp_BCP</v>
      </c>
      <c r="J15" s="2" t="s">
        <v>16</v>
      </c>
      <c r="K15" s="2" t="s">
        <v>17</v>
      </c>
      <c r="L15" s="3" t="s">
        <v>18</v>
      </c>
      <c r="M15" s="3" t="s">
        <v>18</v>
      </c>
      <c r="N15" s="2" t="s">
        <v>22</v>
      </c>
      <c r="O15" s="2" t="s">
        <v>23</v>
      </c>
      <c r="P15" s="10" t="str">
        <f>VLOOKUP(B15&amp;G15,Bancos!$B$1:$J$76,9,FALSE)</f>
        <v>1,2,3,4,5</v>
      </c>
      <c r="Q15" s="4" t="str">
        <f>VLOOKUP(B15,Orden!$A$1:$C$9,3,FALSE)</f>
        <v>N/A</v>
      </c>
    </row>
    <row r="16" spans="1:17" x14ac:dyDescent="0.25">
      <c r="A16" s="4">
        <f>VLOOKUP(B16,Orden!$A$1:$B$9,2,FALSE)</f>
        <v>1</v>
      </c>
      <c r="B16" s="2" t="s">
        <v>215</v>
      </c>
      <c r="C16" s="2" t="s">
        <v>12</v>
      </c>
      <c r="D16" s="11" t="str">
        <f>VLOOKUP(B16&amp;G16,Bancos!$B$1:$E$76,3,FALSE)</f>
        <v>PE11</v>
      </c>
      <c r="E16" s="5" t="s">
        <v>203</v>
      </c>
      <c r="F16" s="11" t="str">
        <f>VLOOKUP(B16&amp;G16,Bancos!$B$1:$E$76,4,FALSE)</f>
        <v>PEN</v>
      </c>
      <c r="G16" s="4">
        <v>1</v>
      </c>
      <c r="H16" s="5" t="s">
        <v>37</v>
      </c>
      <c r="I16" s="10" t="str">
        <f>VLOOKUP(B16&amp;G16,Bancos!$B$1:$F$76,5,FALSE)</f>
        <v>Alicorp_BCP</v>
      </c>
      <c r="J16" s="2" t="s">
        <v>16</v>
      </c>
      <c r="K16" s="2" t="s">
        <v>17</v>
      </c>
      <c r="L16" s="3" t="s">
        <v>18</v>
      </c>
      <c r="M16" s="3" t="s">
        <v>18</v>
      </c>
      <c r="N16" s="2" t="s">
        <v>22</v>
      </c>
      <c r="O16" s="2" t="s">
        <v>23</v>
      </c>
      <c r="P16" s="10" t="str">
        <f>VLOOKUP(B16&amp;G16,Bancos!$B$1:$J$76,9,FALSE)</f>
        <v>1,2,3,4,5</v>
      </c>
      <c r="Q16" s="4" t="str">
        <f>VLOOKUP(B16,Orden!$A$1:$C$9,3,FALSE)</f>
        <v>N/A</v>
      </c>
    </row>
    <row r="17" spans="1:17" x14ac:dyDescent="0.25">
      <c r="A17" s="4">
        <f>VLOOKUP(B17,Orden!$A$1:$B$9,2,FALSE)</f>
        <v>1</v>
      </c>
      <c r="B17" s="2" t="s">
        <v>215</v>
      </c>
      <c r="C17" s="2" t="s">
        <v>12</v>
      </c>
      <c r="D17" s="11" t="str">
        <f>VLOOKUP(B17&amp;G17,Bancos!$B$1:$E$76,3,FALSE)</f>
        <v>PE11</v>
      </c>
      <c r="E17" s="5" t="s">
        <v>203</v>
      </c>
      <c r="F17" s="11" t="str">
        <f>VLOOKUP(B17&amp;G17,Bancos!$B$1:$E$76,4,FALSE)</f>
        <v>PEN</v>
      </c>
      <c r="G17" s="4">
        <v>1</v>
      </c>
      <c r="H17" s="5" t="s">
        <v>38</v>
      </c>
      <c r="I17" s="10" t="str">
        <f>VLOOKUP(B17&amp;G17,Bancos!$B$1:$F$76,5,FALSE)</f>
        <v>Alicorp_BCP</v>
      </c>
      <c r="J17" s="2" t="s">
        <v>16</v>
      </c>
      <c r="K17" s="2" t="s">
        <v>17</v>
      </c>
      <c r="L17" s="3" t="s">
        <v>18</v>
      </c>
      <c r="M17" s="3" t="s">
        <v>18</v>
      </c>
      <c r="N17" s="2" t="s">
        <v>22</v>
      </c>
      <c r="O17" s="2" t="s">
        <v>23</v>
      </c>
      <c r="P17" s="10" t="str">
        <f>VLOOKUP(B17&amp;G17,Bancos!$B$1:$J$76,9,FALSE)</f>
        <v>1,2,3,4,5</v>
      </c>
      <c r="Q17" s="4" t="str">
        <f>VLOOKUP(B17,Orden!$A$1:$C$9,3,FALSE)</f>
        <v>N/A</v>
      </c>
    </row>
    <row r="18" spans="1:17" x14ac:dyDescent="0.25">
      <c r="A18" s="4">
        <f>VLOOKUP(B18,Orden!$A$1:$B$9,2,FALSE)</f>
        <v>1</v>
      </c>
      <c r="B18" s="2" t="s">
        <v>215</v>
      </c>
      <c r="C18" s="2" t="s">
        <v>12</v>
      </c>
      <c r="D18" s="11" t="str">
        <f>VLOOKUP(B18&amp;G18,Bancos!$B$1:$E$76,3,FALSE)</f>
        <v>PE11</v>
      </c>
      <c r="E18" s="5" t="s">
        <v>203</v>
      </c>
      <c r="F18" s="11" t="str">
        <f>VLOOKUP(B18&amp;G18,Bancos!$B$1:$E$76,4,FALSE)</f>
        <v>PEN</v>
      </c>
      <c r="G18" s="4">
        <v>1</v>
      </c>
      <c r="H18" s="5" t="s">
        <v>39</v>
      </c>
      <c r="I18" s="10" t="str">
        <f>VLOOKUP(B18&amp;G18,Bancos!$B$1:$F$76,5,FALSE)</f>
        <v>Alicorp_BCP</v>
      </c>
      <c r="J18" s="2" t="s">
        <v>16</v>
      </c>
      <c r="K18" s="2" t="s">
        <v>17</v>
      </c>
      <c r="L18" s="3" t="s">
        <v>18</v>
      </c>
      <c r="M18" s="3" t="s">
        <v>18</v>
      </c>
      <c r="N18" s="2" t="s">
        <v>22</v>
      </c>
      <c r="O18" s="2" t="s">
        <v>23</v>
      </c>
      <c r="P18" s="10" t="str">
        <f>VLOOKUP(B18&amp;G18,Bancos!$B$1:$J$76,9,FALSE)</f>
        <v>1,2,3,4,5</v>
      </c>
      <c r="Q18" s="4" t="str">
        <f>VLOOKUP(B18,Orden!$A$1:$C$9,3,FALSE)</f>
        <v>N/A</v>
      </c>
    </row>
    <row r="19" spans="1:17" x14ac:dyDescent="0.25">
      <c r="A19" s="4">
        <f>VLOOKUP(B19,Orden!$A$1:$B$9,2,FALSE)</f>
        <v>1</v>
      </c>
      <c r="B19" s="2" t="s">
        <v>215</v>
      </c>
      <c r="C19" s="2" t="s">
        <v>12</v>
      </c>
      <c r="D19" s="11" t="str">
        <f>VLOOKUP(B19&amp;G19,Bancos!$B$1:$E$76,3,FALSE)</f>
        <v>PE11</v>
      </c>
      <c r="E19" s="5" t="s">
        <v>203</v>
      </c>
      <c r="F19" s="11" t="str">
        <f>VLOOKUP(B19&amp;G19,Bancos!$B$1:$E$76,4,FALSE)</f>
        <v>PEN</v>
      </c>
      <c r="G19" s="4">
        <v>1</v>
      </c>
      <c r="H19" s="5" t="s">
        <v>40</v>
      </c>
      <c r="I19" s="10" t="str">
        <f>VLOOKUP(B19&amp;G19,Bancos!$B$1:$F$76,5,FALSE)</f>
        <v>Alicorp_BCP</v>
      </c>
      <c r="J19" s="2" t="s">
        <v>16</v>
      </c>
      <c r="K19" s="2" t="s">
        <v>17</v>
      </c>
      <c r="L19" s="3" t="s">
        <v>18</v>
      </c>
      <c r="M19" s="3" t="s">
        <v>18</v>
      </c>
      <c r="N19" s="2" t="s">
        <v>22</v>
      </c>
      <c r="O19" s="2" t="s">
        <v>23</v>
      </c>
      <c r="P19" s="10" t="str">
        <f>VLOOKUP(B19&amp;G19,Bancos!$B$1:$J$76,9,FALSE)</f>
        <v>1,2,3,4,5</v>
      </c>
      <c r="Q19" s="4" t="str">
        <f>VLOOKUP(B19,Orden!$A$1:$C$9,3,FALSE)</f>
        <v>N/A</v>
      </c>
    </row>
    <row r="20" spans="1:17" x14ac:dyDescent="0.25">
      <c r="A20" s="4">
        <f>VLOOKUP(B20,Orden!$A$1:$B$9,2,FALSE)</f>
        <v>1</v>
      </c>
      <c r="B20" s="2" t="s">
        <v>215</v>
      </c>
      <c r="C20" s="2" t="s">
        <v>12</v>
      </c>
      <c r="D20" s="11" t="str">
        <f>VLOOKUP(B20&amp;G20,Bancos!$B$1:$E$76,3,FALSE)</f>
        <v>PE11</v>
      </c>
      <c r="E20" s="5" t="s">
        <v>203</v>
      </c>
      <c r="F20" s="11" t="str">
        <f>VLOOKUP(B20&amp;G20,Bancos!$B$1:$E$76,4,FALSE)</f>
        <v>PEN</v>
      </c>
      <c r="G20" s="4">
        <v>1</v>
      </c>
      <c r="H20" s="5" t="s">
        <v>41</v>
      </c>
      <c r="I20" s="10" t="str">
        <f>VLOOKUP(B20&amp;G20,Bancos!$B$1:$F$76,5,FALSE)</f>
        <v>Alicorp_BCP</v>
      </c>
      <c r="J20" s="2" t="s">
        <v>16</v>
      </c>
      <c r="K20" s="2" t="s">
        <v>17</v>
      </c>
      <c r="L20" s="3" t="s">
        <v>18</v>
      </c>
      <c r="M20" s="3" t="s">
        <v>18</v>
      </c>
      <c r="N20" s="2" t="s">
        <v>22</v>
      </c>
      <c r="O20" s="2" t="s">
        <v>23</v>
      </c>
      <c r="P20" s="10" t="str">
        <f>VLOOKUP(B20&amp;G20,Bancos!$B$1:$J$76,9,FALSE)</f>
        <v>1,2,3,4,5</v>
      </c>
      <c r="Q20" s="4" t="str">
        <f>VLOOKUP(B20,Orden!$A$1:$C$9,3,FALSE)</f>
        <v>N/A</v>
      </c>
    </row>
    <row r="21" spans="1:17" x14ac:dyDescent="0.25">
      <c r="A21" s="4">
        <f>VLOOKUP(B21,Orden!$A$1:$B$9,2,FALSE)</f>
        <v>1</v>
      </c>
      <c r="B21" s="2" t="s">
        <v>215</v>
      </c>
      <c r="C21" s="2" t="s">
        <v>12</v>
      </c>
      <c r="D21" s="11" t="str">
        <f>VLOOKUP(B21&amp;G21,Bancos!$B$1:$E$76,3,FALSE)</f>
        <v>PE11</v>
      </c>
      <c r="E21" s="5" t="s">
        <v>203</v>
      </c>
      <c r="F21" s="11" t="str">
        <f>VLOOKUP(B21&amp;G21,Bancos!$B$1:$E$76,4,FALSE)</f>
        <v>PEN</v>
      </c>
      <c r="G21" s="4">
        <v>1</v>
      </c>
      <c r="H21" s="5" t="s">
        <v>42</v>
      </c>
      <c r="I21" s="10" t="str">
        <f>VLOOKUP(B21&amp;G21,Bancos!$B$1:$F$76,5,FALSE)</f>
        <v>Alicorp_BCP</v>
      </c>
      <c r="J21" s="2" t="s">
        <v>16</v>
      </c>
      <c r="K21" s="2" t="s">
        <v>17</v>
      </c>
      <c r="L21" s="3" t="s">
        <v>18</v>
      </c>
      <c r="M21" s="3" t="s">
        <v>18</v>
      </c>
      <c r="N21" s="2" t="s">
        <v>22</v>
      </c>
      <c r="O21" s="2" t="s">
        <v>23</v>
      </c>
      <c r="P21" s="10" t="str">
        <f>VLOOKUP(B21&amp;G21,Bancos!$B$1:$J$76,9,FALSE)</f>
        <v>1,2,3,4,5</v>
      </c>
      <c r="Q21" s="4" t="str">
        <f>VLOOKUP(B21,Orden!$A$1:$C$9,3,FALSE)</f>
        <v>N/A</v>
      </c>
    </row>
    <row r="22" spans="1:17" x14ac:dyDescent="0.25">
      <c r="A22" s="4">
        <f>VLOOKUP(B22,Orden!$A$1:$B$9,2,FALSE)</f>
        <v>1</v>
      </c>
      <c r="B22" s="2" t="s">
        <v>215</v>
      </c>
      <c r="C22" s="2" t="s">
        <v>12</v>
      </c>
      <c r="D22" s="11" t="str">
        <f>VLOOKUP(B22&amp;G22,Bancos!$B$1:$E$76,3,FALSE)</f>
        <v>PE11</v>
      </c>
      <c r="E22" s="5" t="s">
        <v>203</v>
      </c>
      <c r="F22" s="11" t="str">
        <f>VLOOKUP(B22&amp;G22,Bancos!$B$1:$E$76,4,FALSE)</f>
        <v>PEN</v>
      </c>
      <c r="G22" s="4">
        <v>1</v>
      </c>
      <c r="H22" s="5" t="s">
        <v>43</v>
      </c>
      <c r="I22" s="10" t="str">
        <f>VLOOKUP(B22&amp;G22,Bancos!$B$1:$F$76,5,FALSE)</f>
        <v>Alicorp_BCP</v>
      </c>
      <c r="J22" s="2" t="s">
        <v>16</v>
      </c>
      <c r="K22" s="2" t="s">
        <v>17</v>
      </c>
      <c r="L22" s="3" t="s">
        <v>18</v>
      </c>
      <c r="M22" s="3" t="s">
        <v>18</v>
      </c>
      <c r="N22" s="2" t="s">
        <v>22</v>
      </c>
      <c r="O22" s="2" t="s">
        <v>23</v>
      </c>
      <c r="P22" s="10" t="str">
        <f>VLOOKUP(B22&amp;G22,Bancos!$B$1:$J$76,9,FALSE)</f>
        <v>1,2,3,4,5</v>
      </c>
      <c r="Q22" s="4" t="str">
        <f>VLOOKUP(B22,Orden!$A$1:$C$9,3,FALSE)</f>
        <v>N/A</v>
      </c>
    </row>
    <row r="23" spans="1:17" x14ac:dyDescent="0.25">
      <c r="A23" s="4">
        <f>VLOOKUP(B23,Orden!$A$1:$B$9,2,FALSE)</f>
        <v>1</v>
      </c>
      <c r="B23" s="2" t="s">
        <v>215</v>
      </c>
      <c r="C23" s="2" t="s">
        <v>12</v>
      </c>
      <c r="D23" s="11" t="str">
        <f>VLOOKUP(B23&amp;G23,Bancos!$B$1:$E$76,3,FALSE)</f>
        <v>PE11</v>
      </c>
      <c r="E23" s="5" t="s">
        <v>203</v>
      </c>
      <c r="F23" s="11" t="str">
        <f>VLOOKUP(B23&amp;G23,Bancos!$B$1:$E$76,4,FALSE)</f>
        <v>PEN</v>
      </c>
      <c r="G23" s="4">
        <v>1</v>
      </c>
      <c r="H23" s="5" t="s">
        <v>44</v>
      </c>
      <c r="I23" s="10" t="str">
        <f>VLOOKUP(B23&amp;G23,Bancos!$B$1:$F$76,5,FALSE)</f>
        <v>Alicorp_BCP</v>
      </c>
      <c r="J23" s="2" t="s">
        <v>16</v>
      </c>
      <c r="K23" s="2" t="s">
        <v>17</v>
      </c>
      <c r="L23" s="3" t="s">
        <v>18</v>
      </c>
      <c r="M23" s="3" t="s">
        <v>18</v>
      </c>
      <c r="N23" s="2" t="s">
        <v>22</v>
      </c>
      <c r="O23" s="2" t="s">
        <v>23</v>
      </c>
      <c r="P23" s="10" t="str">
        <f>VLOOKUP(B23&amp;G23,Bancos!$B$1:$J$76,9,FALSE)</f>
        <v>1,2,3,4,5</v>
      </c>
      <c r="Q23" s="4" t="str">
        <f>VLOOKUP(B23,Orden!$A$1:$C$9,3,FALSE)</f>
        <v>N/A</v>
      </c>
    </row>
    <row r="24" spans="1:17" x14ac:dyDescent="0.25">
      <c r="A24" s="4">
        <f>VLOOKUP(B24,Orden!$A$1:$B$9,2,FALSE)</f>
        <v>1</v>
      </c>
      <c r="B24" s="2" t="s">
        <v>215</v>
      </c>
      <c r="C24" s="2" t="s">
        <v>12</v>
      </c>
      <c r="D24" s="11" t="str">
        <f>VLOOKUP(B24&amp;G24,Bancos!$B$1:$E$76,3,FALSE)</f>
        <v>PE11</v>
      </c>
      <c r="E24" s="5" t="s">
        <v>203</v>
      </c>
      <c r="F24" s="11" t="str">
        <f>VLOOKUP(B24&amp;G24,Bancos!$B$1:$E$76,4,FALSE)</f>
        <v>PEN</v>
      </c>
      <c r="G24" s="4">
        <v>1</v>
      </c>
      <c r="H24" s="5" t="s">
        <v>45</v>
      </c>
      <c r="I24" s="10" t="str">
        <f>VLOOKUP(B24&amp;G24,Bancos!$B$1:$F$76,5,FALSE)</f>
        <v>Alicorp_BCP</v>
      </c>
      <c r="J24" s="2" t="s">
        <v>16</v>
      </c>
      <c r="K24" s="2" t="s">
        <v>17</v>
      </c>
      <c r="L24" s="3" t="s">
        <v>18</v>
      </c>
      <c r="M24" s="3" t="s">
        <v>18</v>
      </c>
      <c r="N24" s="2" t="s">
        <v>22</v>
      </c>
      <c r="O24" s="2" t="s">
        <v>23</v>
      </c>
      <c r="P24" s="10" t="str">
        <f>VLOOKUP(B24&amp;G24,Bancos!$B$1:$J$76,9,FALSE)</f>
        <v>1,2,3,4,5</v>
      </c>
      <c r="Q24" s="4" t="str">
        <f>VLOOKUP(B24,Orden!$A$1:$C$9,3,FALSE)</f>
        <v>N/A</v>
      </c>
    </row>
    <row r="25" spans="1:17" x14ac:dyDescent="0.25">
      <c r="A25" s="4">
        <f>VLOOKUP(B25,Orden!$A$1:$B$9,2,FALSE)</f>
        <v>1</v>
      </c>
      <c r="B25" s="2" t="s">
        <v>215</v>
      </c>
      <c r="C25" s="2" t="s">
        <v>12</v>
      </c>
      <c r="D25" s="11" t="str">
        <f>VLOOKUP(B25&amp;G25,Bancos!$B$1:$E$76,3,FALSE)</f>
        <v>PE11</v>
      </c>
      <c r="E25" s="5" t="s">
        <v>203</v>
      </c>
      <c r="F25" s="11" t="str">
        <f>VLOOKUP(B25&amp;G25,Bancos!$B$1:$E$76,4,FALSE)</f>
        <v>PEN</v>
      </c>
      <c r="G25" s="4">
        <v>1</v>
      </c>
      <c r="H25" s="5" t="s">
        <v>46</v>
      </c>
      <c r="I25" s="10" t="str">
        <f>VLOOKUP(B25&amp;G25,Bancos!$B$1:$F$76,5,FALSE)</f>
        <v>Alicorp_BCP</v>
      </c>
      <c r="J25" s="2" t="s">
        <v>16</v>
      </c>
      <c r="K25" s="2" t="s">
        <v>17</v>
      </c>
      <c r="L25" s="3" t="s">
        <v>18</v>
      </c>
      <c r="M25" s="3" t="s">
        <v>18</v>
      </c>
      <c r="N25" s="2" t="s">
        <v>22</v>
      </c>
      <c r="O25" s="2" t="s">
        <v>23</v>
      </c>
      <c r="P25" s="10" t="str">
        <f>VLOOKUP(B25&amp;G25,Bancos!$B$1:$J$76,9,FALSE)</f>
        <v>1,2,3,4,5</v>
      </c>
      <c r="Q25" s="4" t="str">
        <f>VLOOKUP(B25,Orden!$A$1:$C$9,3,FALSE)</f>
        <v>N/A</v>
      </c>
    </row>
    <row r="26" spans="1:17" x14ac:dyDescent="0.25">
      <c r="A26" s="4">
        <f>VLOOKUP(B26,Orden!$A$1:$B$9,2,FALSE)</f>
        <v>1</v>
      </c>
      <c r="B26" s="2" t="s">
        <v>215</v>
      </c>
      <c r="C26" s="2" t="s">
        <v>12</v>
      </c>
      <c r="D26" s="11" t="str">
        <f>VLOOKUP(B26&amp;G26,Bancos!$B$1:$E$76,3,FALSE)</f>
        <v>PE11</v>
      </c>
      <c r="E26" s="5" t="s">
        <v>203</v>
      </c>
      <c r="F26" s="11" t="str">
        <f>VLOOKUP(B26&amp;G26,Bancos!$B$1:$E$76,4,FALSE)</f>
        <v>PEN</v>
      </c>
      <c r="G26" s="4">
        <v>1</v>
      </c>
      <c r="H26" s="5" t="s">
        <v>47</v>
      </c>
      <c r="I26" s="10" t="str">
        <f>VLOOKUP(B26&amp;G26,Bancos!$B$1:$F$76,5,FALSE)</f>
        <v>Alicorp_BCP</v>
      </c>
      <c r="J26" s="2" t="s">
        <v>16</v>
      </c>
      <c r="K26" s="2" t="s">
        <v>17</v>
      </c>
      <c r="L26" s="3" t="s">
        <v>18</v>
      </c>
      <c r="M26" s="3" t="s">
        <v>18</v>
      </c>
      <c r="N26" s="2" t="s">
        <v>22</v>
      </c>
      <c r="O26" s="2" t="s">
        <v>23</v>
      </c>
      <c r="P26" s="10" t="str">
        <f>VLOOKUP(B26&amp;G26,Bancos!$B$1:$J$76,9,FALSE)</f>
        <v>1,2,3,4,5</v>
      </c>
      <c r="Q26" s="4" t="str">
        <f>VLOOKUP(B26,Orden!$A$1:$C$9,3,FALSE)</f>
        <v>N/A</v>
      </c>
    </row>
    <row r="27" spans="1:17" x14ac:dyDescent="0.25">
      <c r="A27" s="4">
        <f>VLOOKUP(B27,Orden!$A$1:$B$9,2,FALSE)</f>
        <v>1</v>
      </c>
      <c r="B27" s="2" t="s">
        <v>215</v>
      </c>
      <c r="C27" s="2" t="s">
        <v>12</v>
      </c>
      <c r="D27" s="11" t="str">
        <f>VLOOKUP(B27&amp;G27,Bancos!$B$1:$E$76,3,FALSE)</f>
        <v>PE11</v>
      </c>
      <c r="E27" s="5" t="s">
        <v>203</v>
      </c>
      <c r="F27" s="11" t="str">
        <f>VLOOKUP(B27&amp;G27,Bancos!$B$1:$E$76,4,FALSE)</f>
        <v>PEN</v>
      </c>
      <c r="G27" s="4">
        <v>1</v>
      </c>
      <c r="H27" s="5" t="s">
        <v>48</v>
      </c>
      <c r="I27" s="10" t="str">
        <f>VLOOKUP(B27&amp;G27,Bancos!$B$1:$F$76,5,FALSE)</f>
        <v>Alicorp_BCP</v>
      </c>
      <c r="J27" s="2" t="s">
        <v>16</v>
      </c>
      <c r="K27" s="2" t="s">
        <v>17</v>
      </c>
      <c r="L27" s="3" t="s">
        <v>18</v>
      </c>
      <c r="M27" s="3" t="s">
        <v>18</v>
      </c>
      <c r="N27" s="2" t="s">
        <v>22</v>
      </c>
      <c r="O27" s="2" t="s">
        <v>23</v>
      </c>
      <c r="P27" s="10" t="str">
        <f>VLOOKUP(B27&amp;G27,Bancos!$B$1:$J$76,9,FALSE)</f>
        <v>1,2,3,4,5</v>
      </c>
      <c r="Q27" s="4" t="str">
        <f>VLOOKUP(B27,Orden!$A$1:$C$9,3,FALSE)</f>
        <v>N/A</v>
      </c>
    </row>
    <row r="28" spans="1:17" x14ac:dyDescent="0.25">
      <c r="A28" s="4">
        <f>VLOOKUP(B28,Orden!$A$1:$B$9,2,FALSE)</f>
        <v>1</v>
      </c>
      <c r="B28" s="2" t="s">
        <v>215</v>
      </c>
      <c r="C28" s="2" t="s">
        <v>12</v>
      </c>
      <c r="D28" s="11" t="str">
        <f>VLOOKUP(B28&amp;G28,Bancos!$B$1:$E$76,3,FALSE)</f>
        <v>PE11</v>
      </c>
      <c r="E28" s="5" t="s">
        <v>203</v>
      </c>
      <c r="F28" s="11" t="str">
        <f>VLOOKUP(B28&amp;G28,Bancos!$B$1:$E$76,4,FALSE)</f>
        <v>PEN</v>
      </c>
      <c r="G28" s="4">
        <v>1</v>
      </c>
      <c r="H28" s="5" t="s">
        <v>49</v>
      </c>
      <c r="I28" s="10" t="str">
        <f>VLOOKUP(B28&amp;G28,Bancos!$B$1:$F$76,5,FALSE)</f>
        <v>Alicorp_BCP</v>
      </c>
      <c r="J28" s="2" t="s">
        <v>16</v>
      </c>
      <c r="K28" s="2" t="s">
        <v>17</v>
      </c>
      <c r="L28" s="3" t="s">
        <v>18</v>
      </c>
      <c r="M28" s="3" t="s">
        <v>18</v>
      </c>
      <c r="N28" s="2" t="s">
        <v>22</v>
      </c>
      <c r="O28" s="2" t="s">
        <v>23</v>
      </c>
      <c r="P28" s="10" t="str">
        <f>VLOOKUP(B28&amp;G28,Bancos!$B$1:$J$76,9,FALSE)</f>
        <v>1,2,3,4,5</v>
      </c>
      <c r="Q28" s="4" t="str">
        <f>VLOOKUP(B28,Orden!$A$1:$C$9,3,FALSE)</f>
        <v>N/A</v>
      </c>
    </row>
    <row r="29" spans="1:17" x14ac:dyDescent="0.25">
      <c r="A29" s="4">
        <f>VLOOKUP(B29,Orden!$A$1:$B$9,2,FALSE)</f>
        <v>1</v>
      </c>
      <c r="B29" s="2" t="s">
        <v>215</v>
      </c>
      <c r="C29" s="2" t="s">
        <v>12</v>
      </c>
      <c r="D29" s="11" t="str">
        <f>VLOOKUP(B29&amp;G29,Bancos!$B$1:$E$76,3,FALSE)</f>
        <v>PE11</v>
      </c>
      <c r="E29" s="5" t="s">
        <v>203</v>
      </c>
      <c r="F29" s="11" t="str">
        <f>VLOOKUP(B29&amp;G29,Bancos!$B$1:$E$76,4,FALSE)</f>
        <v>PEN</v>
      </c>
      <c r="G29" s="4">
        <v>1</v>
      </c>
      <c r="H29" s="5" t="s">
        <v>50</v>
      </c>
      <c r="I29" s="10" t="str">
        <f>VLOOKUP(B29&amp;G29,Bancos!$B$1:$F$76,5,FALSE)</f>
        <v>Alicorp_BCP</v>
      </c>
      <c r="J29" s="2" t="s">
        <v>16</v>
      </c>
      <c r="K29" s="2" t="s">
        <v>17</v>
      </c>
      <c r="L29" s="3" t="s">
        <v>18</v>
      </c>
      <c r="M29" s="3" t="s">
        <v>18</v>
      </c>
      <c r="N29" s="2" t="s">
        <v>22</v>
      </c>
      <c r="O29" s="2" t="s">
        <v>23</v>
      </c>
      <c r="P29" s="10" t="str">
        <f>VLOOKUP(B29&amp;G29,Bancos!$B$1:$J$76,9,FALSE)</f>
        <v>1,2,3,4,5</v>
      </c>
      <c r="Q29" s="4" t="str">
        <f>VLOOKUP(B29,Orden!$A$1:$C$9,3,FALSE)</f>
        <v>N/A</v>
      </c>
    </row>
    <row r="30" spans="1:17" x14ac:dyDescent="0.25">
      <c r="A30" s="4">
        <f>VLOOKUP(B30,Orden!$A$1:$B$9,2,FALSE)</f>
        <v>1</v>
      </c>
      <c r="B30" s="2" t="s">
        <v>215</v>
      </c>
      <c r="C30" s="2" t="s">
        <v>12</v>
      </c>
      <c r="D30" s="11" t="str">
        <f>VLOOKUP(B30&amp;G30,Bancos!$B$1:$E$76,3,FALSE)</f>
        <v>PE11</v>
      </c>
      <c r="E30" s="5" t="s">
        <v>203</v>
      </c>
      <c r="F30" s="11" t="str">
        <f>VLOOKUP(B30&amp;G30,Bancos!$B$1:$E$76,4,FALSE)</f>
        <v>PEN</v>
      </c>
      <c r="G30" s="4">
        <v>1</v>
      </c>
      <c r="H30" s="5" t="s">
        <v>51</v>
      </c>
      <c r="I30" s="10" t="str">
        <f>VLOOKUP(B30&amp;G30,Bancos!$B$1:$F$76,5,FALSE)</f>
        <v>Alicorp_BCP</v>
      </c>
      <c r="J30" s="2" t="s">
        <v>16</v>
      </c>
      <c r="K30" s="2" t="s">
        <v>17</v>
      </c>
      <c r="L30" s="3" t="s">
        <v>18</v>
      </c>
      <c r="M30" s="3" t="s">
        <v>18</v>
      </c>
      <c r="N30" s="2" t="s">
        <v>22</v>
      </c>
      <c r="O30" s="2" t="s">
        <v>23</v>
      </c>
      <c r="P30" s="10" t="str">
        <f>VLOOKUP(B30&amp;G30,Bancos!$B$1:$J$76,9,FALSE)</f>
        <v>1,2,3,4,5</v>
      </c>
      <c r="Q30" s="4" t="str">
        <f>VLOOKUP(B30,Orden!$A$1:$C$9,3,FALSE)</f>
        <v>N/A</v>
      </c>
    </row>
    <row r="31" spans="1:17" x14ac:dyDescent="0.25">
      <c r="A31" s="4">
        <f>VLOOKUP(B31,Orden!$A$1:$B$9,2,FALSE)</f>
        <v>1</v>
      </c>
      <c r="B31" s="2" t="s">
        <v>215</v>
      </c>
      <c r="C31" s="2" t="s">
        <v>12</v>
      </c>
      <c r="D31" s="11" t="str">
        <f>VLOOKUP(B31&amp;G31,Bancos!$B$1:$E$76,3,FALSE)</f>
        <v>PE11</v>
      </c>
      <c r="E31" s="5" t="s">
        <v>203</v>
      </c>
      <c r="F31" s="11" t="str">
        <f>VLOOKUP(B31&amp;G31,Bancos!$B$1:$E$76,4,FALSE)</f>
        <v>PEN</v>
      </c>
      <c r="G31" s="4">
        <v>1</v>
      </c>
      <c r="H31" s="5" t="s">
        <v>52</v>
      </c>
      <c r="I31" s="10" t="str">
        <f>VLOOKUP(B31&amp;G31,Bancos!$B$1:$F$76,5,FALSE)</f>
        <v>Alicorp_BCP</v>
      </c>
      <c r="J31" s="2" t="s">
        <v>16</v>
      </c>
      <c r="K31" s="2" t="s">
        <v>17</v>
      </c>
      <c r="L31" s="3" t="s">
        <v>18</v>
      </c>
      <c r="M31" s="3" t="s">
        <v>18</v>
      </c>
      <c r="N31" s="2" t="s">
        <v>22</v>
      </c>
      <c r="O31" s="2" t="s">
        <v>23</v>
      </c>
      <c r="P31" s="10" t="str">
        <f>VLOOKUP(B31&amp;G31,Bancos!$B$1:$J$76,9,FALSE)</f>
        <v>1,2,3,4,5</v>
      </c>
      <c r="Q31" s="4" t="str">
        <f>VLOOKUP(B31,Orden!$A$1:$C$9,3,FALSE)</f>
        <v>N/A</v>
      </c>
    </row>
    <row r="32" spans="1:17" x14ac:dyDescent="0.25">
      <c r="A32" s="4">
        <f>VLOOKUP(B32,Orden!$A$1:$B$9,2,FALSE)</f>
        <v>1</v>
      </c>
      <c r="B32" s="2" t="s">
        <v>215</v>
      </c>
      <c r="C32" s="2" t="s">
        <v>12</v>
      </c>
      <c r="D32" s="11" t="str">
        <f>VLOOKUP(B32&amp;G32,Bancos!$B$1:$E$76,3,FALSE)</f>
        <v>PE11</v>
      </c>
      <c r="E32" s="5" t="s">
        <v>203</v>
      </c>
      <c r="F32" s="11" t="str">
        <f>VLOOKUP(B32&amp;G32,Bancos!$B$1:$E$76,4,FALSE)</f>
        <v>PEN</v>
      </c>
      <c r="G32" s="4">
        <v>1</v>
      </c>
      <c r="H32" s="5" t="s">
        <v>53</v>
      </c>
      <c r="I32" s="10" t="str">
        <f>VLOOKUP(B32&amp;G32,Bancos!$B$1:$F$76,5,FALSE)</f>
        <v>Alicorp_BCP</v>
      </c>
      <c r="J32" s="2" t="s">
        <v>16</v>
      </c>
      <c r="K32" s="2" t="s">
        <v>17</v>
      </c>
      <c r="L32" s="3" t="s">
        <v>18</v>
      </c>
      <c r="M32" s="3" t="s">
        <v>18</v>
      </c>
      <c r="N32" s="2" t="s">
        <v>22</v>
      </c>
      <c r="O32" s="2" t="s">
        <v>23</v>
      </c>
      <c r="P32" s="10" t="str">
        <f>VLOOKUP(B32&amp;G32,Bancos!$B$1:$J$76,9,FALSE)</f>
        <v>1,2,3,4,5</v>
      </c>
      <c r="Q32" s="4" t="str">
        <f>VLOOKUP(B32,Orden!$A$1:$C$9,3,FALSE)</f>
        <v>N/A</v>
      </c>
    </row>
    <row r="33" spans="1:17" x14ac:dyDescent="0.25">
      <c r="A33" s="4">
        <f>VLOOKUP(B33,Orden!$A$1:$B$9,2,FALSE)</f>
        <v>1</v>
      </c>
      <c r="B33" s="2" t="s">
        <v>215</v>
      </c>
      <c r="C33" s="2" t="s">
        <v>12</v>
      </c>
      <c r="D33" s="11" t="str">
        <f>VLOOKUP(B33&amp;G33,Bancos!$B$1:$E$76,3,FALSE)</f>
        <v>PE11</v>
      </c>
      <c r="E33" s="5" t="s">
        <v>203</v>
      </c>
      <c r="F33" s="11" t="str">
        <f>VLOOKUP(B33&amp;G33,Bancos!$B$1:$E$76,4,FALSE)</f>
        <v>PEN</v>
      </c>
      <c r="G33" s="4">
        <v>1</v>
      </c>
      <c r="H33" s="5" t="s">
        <v>54</v>
      </c>
      <c r="I33" s="10" t="str">
        <f>VLOOKUP(B33&amp;G33,Bancos!$B$1:$F$76,5,FALSE)</f>
        <v>Alicorp_BCP</v>
      </c>
      <c r="J33" s="2" t="s">
        <v>16</v>
      </c>
      <c r="K33" s="2" t="s">
        <v>17</v>
      </c>
      <c r="L33" s="3" t="s">
        <v>18</v>
      </c>
      <c r="M33" s="3" t="s">
        <v>18</v>
      </c>
      <c r="N33" s="2" t="s">
        <v>22</v>
      </c>
      <c r="O33" s="2" t="s">
        <v>23</v>
      </c>
      <c r="P33" s="10" t="str">
        <f>VLOOKUP(B33&amp;G33,Bancos!$B$1:$J$76,9,FALSE)</f>
        <v>1,2,3,4,5</v>
      </c>
      <c r="Q33" s="4" t="str">
        <f>VLOOKUP(B33,Orden!$A$1:$C$9,3,FALSE)</f>
        <v>N/A</v>
      </c>
    </row>
    <row r="34" spans="1:17" x14ac:dyDescent="0.25">
      <c r="A34" s="4">
        <f>VLOOKUP(B34,Orden!$A$1:$B$9,2,FALSE)</f>
        <v>1</v>
      </c>
      <c r="B34" s="2" t="s">
        <v>215</v>
      </c>
      <c r="C34" s="2" t="s">
        <v>12</v>
      </c>
      <c r="D34" s="11" t="str">
        <f>VLOOKUP(B34&amp;G34,Bancos!$B$1:$E$76,3,FALSE)</f>
        <v>PE11</v>
      </c>
      <c r="E34" s="5" t="s">
        <v>203</v>
      </c>
      <c r="F34" s="11" t="str">
        <f>VLOOKUP(B34&amp;G34,Bancos!$B$1:$E$76,4,FALSE)</f>
        <v>PEN</v>
      </c>
      <c r="G34" s="4">
        <v>1</v>
      </c>
      <c r="H34" s="5" t="s">
        <v>55</v>
      </c>
      <c r="I34" s="10" t="str">
        <f>VLOOKUP(B34&amp;G34,Bancos!$B$1:$F$76,5,FALSE)</f>
        <v>Alicorp_BCP</v>
      </c>
      <c r="J34" s="2" t="s">
        <v>16</v>
      </c>
      <c r="K34" s="2" t="s">
        <v>17</v>
      </c>
      <c r="L34" s="3" t="s">
        <v>18</v>
      </c>
      <c r="M34" s="3" t="s">
        <v>18</v>
      </c>
      <c r="N34" s="2" t="s">
        <v>22</v>
      </c>
      <c r="O34" s="2" t="s">
        <v>23</v>
      </c>
      <c r="P34" s="10" t="str">
        <f>VLOOKUP(B34&amp;G34,Bancos!$B$1:$J$76,9,FALSE)</f>
        <v>1,2,3,4,5</v>
      </c>
      <c r="Q34" s="4" t="str">
        <f>VLOOKUP(B34,Orden!$A$1:$C$9,3,FALSE)</f>
        <v>N/A</v>
      </c>
    </row>
    <row r="35" spans="1:17" x14ac:dyDescent="0.25">
      <c r="A35" s="4">
        <f>VLOOKUP(B35,Orden!$A$1:$B$9,2,FALSE)</f>
        <v>1</v>
      </c>
      <c r="B35" s="2" t="s">
        <v>215</v>
      </c>
      <c r="C35" s="2" t="s">
        <v>12</v>
      </c>
      <c r="D35" s="11" t="str">
        <f>VLOOKUP(B35&amp;G35,Bancos!$B$1:$E$76,3,FALSE)</f>
        <v>PE11</v>
      </c>
      <c r="E35" s="5" t="s">
        <v>203</v>
      </c>
      <c r="F35" s="11" t="str">
        <f>VLOOKUP(B35&amp;G35,Bancos!$B$1:$E$76,4,FALSE)</f>
        <v>PEN</v>
      </c>
      <c r="G35" s="4">
        <v>1</v>
      </c>
      <c r="H35" s="5" t="s">
        <v>56</v>
      </c>
      <c r="I35" s="10" t="str">
        <f>VLOOKUP(B35&amp;G35,Bancos!$B$1:$F$76,5,FALSE)</f>
        <v>Alicorp_BCP</v>
      </c>
      <c r="J35" s="2" t="s">
        <v>16</v>
      </c>
      <c r="K35" s="2" t="s">
        <v>17</v>
      </c>
      <c r="L35" s="3" t="s">
        <v>18</v>
      </c>
      <c r="M35" s="3" t="s">
        <v>18</v>
      </c>
      <c r="N35" s="2" t="s">
        <v>22</v>
      </c>
      <c r="O35" s="2" t="s">
        <v>23</v>
      </c>
      <c r="P35" s="10" t="str">
        <f>VLOOKUP(B35&amp;G35,Bancos!$B$1:$J$76,9,FALSE)</f>
        <v>1,2,3,4,5</v>
      </c>
      <c r="Q35" s="4" t="str">
        <f>VLOOKUP(B35,Orden!$A$1:$C$9,3,FALSE)</f>
        <v>N/A</v>
      </c>
    </row>
    <row r="36" spans="1:17" x14ac:dyDescent="0.25">
      <c r="A36" s="4">
        <f>VLOOKUP(B36,Orden!$A$1:$B$9,2,FALSE)</f>
        <v>1</v>
      </c>
      <c r="B36" s="2" t="s">
        <v>215</v>
      </c>
      <c r="C36" s="2" t="s">
        <v>12</v>
      </c>
      <c r="D36" s="11" t="str">
        <f>VLOOKUP(B36&amp;G36,Bancos!$B$1:$E$76,3,FALSE)</f>
        <v>PE11</v>
      </c>
      <c r="E36" s="5" t="s">
        <v>203</v>
      </c>
      <c r="F36" s="11" t="str">
        <f>VLOOKUP(B36&amp;G36,Bancos!$B$1:$E$76,4,FALSE)</f>
        <v>PEN</v>
      </c>
      <c r="G36" s="4">
        <v>1</v>
      </c>
      <c r="H36" s="5" t="s">
        <v>57</v>
      </c>
      <c r="I36" s="10" t="str">
        <f>VLOOKUP(B36&amp;G36,Bancos!$B$1:$F$76,5,FALSE)</f>
        <v>Alicorp_BCP</v>
      </c>
      <c r="J36" s="2" t="s">
        <v>16</v>
      </c>
      <c r="K36" s="2" t="s">
        <v>17</v>
      </c>
      <c r="L36" s="3" t="s">
        <v>18</v>
      </c>
      <c r="M36" s="3" t="s">
        <v>18</v>
      </c>
      <c r="N36" s="2" t="s">
        <v>22</v>
      </c>
      <c r="O36" s="2" t="s">
        <v>23</v>
      </c>
      <c r="P36" s="10" t="str">
        <f>VLOOKUP(B36&amp;G36,Bancos!$B$1:$J$76,9,FALSE)</f>
        <v>1,2,3,4,5</v>
      </c>
      <c r="Q36" s="4" t="str">
        <f>VLOOKUP(B36,Orden!$A$1:$C$9,3,FALSE)</f>
        <v>N/A</v>
      </c>
    </row>
    <row r="37" spans="1:17" x14ac:dyDescent="0.25">
      <c r="A37" s="4">
        <f>VLOOKUP(B37,Orden!$A$1:$B$9,2,FALSE)</f>
        <v>1</v>
      </c>
      <c r="B37" s="2" t="s">
        <v>215</v>
      </c>
      <c r="C37" s="2" t="s">
        <v>12</v>
      </c>
      <c r="D37" s="11" t="str">
        <f>VLOOKUP(B37&amp;G37,Bancos!$B$1:$E$76,3,FALSE)</f>
        <v>PE11</v>
      </c>
      <c r="E37" s="5" t="s">
        <v>203</v>
      </c>
      <c r="F37" s="11" t="str">
        <f>VLOOKUP(B37&amp;G37,Bancos!$B$1:$E$76,4,FALSE)</f>
        <v>PEN</v>
      </c>
      <c r="G37" s="4">
        <v>1</v>
      </c>
      <c r="H37" s="5" t="s">
        <v>58</v>
      </c>
      <c r="I37" s="10" t="str">
        <f>VLOOKUP(B37&amp;G37,Bancos!$B$1:$F$76,5,FALSE)</f>
        <v>Alicorp_BCP</v>
      </c>
      <c r="J37" s="2" t="s">
        <v>16</v>
      </c>
      <c r="K37" s="2" t="s">
        <v>17</v>
      </c>
      <c r="L37" s="3" t="s">
        <v>18</v>
      </c>
      <c r="M37" s="3" t="s">
        <v>18</v>
      </c>
      <c r="N37" s="2" t="s">
        <v>22</v>
      </c>
      <c r="O37" s="2" t="s">
        <v>23</v>
      </c>
      <c r="P37" s="10" t="str">
        <f>VLOOKUP(B37&amp;G37,Bancos!$B$1:$J$76,9,FALSE)</f>
        <v>1,2,3,4,5</v>
      </c>
      <c r="Q37" s="4" t="str">
        <f>VLOOKUP(B37,Orden!$A$1:$C$9,3,FALSE)</f>
        <v>N/A</v>
      </c>
    </row>
    <row r="38" spans="1:17" x14ac:dyDescent="0.25">
      <c r="A38" s="4">
        <f>VLOOKUP(B38,Orden!$A$1:$B$9,2,FALSE)</f>
        <v>1</v>
      </c>
      <c r="B38" s="2" t="s">
        <v>215</v>
      </c>
      <c r="C38" s="2" t="s">
        <v>12</v>
      </c>
      <c r="D38" s="11" t="str">
        <f>VLOOKUP(B38&amp;G38,Bancos!$B$1:$E$76,3,FALSE)</f>
        <v>PE11</v>
      </c>
      <c r="E38" s="5" t="s">
        <v>203</v>
      </c>
      <c r="F38" s="11" t="str">
        <f>VLOOKUP(B38&amp;G38,Bancos!$B$1:$E$76,4,FALSE)</f>
        <v>PEN</v>
      </c>
      <c r="G38" s="4">
        <v>1</v>
      </c>
      <c r="H38" s="5" t="s">
        <v>59</v>
      </c>
      <c r="I38" s="10" t="str">
        <f>VLOOKUP(B38&amp;G38,Bancos!$B$1:$F$76,5,FALSE)</f>
        <v>Alicorp_BCP</v>
      </c>
      <c r="J38" s="2" t="s">
        <v>16</v>
      </c>
      <c r="K38" s="2" t="s">
        <v>17</v>
      </c>
      <c r="L38" s="3" t="s">
        <v>18</v>
      </c>
      <c r="M38" s="3" t="s">
        <v>18</v>
      </c>
      <c r="N38" s="2" t="s">
        <v>22</v>
      </c>
      <c r="O38" s="2" t="s">
        <v>23</v>
      </c>
      <c r="P38" s="10" t="str">
        <f>VLOOKUP(B38&amp;G38,Bancos!$B$1:$J$76,9,FALSE)</f>
        <v>1,2,3,4,5</v>
      </c>
      <c r="Q38" s="4" t="str">
        <f>VLOOKUP(B38,Orden!$A$1:$C$9,3,FALSE)</f>
        <v>N/A</v>
      </c>
    </row>
    <row r="39" spans="1:17" x14ac:dyDescent="0.25">
      <c r="A39" s="4">
        <f>VLOOKUP(B39,Orden!$A$1:$B$9,2,FALSE)</f>
        <v>1</v>
      </c>
      <c r="B39" s="2" t="s">
        <v>215</v>
      </c>
      <c r="C39" s="2" t="s">
        <v>12</v>
      </c>
      <c r="D39" s="11" t="str">
        <f>VLOOKUP(B39&amp;G39,Bancos!$B$1:$E$76,3,FALSE)</f>
        <v>PE11</v>
      </c>
      <c r="E39" s="5" t="s">
        <v>203</v>
      </c>
      <c r="F39" s="11" t="str">
        <f>VLOOKUP(B39&amp;G39,Bancos!$B$1:$E$76,4,FALSE)</f>
        <v>PEN</v>
      </c>
      <c r="G39" s="4">
        <v>1</v>
      </c>
      <c r="H39" s="5" t="s">
        <v>60</v>
      </c>
      <c r="I39" s="10" t="str">
        <f>VLOOKUP(B39&amp;G39,Bancos!$B$1:$F$76,5,FALSE)</f>
        <v>Alicorp_BCP</v>
      </c>
      <c r="J39" s="2" t="s">
        <v>16</v>
      </c>
      <c r="K39" s="2" t="s">
        <v>17</v>
      </c>
      <c r="L39" s="3" t="s">
        <v>18</v>
      </c>
      <c r="M39" s="3" t="s">
        <v>18</v>
      </c>
      <c r="N39" s="2" t="s">
        <v>22</v>
      </c>
      <c r="O39" s="2" t="s">
        <v>23</v>
      </c>
      <c r="P39" s="10" t="str">
        <f>VLOOKUP(B39&amp;G39,Bancos!$B$1:$J$76,9,FALSE)</f>
        <v>1,2,3,4,5</v>
      </c>
      <c r="Q39" s="4" t="str">
        <f>VLOOKUP(B39,Orden!$A$1:$C$9,3,FALSE)</f>
        <v>N/A</v>
      </c>
    </row>
    <row r="40" spans="1:17" x14ac:dyDescent="0.25">
      <c r="A40" s="4">
        <f>VLOOKUP(B40,Orden!$A$1:$B$9,2,FALSE)</f>
        <v>1</v>
      </c>
      <c r="B40" s="2" t="s">
        <v>215</v>
      </c>
      <c r="C40" s="2" t="s">
        <v>12</v>
      </c>
      <c r="D40" s="11" t="str">
        <f>VLOOKUP(B40&amp;G40,Bancos!$B$1:$E$76,3,FALSE)</f>
        <v>PE11</v>
      </c>
      <c r="E40" s="5" t="s">
        <v>203</v>
      </c>
      <c r="F40" s="11" t="str">
        <f>VLOOKUP(B40&amp;G40,Bancos!$B$1:$E$76,4,FALSE)</f>
        <v>PEN</v>
      </c>
      <c r="G40" s="4">
        <v>1</v>
      </c>
      <c r="H40" s="5" t="s">
        <v>61</v>
      </c>
      <c r="I40" s="10" t="str">
        <f>VLOOKUP(B40&amp;G40,Bancos!$B$1:$F$76,5,FALSE)</f>
        <v>Alicorp_BCP</v>
      </c>
      <c r="J40" s="2" t="s">
        <v>16</v>
      </c>
      <c r="K40" s="2" t="s">
        <v>17</v>
      </c>
      <c r="L40" s="3" t="s">
        <v>18</v>
      </c>
      <c r="M40" s="3" t="s">
        <v>18</v>
      </c>
      <c r="N40" s="2" t="s">
        <v>22</v>
      </c>
      <c r="O40" s="2" t="s">
        <v>23</v>
      </c>
      <c r="P40" s="10" t="str">
        <f>VLOOKUP(B40&amp;G40,Bancos!$B$1:$J$76,9,FALSE)</f>
        <v>1,2,3,4,5</v>
      </c>
      <c r="Q40" s="4" t="str">
        <f>VLOOKUP(B40,Orden!$A$1:$C$9,3,FALSE)</f>
        <v>N/A</v>
      </c>
    </row>
    <row r="41" spans="1:17" x14ac:dyDescent="0.25">
      <c r="A41" s="4">
        <f>VLOOKUP(B41,Orden!$A$1:$B$9,2,FALSE)</f>
        <v>1</v>
      </c>
      <c r="B41" s="2" t="s">
        <v>215</v>
      </c>
      <c r="C41" s="2" t="s">
        <v>12</v>
      </c>
      <c r="D41" s="11" t="str">
        <f>VLOOKUP(B41&amp;G41,Bancos!$B$1:$E$76,3,FALSE)</f>
        <v>PE11</v>
      </c>
      <c r="E41" s="5" t="s">
        <v>203</v>
      </c>
      <c r="F41" s="11" t="str">
        <f>VLOOKUP(B41&amp;G41,Bancos!$B$1:$E$76,4,FALSE)</f>
        <v>PEN</v>
      </c>
      <c r="G41" s="4">
        <v>1</v>
      </c>
      <c r="H41" s="5" t="s">
        <v>62</v>
      </c>
      <c r="I41" s="10" t="str">
        <f>VLOOKUP(B41&amp;G41,Bancos!$B$1:$F$76,5,FALSE)</f>
        <v>Alicorp_BCP</v>
      </c>
      <c r="J41" s="2" t="s">
        <v>16</v>
      </c>
      <c r="K41" s="2" t="s">
        <v>17</v>
      </c>
      <c r="L41" s="3" t="s">
        <v>18</v>
      </c>
      <c r="M41" s="3" t="s">
        <v>18</v>
      </c>
      <c r="N41" s="2" t="s">
        <v>22</v>
      </c>
      <c r="O41" s="2" t="s">
        <v>23</v>
      </c>
      <c r="P41" s="10" t="str">
        <f>VLOOKUP(B41&amp;G41,Bancos!$B$1:$J$76,9,FALSE)</f>
        <v>1,2,3,4,5</v>
      </c>
      <c r="Q41" s="4" t="str">
        <f>VLOOKUP(B41,Orden!$A$1:$C$9,3,FALSE)</f>
        <v>N/A</v>
      </c>
    </row>
    <row r="42" spans="1:17" x14ac:dyDescent="0.25">
      <c r="A42" s="4">
        <f>VLOOKUP(B42,Orden!$A$1:$B$9,2,FALSE)</f>
        <v>1</v>
      </c>
      <c r="B42" s="2" t="s">
        <v>215</v>
      </c>
      <c r="C42" s="2" t="s">
        <v>12</v>
      </c>
      <c r="D42" s="11" t="str">
        <f>VLOOKUP(B42&amp;G42,Bancos!$B$1:$E$76,3,FALSE)</f>
        <v>PE11</v>
      </c>
      <c r="E42" s="5" t="s">
        <v>203</v>
      </c>
      <c r="F42" s="11" t="str">
        <f>VLOOKUP(B42&amp;G42,Bancos!$B$1:$E$76,4,FALSE)</f>
        <v>PEN</v>
      </c>
      <c r="G42" s="4">
        <v>1</v>
      </c>
      <c r="H42" s="5" t="s">
        <v>63</v>
      </c>
      <c r="I42" s="10" t="str">
        <f>VLOOKUP(B42&amp;G42,Bancos!$B$1:$F$76,5,FALSE)</f>
        <v>Alicorp_BCP</v>
      </c>
      <c r="J42" s="2" t="s">
        <v>16</v>
      </c>
      <c r="K42" s="2" t="s">
        <v>17</v>
      </c>
      <c r="L42" s="3" t="s">
        <v>18</v>
      </c>
      <c r="M42" s="3" t="s">
        <v>18</v>
      </c>
      <c r="N42" s="2" t="s">
        <v>22</v>
      </c>
      <c r="O42" s="2" t="s">
        <v>23</v>
      </c>
      <c r="P42" s="10" t="str">
        <f>VLOOKUP(B42&amp;G42,Bancos!$B$1:$J$76,9,FALSE)</f>
        <v>1,2,3,4,5</v>
      </c>
      <c r="Q42" s="4" t="str">
        <f>VLOOKUP(B42,Orden!$A$1:$C$9,3,FALSE)</f>
        <v>N/A</v>
      </c>
    </row>
    <row r="43" spans="1:17" x14ac:dyDescent="0.25">
      <c r="A43" s="4">
        <f>VLOOKUP(B43,Orden!$A$1:$B$9,2,FALSE)</f>
        <v>1</v>
      </c>
      <c r="B43" s="2" t="s">
        <v>215</v>
      </c>
      <c r="C43" s="2" t="s">
        <v>12</v>
      </c>
      <c r="D43" s="11" t="str">
        <f>VLOOKUP(B43&amp;G43,Bancos!$B$1:$E$76,3,FALSE)</f>
        <v>PE11</v>
      </c>
      <c r="E43" s="5" t="s">
        <v>203</v>
      </c>
      <c r="F43" s="11" t="str">
        <f>VLOOKUP(B43&amp;G43,Bancos!$B$1:$E$76,4,FALSE)</f>
        <v>PEN</v>
      </c>
      <c r="G43" s="4">
        <v>1</v>
      </c>
      <c r="H43" s="5" t="s">
        <v>64</v>
      </c>
      <c r="I43" s="10" t="str">
        <f>VLOOKUP(B43&amp;G43,Bancos!$B$1:$F$76,5,FALSE)</f>
        <v>Alicorp_BCP</v>
      </c>
      <c r="J43" s="2" t="s">
        <v>16</v>
      </c>
      <c r="K43" s="2" t="s">
        <v>17</v>
      </c>
      <c r="L43" s="3" t="s">
        <v>18</v>
      </c>
      <c r="M43" s="3" t="s">
        <v>18</v>
      </c>
      <c r="N43" s="2" t="s">
        <v>22</v>
      </c>
      <c r="O43" s="2" t="s">
        <v>23</v>
      </c>
      <c r="P43" s="10" t="str">
        <f>VLOOKUP(B43&amp;G43,Bancos!$B$1:$J$76,9,FALSE)</f>
        <v>1,2,3,4,5</v>
      </c>
      <c r="Q43" s="4" t="str">
        <f>VLOOKUP(B43,Orden!$A$1:$C$9,3,FALSE)</f>
        <v>N/A</v>
      </c>
    </row>
    <row r="44" spans="1:17" x14ac:dyDescent="0.25">
      <c r="A44" s="4">
        <f>VLOOKUP(B44,Orden!$A$1:$B$9,2,FALSE)</f>
        <v>1</v>
      </c>
      <c r="B44" s="2" t="s">
        <v>215</v>
      </c>
      <c r="C44" s="2" t="s">
        <v>12</v>
      </c>
      <c r="D44" s="11" t="str">
        <f>VLOOKUP(B44&amp;G44,Bancos!$B$1:$E$76,3,FALSE)</f>
        <v>PE11</v>
      </c>
      <c r="E44" s="5" t="s">
        <v>203</v>
      </c>
      <c r="F44" s="11" t="str">
        <f>VLOOKUP(B44&amp;G44,Bancos!$B$1:$E$76,4,FALSE)</f>
        <v>PEN</v>
      </c>
      <c r="G44" s="4">
        <v>1</v>
      </c>
      <c r="H44" s="5" t="s">
        <v>65</v>
      </c>
      <c r="I44" s="10" t="str">
        <f>VLOOKUP(B44&amp;G44,Bancos!$B$1:$F$76,5,FALSE)</f>
        <v>Alicorp_BCP</v>
      </c>
      <c r="J44" s="2" t="s">
        <v>16</v>
      </c>
      <c r="K44" s="2" t="s">
        <v>17</v>
      </c>
      <c r="L44" s="3" t="s">
        <v>18</v>
      </c>
      <c r="M44" s="3" t="s">
        <v>18</v>
      </c>
      <c r="N44" s="2" t="s">
        <v>22</v>
      </c>
      <c r="O44" s="2" t="s">
        <v>23</v>
      </c>
      <c r="P44" s="10" t="str">
        <f>VLOOKUP(B44&amp;G44,Bancos!$B$1:$J$76,9,FALSE)</f>
        <v>1,2,3,4,5</v>
      </c>
      <c r="Q44" s="4" t="str">
        <f>VLOOKUP(B44,Orden!$A$1:$C$9,3,FALSE)</f>
        <v>N/A</v>
      </c>
    </row>
    <row r="45" spans="1:17" x14ac:dyDescent="0.25">
      <c r="A45" s="4">
        <f>VLOOKUP(B45,Orden!$A$1:$B$9,2,FALSE)</f>
        <v>1</v>
      </c>
      <c r="B45" s="2" t="s">
        <v>215</v>
      </c>
      <c r="C45" s="2" t="s">
        <v>12</v>
      </c>
      <c r="D45" s="11" t="str">
        <f>VLOOKUP(B45&amp;G45,Bancos!$B$1:$E$76,3,FALSE)</f>
        <v>PE11</v>
      </c>
      <c r="E45" s="5" t="s">
        <v>203</v>
      </c>
      <c r="F45" s="11" t="str">
        <f>VLOOKUP(B45&amp;G45,Bancos!$B$1:$E$76,4,FALSE)</f>
        <v>PEN</v>
      </c>
      <c r="G45" s="4">
        <v>1</v>
      </c>
      <c r="H45" s="5" t="s">
        <v>66</v>
      </c>
      <c r="I45" s="10" t="str">
        <f>VLOOKUP(B45&amp;G45,Bancos!$B$1:$F$76,5,FALSE)</f>
        <v>Alicorp_BCP</v>
      </c>
      <c r="J45" s="2" t="s">
        <v>16</v>
      </c>
      <c r="K45" s="2" t="s">
        <v>17</v>
      </c>
      <c r="L45" s="3" t="s">
        <v>18</v>
      </c>
      <c r="M45" s="3" t="s">
        <v>18</v>
      </c>
      <c r="N45" s="2" t="s">
        <v>22</v>
      </c>
      <c r="O45" s="2" t="s">
        <v>23</v>
      </c>
      <c r="P45" s="10" t="str">
        <f>VLOOKUP(B45&amp;G45,Bancos!$B$1:$J$76,9,FALSE)</f>
        <v>1,2,3,4,5</v>
      </c>
      <c r="Q45" s="4" t="str">
        <f>VLOOKUP(B45,Orden!$A$1:$C$9,3,FALSE)</f>
        <v>N/A</v>
      </c>
    </row>
    <row r="46" spans="1:17" x14ac:dyDescent="0.25">
      <c r="A46" s="4">
        <f>VLOOKUP(B46,Orden!$A$1:$B$9,2,FALSE)</f>
        <v>1</v>
      </c>
      <c r="B46" s="2" t="s">
        <v>215</v>
      </c>
      <c r="C46" s="2" t="s">
        <v>12</v>
      </c>
      <c r="D46" s="11" t="str">
        <f>VLOOKUP(B46&amp;G46,Bancos!$B$1:$E$76,3,FALSE)</f>
        <v>PE11</v>
      </c>
      <c r="E46" s="5" t="s">
        <v>203</v>
      </c>
      <c r="F46" s="11" t="str">
        <f>VLOOKUP(B46&amp;G46,Bancos!$B$1:$E$76,4,FALSE)</f>
        <v>PEN</v>
      </c>
      <c r="G46" s="4">
        <v>1</v>
      </c>
      <c r="H46" s="5" t="s">
        <v>67</v>
      </c>
      <c r="I46" s="10" t="str">
        <f>VLOOKUP(B46&amp;G46,Bancos!$B$1:$F$76,5,FALSE)</f>
        <v>Alicorp_BCP</v>
      </c>
      <c r="J46" s="2" t="s">
        <v>16</v>
      </c>
      <c r="K46" s="2" t="s">
        <v>17</v>
      </c>
      <c r="L46" s="3" t="s">
        <v>18</v>
      </c>
      <c r="M46" s="3" t="s">
        <v>18</v>
      </c>
      <c r="N46" s="2" t="s">
        <v>22</v>
      </c>
      <c r="O46" s="2" t="s">
        <v>23</v>
      </c>
      <c r="P46" s="10" t="str">
        <f>VLOOKUP(B46&amp;G46,Bancos!$B$1:$J$76,9,FALSE)</f>
        <v>1,2,3,4,5</v>
      </c>
      <c r="Q46" s="4" t="str">
        <f>VLOOKUP(B46,Orden!$A$1:$C$9,3,FALSE)</f>
        <v>N/A</v>
      </c>
    </row>
    <row r="47" spans="1:17" x14ac:dyDescent="0.25">
      <c r="A47" s="4">
        <f>VLOOKUP(B47,Orden!$A$1:$B$9,2,FALSE)</f>
        <v>1</v>
      </c>
      <c r="B47" s="2" t="s">
        <v>215</v>
      </c>
      <c r="C47" s="2" t="s">
        <v>12</v>
      </c>
      <c r="D47" s="11" t="str">
        <f>VLOOKUP(B47&amp;G47,Bancos!$B$1:$E$76,3,FALSE)</f>
        <v>PE11</v>
      </c>
      <c r="E47" s="5" t="s">
        <v>203</v>
      </c>
      <c r="F47" s="11" t="str">
        <f>VLOOKUP(B47&amp;G47,Bancos!$B$1:$E$76,4,FALSE)</f>
        <v>PEN</v>
      </c>
      <c r="G47" s="4">
        <v>1</v>
      </c>
      <c r="H47" s="5" t="s">
        <v>68</v>
      </c>
      <c r="I47" s="10" t="str">
        <f>VLOOKUP(B47&amp;G47,Bancos!$B$1:$F$76,5,FALSE)</f>
        <v>Alicorp_BCP</v>
      </c>
      <c r="J47" s="2" t="s">
        <v>16</v>
      </c>
      <c r="K47" s="2" t="s">
        <v>17</v>
      </c>
      <c r="L47" s="3" t="s">
        <v>18</v>
      </c>
      <c r="M47" s="3" t="s">
        <v>18</v>
      </c>
      <c r="N47" s="2" t="s">
        <v>22</v>
      </c>
      <c r="O47" s="2" t="s">
        <v>23</v>
      </c>
      <c r="P47" s="10" t="str">
        <f>VLOOKUP(B47&amp;G47,Bancos!$B$1:$J$76,9,FALSE)</f>
        <v>1,2,3,4,5</v>
      </c>
      <c r="Q47" s="4" t="str">
        <f>VLOOKUP(B47,Orden!$A$1:$C$9,3,FALSE)</f>
        <v>N/A</v>
      </c>
    </row>
    <row r="48" spans="1:17" x14ac:dyDescent="0.25">
      <c r="A48" s="4">
        <f>VLOOKUP(B48,Orden!$A$1:$B$9,2,FALSE)</f>
        <v>1</v>
      </c>
      <c r="B48" s="2" t="s">
        <v>215</v>
      </c>
      <c r="C48" s="2" t="s">
        <v>12</v>
      </c>
      <c r="D48" s="11" t="str">
        <f>VLOOKUP(B48&amp;G48,Bancos!$B$1:$E$76,3,FALSE)</f>
        <v>PE11</v>
      </c>
      <c r="E48" s="5" t="s">
        <v>203</v>
      </c>
      <c r="F48" s="11" t="str">
        <f>VLOOKUP(B48&amp;G48,Bancos!$B$1:$E$76,4,FALSE)</f>
        <v>PEN</v>
      </c>
      <c r="G48" s="4">
        <v>1</v>
      </c>
      <c r="H48" s="5" t="s">
        <v>69</v>
      </c>
      <c r="I48" s="10" t="str">
        <f>VLOOKUP(B48&amp;G48,Bancos!$B$1:$F$76,5,FALSE)</f>
        <v>Alicorp_BCP</v>
      </c>
      <c r="J48" s="2" t="s">
        <v>16</v>
      </c>
      <c r="K48" s="2" t="s">
        <v>17</v>
      </c>
      <c r="L48" s="3" t="s">
        <v>18</v>
      </c>
      <c r="M48" s="3" t="s">
        <v>18</v>
      </c>
      <c r="N48" s="2" t="s">
        <v>22</v>
      </c>
      <c r="O48" s="2" t="s">
        <v>23</v>
      </c>
      <c r="P48" s="10" t="str">
        <f>VLOOKUP(B48&amp;G48,Bancos!$B$1:$J$76,9,FALSE)</f>
        <v>1,2,3,4,5</v>
      </c>
      <c r="Q48" s="4" t="str">
        <f>VLOOKUP(B48,Orden!$A$1:$C$9,3,FALSE)</f>
        <v>N/A</v>
      </c>
    </row>
    <row r="49" spans="1:17" x14ac:dyDescent="0.25">
      <c r="A49" s="4">
        <f>VLOOKUP(B49,Orden!$A$1:$B$9,2,FALSE)</f>
        <v>1</v>
      </c>
      <c r="B49" s="2" t="s">
        <v>215</v>
      </c>
      <c r="C49" s="2" t="s">
        <v>12</v>
      </c>
      <c r="D49" s="11" t="str">
        <f>VLOOKUP(B49&amp;G49,Bancos!$B$1:$E$76,3,FALSE)</f>
        <v>PE11</v>
      </c>
      <c r="E49" s="5" t="s">
        <v>203</v>
      </c>
      <c r="F49" s="11" t="str">
        <f>VLOOKUP(B49&amp;G49,Bancos!$B$1:$E$76,4,FALSE)</f>
        <v>PEN</v>
      </c>
      <c r="G49" s="4">
        <v>1</v>
      </c>
      <c r="H49" s="5" t="s">
        <v>70</v>
      </c>
      <c r="I49" s="10" t="str">
        <f>VLOOKUP(B49&amp;G49,Bancos!$B$1:$F$76,5,FALSE)</f>
        <v>Alicorp_BCP</v>
      </c>
      <c r="J49" s="2" t="s">
        <v>16</v>
      </c>
      <c r="K49" s="2" t="s">
        <v>17</v>
      </c>
      <c r="L49" s="3" t="s">
        <v>18</v>
      </c>
      <c r="M49" s="3" t="s">
        <v>18</v>
      </c>
      <c r="N49" s="2" t="s">
        <v>22</v>
      </c>
      <c r="O49" s="2" t="s">
        <v>23</v>
      </c>
      <c r="P49" s="10" t="str">
        <f>VLOOKUP(B49&amp;G49,Bancos!$B$1:$J$76,9,FALSE)</f>
        <v>1,2,3,4,5</v>
      </c>
      <c r="Q49" s="4" t="str">
        <f>VLOOKUP(B49,Orden!$A$1:$C$9,3,FALSE)</f>
        <v>N/A</v>
      </c>
    </row>
    <row r="50" spans="1:17" x14ac:dyDescent="0.25">
      <c r="A50" s="4">
        <f>VLOOKUP(B50,Orden!$A$1:$B$9,2,FALSE)</f>
        <v>1</v>
      </c>
      <c r="B50" s="2" t="s">
        <v>215</v>
      </c>
      <c r="C50" s="2" t="s">
        <v>12</v>
      </c>
      <c r="D50" s="11" t="str">
        <f>VLOOKUP(B50&amp;G50,Bancos!$B$1:$E$76,3,FALSE)</f>
        <v>PE11</v>
      </c>
      <c r="E50" s="5" t="s">
        <v>203</v>
      </c>
      <c r="F50" s="11" t="str">
        <f>VLOOKUP(B50&amp;G50,Bancos!$B$1:$E$76,4,FALSE)</f>
        <v>PEN</v>
      </c>
      <c r="G50" s="4">
        <v>1</v>
      </c>
      <c r="H50" s="5" t="s">
        <v>71</v>
      </c>
      <c r="I50" s="10" t="str">
        <f>VLOOKUP(B50&amp;G50,Bancos!$B$1:$F$76,5,FALSE)</f>
        <v>Alicorp_BCP</v>
      </c>
      <c r="J50" s="2" t="s">
        <v>16</v>
      </c>
      <c r="K50" s="2" t="s">
        <v>17</v>
      </c>
      <c r="L50" s="3" t="s">
        <v>18</v>
      </c>
      <c r="M50" s="3" t="s">
        <v>18</v>
      </c>
      <c r="N50" s="2" t="s">
        <v>22</v>
      </c>
      <c r="O50" s="2" t="s">
        <v>23</v>
      </c>
      <c r="P50" s="10" t="str">
        <f>VLOOKUP(B50&amp;G50,Bancos!$B$1:$J$76,9,FALSE)</f>
        <v>1,2,3,4,5</v>
      </c>
      <c r="Q50" s="4" t="str">
        <f>VLOOKUP(B50,Orden!$A$1:$C$9,3,FALSE)</f>
        <v>N/A</v>
      </c>
    </row>
    <row r="51" spans="1:17" x14ac:dyDescent="0.25">
      <c r="A51" s="4">
        <f>VLOOKUP(B51,Orden!$A$1:$B$9,2,FALSE)</f>
        <v>1</v>
      </c>
      <c r="B51" s="2" t="s">
        <v>215</v>
      </c>
      <c r="C51" s="2" t="s">
        <v>12</v>
      </c>
      <c r="D51" s="11" t="str">
        <f>VLOOKUP(B51&amp;G51,Bancos!$B$1:$E$76,3,FALSE)</f>
        <v>PE11</v>
      </c>
      <c r="E51" s="5" t="s">
        <v>203</v>
      </c>
      <c r="F51" s="11" t="str">
        <f>VLOOKUP(B51&amp;G51,Bancos!$B$1:$E$76,4,FALSE)</f>
        <v>PEN</v>
      </c>
      <c r="G51" s="4">
        <v>1</v>
      </c>
      <c r="H51" s="5" t="s">
        <v>72</v>
      </c>
      <c r="I51" s="10" t="str">
        <f>VLOOKUP(B51&amp;G51,Bancos!$B$1:$F$76,5,FALSE)</f>
        <v>Alicorp_BCP</v>
      </c>
      <c r="J51" s="2" t="s">
        <v>16</v>
      </c>
      <c r="K51" s="2" t="s">
        <v>17</v>
      </c>
      <c r="L51" s="3" t="s">
        <v>18</v>
      </c>
      <c r="M51" s="3" t="s">
        <v>18</v>
      </c>
      <c r="N51" s="2" t="s">
        <v>22</v>
      </c>
      <c r="O51" s="2" t="s">
        <v>23</v>
      </c>
      <c r="P51" s="10" t="str">
        <f>VLOOKUP(B51&amp;G51,Bancos!$B$1:$J$76,9,FALSE)</f>
        <v>1,2,3,4,5</v>
      </c>
      <c r="Q51" s="4" t="str">
        <f>VLOOKUP(B51,Orden!$A$1:$C$9,3,FALSE)</f>
        <v>N/A</v>
      </c>
    </row>
    <row r="52" spans="1:17" x14ac:dyDescent="0.25">
      <c r="A52" s="4">
        <f>VLOOKUP(B52,Orden!$A$1:$B$9,2,FALSE)</f>
        <v>1</v>
      </c>
      <c r="B52" s="2" t="s">
        <v>215</v>
      </c>
      <c r="C52" s="2" t="s">
        <v>12</v>
      </c>
      <c r="D52" s="11" t="str">
        <f>VLOOKUP(B52&amp;G52,Bancos!$B$1:$E$76,3,FALSE)</f>
        <v>PE11</v>
      </c>
      <c r="E52" s="5" t="s">
        <v>203</v>
      </c>
      <c r="F52" s="11" t="str">
        <f>VLOOKUP(B52&amp;G52,Bancos!$B$1:$E$76,4,FALSE)</f>
        <v>PEN</v>
      </c>
      <c r="G52" s="4">
        <v>1</v>
      </c>
      <c r="H52" s="5" t="s">
        <v>73</v>
      </c>
      <c r="I52" s="10" t="str">
        <f>VLOOKUP(B52&amp;G52,Bancos!$B$1:$F$76,5,FALSE)</f>
        <v>Alicorp_BCP</v>
      </c>
      <c r="J52" s="2" t="s">
        <v>16</v>
      </c>
      <c r="K52" s="2" t="s">
        <v>17</v>
      </c>
      <c r="L52" s="3" t="s">
        <v>18</v>
      </c>
      <c r="M52" s="3" t="s">
        <v>18</v>
      </c>
      <c r="N52" s="2" t="s">
        <v>22</v>
      </c>
      <c r="O52" s="2" t="s">
        <v>23</v>
      </c>
      <c r="P52" s="10" t="str">
        <f>VLOOKUP(B52&amp;G52,Bancos!$B$1:$J$76,9,FALSE)</f>
        <v>1,2,3,4,5</v>
      </c>
      <c r="Q52" s="4" t="str">
        <f>VLOOKUP(B52,Orden!$A$1:$C$9,3,FALSE)</f>
        <v>N/A</v>
      </c>
    </row>
    <row r="53" spans="1:17" x14ac:dyDescent="0.25">
      <c r="A53" s="4">
        <f>VLOOKUP(B53,Orden!$A$1:$B$9,2,FALSE)</f>
        <v>1</v>
      </c>
      <c r="B53" s="2" t="s">
        <v>215</v>
      </c>
      <c r="C53" s="2" t="s">
        <v>12</v>
      </c>
      <c r="D53" s="11" t="str">
        <f>VLOOKUP(B53&amp;G53,Bancos!$B$1:$E$76,3,FALSE)</f>
        <v>PE11</v>
      </c>
      <c r="E53" s="5" t="s">
        <v>203</v>
      </c>
      <c r="F53" s="11" t="str">
        <f>VLOOKUP(B53&amp;G53,Bancos!$B$1:$E$76,4,FALSE)</f>
        <v>PEN</v>
      </c>
      <c r="G53" s="4">
        <v>1</v>
      </c>
      <c r="H53" s="5" t="s">
        <v>74</v>
      </c>
      <c r="I53" s="10" t="str">
        <f>VLOOKUP(B53&amp;G53,Bancos!$B$1:$F$76,5,FALSE)</f>
        <v>Alicorp_BCP</v>
      </c>
      <c r="J53" s="2" t="s">
        <v>16</v>
      </c>
      <c r="K53" s="2" t="s">
        <v>17</v>
      </c>
      <c r="L53" s="3" t="s">
        <v>18</v>
      </c>
      <c r="M53" s="3" t="s">
        <v>18</v>
      </c>
      <c r="N53" s="2" t="s">
        <v>22</v>
      </c>
      <c r="O53" s="2" t="s">
        <v>23</v>
      </c>
      <c r="P53" s="10" t="str">
        <f>VLOOKUP(B53&amp;G53,Bancos!$B$1:$J$76,9,FALSE)</f>
        <v>1,2,3,4,5</v>
      </c>
      <c r="Q53" s="4" t="str">
        <f>VLOOKUP(B53,Orden!$A$1:$C$9,3,FALSE)</f>
        <v>N/A</v>
      </c>
    </row>
    <row r="54" spans="1:17" x14ac:dyDescent="0.25">
      <c r="A54" s="4">
        <f>VLOOKUP(B54,Orden!$A$1:$B$9,2,FALSE)</f>
        <v>1</v>
      </c>
      <c r="B54" s="2" t="s">
        <v>215</v>
      </c>
      <c r="C54" s="2" t="s">
        <v>12</v>
      </c>
      <c r="D54" s="11" t="str">
        <f>VLOOKUP(B54&amp;G54,Bancos!$B$1:$E$76,3,FALSE)</f>
        <v>PE11</v>
      </c>
      <c r="E54" s="5" t="s">
        <v>203</v>
      </c>
      <c r="F54" s="11" t="str">
        <f>VLOOKUP(B54&amp;G54,Bancos!$B$1:$E$76,4,FALSE)</f>
        <v>PEN</v>
      </c>
      <c r="G54" s="4">
        <v>1</v>
      </c>
      <c r="H54" s="5" t="s">
        <v>75</v>
      </c>
      <c r="I54" s="10" t="str">
        <f>VLOOKUP(B54&amp;G54,Bancos!$B$1:$F$76,5,FALSE)</f>
        <v>Alicorp_BCP</v>
      </c>
      <c r="J54" s="2" t="s">
        <v>16</v>
      </c>
      <c r="K54" s="2" t="s">
        <v>17</v>
      </c>
      <c r="L54" s="3" t="s">
        <v>18</v>
      </c>
      <c r="M54" s="3" t="s">
        <v>18</v>
      </c>
      <c r="N54" s="2" t="s">
        <v>22</v>
      </c>
      <c r="O54" s="2" t="s">
        <v>23</v>
      </c>
      <c r="P54" s="10" t="str">
        <f>VLOOKUP(B54&amp;G54,Bancos!$B$1:$J$76,9,FALSE)</f>
        <v>1,2,3,4,5</v>
      </c>
      <c r="Q54" s="4" t="str">
        <f>VLOOKUP(B54,Orden!$A$1:$C$9,3,FALSE)</f>
        <v>N/A</v>
      </c>
    </row>
    <row r="55" spans="1:17" x14ac:dyDescent="0.25">
      <c r="A55" s="4">
        <f>VLOOKUP(B55,Orden!$A$1:$B$9,2,FALSE)</f>
        <v>1</v>
      </c>
      <c r="B55" s="2" t="s">
        <v>215</v>
      </c>
      <c r="C55" s="2" t="s">
        <v>12</v>
      </c>
      <c r="D55" s="11" t="str">
        <f>VLOOKUP(B55&amp;G55,Bancos!$B$1:$E$76,3,FALSE)</f>
        <v>PE11</v>
      </c>
      <c r="E55" s="5" t="s">
        <v>203</v>
      </c>
      <c r="F55" s="11" t="str">
        <f>VLOOKUP(B55&amp;G55,Bancos!$B$1:$E$76,4,FALSE)</f>
        <v>PEN</v>
      </c>
      <c r="G55" s="4">
        <v>1</v>
      </c>
      <c r="H55" s="5" t="s">
        <v>76</v>
      </c>
      <c r="I55" s="10" t="str">
        <f>VLOOKUP(B55&amp;G55,Bancos!$B$1:$F$76,5,FALSE)</f>
        <v>Alicorp_BCP</v>
      </c>
      <c r="J55" s="2" t="s">
        <v>16</v>
      </c>
      <c r="K55" s="2" t="s">
        <v>17</v>
      </c>
      <c r="L55" s="3" t="s">
        <v>18</v>
      </c>
      <c r="M55" s="3" t="s">
        <v>18</v>
      </c>
      <c r="N55" s="2" t="s">
        <v>22</v>
      </c>
      <c r="O55" s="2" t="s">
        <v>23</v>
      </c>
      <c r="P55" s="10" t="str">
        <f>VLOOKUP(B55&amp;G55,Bancos!$B$1:$J$76,9,FALSE)</f>
        <v>1,2,3,4,5</v>
      </c>
      <c r="Q55" s="4" t="str">
        <f>VLOOKUP(B55,Orden!$A$1:$C$9,3,FALSE)</f>
        <v>N/A</v>
      </c>
    </row>
    <row r="56" spans="1:17" x14ac:dyDescent="0.25">
      <c r="A56" s="4">
        <f>VLOOKUP(B56,Orden!$A$1:$B$9,2,FALSE)</f>
        <v>1</v>
      </c>
      <c r="B56" s="2" t="s">
        <v>215</v>
      </c>
      <c r="C56" s="2" t="s">
        <v>12</v>
      </c>
      <c r="D56" s="11" t="str">
        <f>VLOOKUP(B56&amp;G56,Bancos!$B$1:$E$76,3,FALSE)</f>
        <v>PE11</v>
      </c>
      <c r="E56" s="5" t="s">
        <v>203</v>
      </c>
      <c r="F56" s="11" t="str">
        <f>VLOOKUP(B56&amp;G56,Bancos!$B$1:$E$76,4,FALSE)</f>
        <v>PEN</v>
      </c>
      <c r="G56" s="4">
        <v>1</v>
      </c>
      <c r="H56" s="5" t="s">
        <v>77</v>
      </c>
      <c r="I56" s="10" t="str">
        <f>VLOOKUP(B56&amp;G56,Bancos!$B$1:$F$76,5,FALSE)</f>
        <v>Alicorp_BCP</v>
      </c>
      <c r="J56" s="2" t="s">
        <v>16</v>
      </c>
      <c r="K56" s="2" t="s">
        <v>17</v>
      </c>
      <c r="L56" s="3" t="s">
        <v>18</v>
      </c>
      <c r="M56" s="3" t="s">
        <v>18</v>
      </c>
      <c r="N56" s="2" t="s">
        <v>22</v>
      </c>
      <c r="O56" s="2" t="s">
        <v>23</v>
      </c>
      <c r="P56" s="10" t="str">
        <f>VLOOKUP(B56&amp;G56,Bancos!$B$1:$J$76,9,FALSE)</f>
        <v>1,2,3,4,5</v>
      </c>
      <c r="Q56" s="4" t="str">
        <f>VLOOKUP(B56,Orden!$A$1:$C$9,3,FALSE)</f>
        <v>N/A</v>
      </c>
    </row>
    <row r="57" spans="1:17" x14ac:dyDescent="0.25">
      <c r="A57" s="4">
        <f>VLOOKUP(B57,Orden!$A$1:$B$9,2,FALSE)</f>
        <v>1</v>
      </c>
      <c r="B57" s="2" t="s">
        <v>215</v>
      </c>
      <c r="C57" s="2" t="s">
        <v>12</v>
      </c>
      <c r="D57" s="11" t="str">
        <f>VLOOKUP(B57&amp;G57,Bancos!$B$1:$E$76,3,FALSE)</f>
        <v>PE11</v>
      </c>
      <c r="E57" s="5" t="s">
        <v>203</v>
      </c>
      <c r="F57" s="11" t="str">
        <f>VLOOKUP(B57&amp;G57,Bancos!$B$1:$E$76,4,FALSE)</f>
        <v>PEN</v>
      </c>
      <c r="G57" s="4">
        <v>1</v>
      </c>
      <c r="H57" s="5" t="s">
        <v>78</v>
      </c>
      <c r="I57" s="10" t="str">
        <f>VLOOKUP(B57&amp;G57,Bancos!$B$1:$F$76,5,FALSE)</f>
        <v>Alicorp_BCP</v>
      </c>
      <c r="J57" s="2" t="s">
        <v>16</v>
      </c>
      <c r="K57" s="2" t="s">
        <v>17</v>
      </c>
      <c r="L57" s="3" t="s">
        <v>18</v>
      </c>
      <c r="M57" s="3" t="s">
        <v>18</v>
      </c>
      <c r="N57" s="2" t="s">
        <v>22</v>
      </c>
      <c r="O57" s="2" t="s">
        <v>23</v>
      </c>
      <c r="P57" s="10" t="str">
        <f>VLOOKUP(B57&amp;G57,Bancos!$B$1:$J$76,9,FALSE)</f>
        <v>1,2,3,4,5</v>
      </c>
      <c r="Q57" s="4" t="str">
        <f>VLOOKUP(B57,Orden!$A$1:$C$9,3,FALSE)</f>
        <v>N/A</v>
      </c>
    </row>
    <row r="58" spans="1:17" x14ac:dyDescent="0.25">
      <c r="A58" s="4">
        <f>VLOOKUP(B58,Orden!$A$1:$B$9,2,FALSE)</f>
        <v>1</v>
      </c>
      <c r="B58" s="2" t="s">
        <v>215</v>
      </c>
      <c r="C58" s="2" t="s">
        <v>12</v>
      </c>
      <c r="D58" s="11" t="str">
        <f>VLOOKUP(B58&amp;G58,Bancos!$B$1:$E$76,3,FALSE)</f>
        <v>PE11</v>
      </c>
      <c r="E58" s="5" t="s">
        <v>203</v>
      </c>
      <c r="F58" s="11" t="str">
        <f>VLOOKUP(B58&amp;G58,Bancos!$B$1:$E$76,4,FALSE)</f>
        <v>PEN</v>
      </c>
      <c r="G58" s="4">
        <v>1</v>
      </c>
      <c r="H58" s="5" t="s">
        <v>79</v>
      </c>
      <c r="I58" s="10" t="str">
        <f>VLOOKUP(B58&amp;G58,Bancos!$B$1:$F$76,5,FALSE)</f>
        <v>Alicorp_BCP</v>
      </c>
      <c r="J58" s="2" t="s">
        <v>16</v>
      </c>
      <c r="K58" s="2" t="s">
        <v>17</v>
      </c>
      <c r="L58" s="3" t="s">
        <v>18</v>
      </c>
      <c r="M58" s="3" t="s">
        <v>18</v>
      </c>
      <c r="N58" s="2" t="s">
        <v>22</v>
      </c>
      <c r="O58" s="2" t="s">
        <v>23</v>
      </c>
      <c r="P58" s="10" t="str">
        <f>VLOOKUP(B58&amp;G58,Bancos!$B$1:$J$76,9,FALSE)</f>
        <v>1,2,3,4,5</v>
      </c>
      <c r="Q58" s="4" t="str">
        <f>VLOOKUP(B58,Orden!$A$1:$C$9,3,FALSE)</f>
        <v>N/A</v>
      </c>
    </row>
    <row r="59" spans="1:17" x14ac:dyDescent="0.25">
      <c r="A59" s="4">
        <f>VLOOKUP(B59,Orden!$A$1:$B$9,2,FALSE)</f>
        <v>1</v>
      </c>
      <c r="B59" s="2" t="s">
        <v>215</v>
      </c>
      <c r="C59" s="2" t="s">
        <v>12</v>
      </c>
      <c r="D59" s="11" t="str">
        <f>VLOOKUP(B59&amp;G59,Bancos!$B$1:$E$76,3,FALSE)</f>
        <v>PE11</v>
      </c>
      <c r="E59" s="5" t="s">
        <v>203</v>
      </c>
      <c r="F59" s="11" t="str">
        <f>VLOOKUP(B59&amp;G59,Bancos!$B$1:$E$76,4,FALSE)</f>
        <v>PEN</v>
      </c>
      <c r="G59" s="4">
        <v>1</v>
      </c>
      <c r="H59" s="5" t="s">
        <v>80</v>
      </c>
      <c r="I59" s="10" t="str">
        <f>VLOOKUP(B59&amp;G59,Bancos!$B$1:$F$76,5,FALSE)</f>
        <v>Alicorp_BCP</v>
      </c>
      <c r="J59" s="2" t="s">
        <v>16</v>
      </c>
      <c r="K59" s="2" t="s">
        <v>17</v>
      </c>
      <c r="L59" s="3" t="s">
        <v>18</v>
      </c>
      <c r="M59" s="3" t="s">
        <v>18</v>
      </c>
      <c r="N59" s="2" t="s">
        <v>22</v>
      </c>
      <c r="O59" s="2" t="s">
        <v>23</v>
      </c>
      <c r="P59" s="10" t="str">
        <f>VLOOKUP(B59&amp;G59,Bancos!$B$1:$J$76,9,FALSE)</f>
        <v>1,2,3,4,5</v>
      </c>
      <c r="Q59" s="4" t="str">
        <f>VLOOKUP(B59,Orden!$A$1:$C$9,3,FALSE)</f>
        <v>N/A</v>
      </c>
    </row>
    <row r="60" spans="1:17" x14ac:dyDescent="0.25">
      <c r="A60" s="4">
        <f>VLOOKUP(B60,Orden!$A$1:$B$9,2,FALSE)</f>
        <v>1</v>
      </c>
      <c r="B60" s="2" t="s">
        <v>215</v>
      </c>
      <c r="C60" s="2" t="s">
        <v>12</v>
      </c>
      <c r="D60" s="11" t="str">
        <f>VLOOKUP(B60&amp;G60,Bancos!$B$1:$E$76,3,FALSE)</f>
        <v>PE11</v>
      </c>
      <c r="E60" s="5" t="s">
        <v>203</v>
      </c>
      <c r="F60" s="11" t="str">
        <f>VLOOKUP(B60&amp;G60,Bancos!$B$1:$E$76,4,FALSE)</f>
        <v>PEN</v>
      </c>
      <c r="G60" s="4">
        <v>1</v>
      </c>
      <c r="H60" s="5" t="s">
        <v>81</v>
      </c>
      <c r="I60" s="10" t="str">
        <f>VLOOKUP(B60&amp;G60,Bancos!$B$1:$F$76,5,FALSE)</f>
        <v>Alicorp_BCP</v>
      </c>
      <c r="J60" s="2" t="s">
        <v>16</v>
      </c>
      <c r="K60" s="2" t="s">
        <v>17</v>
      </c>
      <c r="L60" s="3" t="s">
        <v>18</v>
      </c>
      <c r="M60" s="3" t="s">
        <v>18</v>
      </c>
      <c r="N60" s="2" t="s">
        <v>22</v>
      </c>
      <c r="O60" s="2" t="s">
        <v>23</v>
      </c>
      <c r="P60" s="10" t="str">
        <f>VLOOKUP(B60&amp;G60,Bancos!$B$1:$J$76,9,FALSE)</f>
        <v>1,2,3,4,5</v>
      </c>
      <c r="Q60" s="4" t="str">
        <f>VLOOKUP(B60,Orden!$A$1:$C$9,3,FALSE)</f>
        <v>N/A</v>
      </c>
    </row>
    <row r="61" spans="1:17" x14ac:dyDescent="0.25">
      <c r="A61" s="4">
        <f>VLOOKUP(B61,Orden!$A$1:$B$9,2,FALSE)</f>
        <v>1</v>
      </c>
      <c r="B61" s="2" t="s">
        <v>215</v>
      </c>
      <c r="C61" s="2" t="s">
        <v>12</v>
      </c>
      <c r="D61" s="11" t="str">
        <f>VLOOKUP(B61&amp;G61,Bancos!$B$1:$E$76,3,FALSE)</f>
        <v>PE11</v>
      </c>
      <c r="E61" s="5" t="s">
        <v>203</v>
      </c>
      <c r="F61" s="11" t="str">
        <f>VLOOKUP(B61&amp;G61,Bancos!$B$1:$E$76,4,FALSE)</f>
        <v>USD</v>
      </c>
      <c r="G61" s="4">
        <v>2</v>
      </c>
      <c r="H61" s="5" t="s">
        <v>83</v>
      </c>
      <c r="I61" s="10" t="str">
        <f>VLOOKUP(B61&amp;G61,Bancos!$B$1:$F$76,5,FALSE)</f>
        <v>Alicorp_BCP</v>
      </c>
      <c r="J61" s="2" t="s">
        <v>16</v>
      </c>
      <c r="K61" s="2" t="s">
        <v>17</v>
      </c>
      <c r="L61" s="3" t="s">
        <v>84</v>
      </c>
      <c r="M61" s="3" t="s">
        <v>84</v>
      </c>
      <c r="N61" s="2" t="s">
        <v>22</v>
      </c>
      <c r="O61" s="2" t="s">
        <v>23</v>
      </c>
      <c r="P61" s="10" t="str">
        <f>VLOOKUP(B61&amp;G61,Bancos!$B$1:$J$76,9,FALSE)</f>
        <v>1,2,3,4,5</v>
      </c>
      <c r="Q61" s="4" t="str">
        <f>VLOOKUP(B61,Orden!$A$1:$C$9,3,FALSE)</f>
        <v>N/A</v>
      </c>
    </row>
    <row r="62" spans="1:17" x14ac:dyDescent="0.25">
      <c r="A62" s="4">
        <f>VLOOKUP(B62,Orden!$A$1:$B$9,2,FALSE)</f>
        <v>1</v>
      </c>
      <c r="B62" s="2" t="s">
        <v>215</v>
      </c>
      <c r="C62" s="2" t="s">
        <v>12</v>
      </c>
      <c r="D62" s="11" t="str">
        <f>VLOOKUP(B62&amp;G62,Bancos!$B$1:$E$76,3,FALSE)</f>
        <v>PE12</v>
      </c>
      <c r="E62" s="5" t="s">
        <v>208</v>
      </c>
      <c r="F62" s="11" t="str">
        <f>VLOOKUP(B62&amp;G62,Bancos!$B$1:$E$76,4,FALSE)</f>
        <v>PEN</v>
      </c>
      <c r="G62" s="4">
        <v>3</v>
      </c>
      <c r="H62" s="5" t="s">
        <v>86</v>
      </c>
      <c r="I62" s="10" t="str">
        <f>VLOOKUP(B62&amp;G62,Bancos!$B$1:$F$76,5,FALSE)</f>
        <v>Alicorp_BCP</v>
      </c>
      <c r="J62" s="2" t="s">
        <v>16</v>
      </c>
      <c r="K62" s="2" t="s">
        <v>17</v>
      </c>
      <c r="L62" s="3" t="s">
        <v>18</v>
      </c>
      <c r="M62" s="3" t="s">
        <v>18</v>
      </c>
      <c r="N62" s="2" t="s">
        <v>22</v>
      </c>
      <c r="O62" s="2" t="s">
        <v>23</v>
      </c>
      <c r="P62" s="10" t="str">
        <f>VLOOKUP(B62&amp;G62,Bancos!$B$1:$J$76,9,FALSE)</f>
        <v>1,2,3,4,5</v>
      </c>
      <c r="Q62" s="4" t="str">
        <f>VLOOKUP(B62,Orden!$A$1:$C$9,3,FALSE)</f>
        <v>N/A</v>
      </c>
    </row>
    <row r="63" spans="1:17" x14ac:dyDescent="0.25">
      <c r="A63" s="4">
        <f>VLOOKUP(B63,Orden!$A$1:$B$9,2,FALSE)</f>
        <v>1</v>
      </c>
      <c r="B63" s="2" t="s">
        <v>215</v>
      </c>
      <c r="C63" s="2" t="s">
        <v>12</v>
      </c>
      <c r="D63" s="11" t="str">
        <f>VLOOKUP(B63&amp;G63,Bancos!$B$1:$E$76,3,FALSE)</f>
        <v>PE12</v>
      </c>
      <c r="E63" s="5" t="s">
        <v>208</v>
      </c>
      <c r="F63" s="11" t="str">
        <f>VLOOKUP(B63&amp;G63,Bancos!$B$1:$E$76,4,FALSE)</f>
        <v>PEN</v>
      </c>
      <c r="G63" s="4">
        <v>3</v>
      </c>
      <c r="H63" s="5" t="s">
        <v>87</v>
      </c>
      <c r="I63" s="10" t="str">
        <f>VLOOKUP(B63&amp;G63,Bancos!$B$1:$F$76,5,FALSE)</f>
        <v>Alicorp_BCP</v>
      </c>
      <c r="J63" s="2" t="s">
        <v>16</v>
      </c>
      <c r="K63" s="2" t="s">
        <v>17</v>
      </c>
      <c r="L63" s="3" t="s">
        <v>18</v>
      </c>
      <c r="M63" s="3" t="s">
        <v>18</v>
      </c>
      <c r="N63" s="2" t="s">
        <v>22</v>
      </c>
      <c r="O63" s="2" t="s">
        <v>23</v>
      </c>
      <c r="P63" s="10" t="str">
        <f>VLOOKUP(B63&amp;G63,Bancos!$B$1:$J$76,9,FALSE)</f>
        <v>1,2,3,4,5</v>
      </c>
      <c r="Q63" s="4" t="str">
        <f>VLOOKUP(B63,Orden!$A$1:$C$9,3,FALSE)</f>
        <v>N/A</v>
      </c>
    </row>
    <row r="64" spans="1:17" x14ac:dyDescent="0.25">
      <c r="A64" s="4">
        <f>VLOOKUP(B64,Orden!$A$1:$B$9,2,FALSE)</f>
        <v>1</v>
      </c>
      <c r="B64" s="2" t="s">
        <v>215</v>
      </c>
      <c r="C64" s="2" t="s">
        <v>12</v>
      </c>
      <c r="D64" s="11" t="str">
        <f>VLOOKUP(B64&amp;G64,Bancos!$B$1:$E$76,3,FALSE)</f>
        <v>PE12</v>
      </c>
      <c r="E64" s="5" t="s">
        <v>208</v>
      </c>
      <c r="F64" s="11" t="str">
        <f>VLOOKUP(B64&amp;G64,Bancos!$B$1:$E$76,4,FALSE)</f>
        <v>USD</v>
      </c>
      <c r="G64" s="4">
        <v>4</v>
      </c>
      <c r="H64" s="5" t="s">
        <v>88</v>
      </c>
      <c r="I64" s="10" t="str">
        <f>VLOOKUP(B64&amp;G64,Bancos!$B$1:$F$76,5,FALSE)</f>
        <v>Alicorp_BCP</v>
      </c>
      <c r="J64" s="2" t="s">
        <v>16</v>
      </c>
      <c r="K64" s="2" t="s">
        <v>17</v>
      </c>
      <c r="L64" s="3" t="s">
        <v>84</v>
      </c>
      <c r="M64" s="3" t="s">
        <v>84</v>
      </c>
      <c r="N64" s="2" t="s">
        <v>22</v>
      </c>
      <c r="O64" s="2" t="s">
        <v>23</v>
      </c>
      <c r="P64" s="10" t="str">
        <f>VLOOKUP(B64&amp;G64,Bancos!$B$1:$J$76,9,FALSE)</f>
        <v>1,2,3,4,5</v>
      </c>
      <c r="Q64" s="4" t="str">
        <f>VLOOKUP(B64,Orden!$A$1:$C$9,3,FALSE)</f>
        <v>N/A</v>
      </c>
    </row>
    <row r="65" spans="1:17" x14ac:dyDescent="0.25">
      <c r="A65" s="4">
        <f>VLOOKUP(B65,Orden!$A$1:$B$9,2,FALSE)</f>
        <v>1</v>
      </c>
      <c r="B65" s="2" t="s">
        <v>215</v>
      </c>
      <c r="C65" s="2" t="s">
        <v>12</v>
      </c>
      <c r="D65" s="11" t="str">
        <f>VLOOKUP(B65&amp;G65,Bancos!$B$1:$E$76,3,FALSE)</f>
        <v>PE14</v>
      </c>
      <c r="E65" s="5" t="s">
        <v>207</v>
      </c>
      <c r="F65" s="11" t="str">
        <f>VLOOKUP(B65&amp;G65,Bancos!$B$1:$E$76,4,FALSE)</f>
        <v>PEN</v>
      </c>
      <c r="G65" s="4">
        <v>5</v>
      </c>
      <c r="H65" s="5" t="s">
        <v>90</v>
      </c>
      <c r="I65" s="10" t="str">
        <f>VLOOKUP(B65&amp;G65,Bancos!$B$1:$F$76,5,FALSE)</f>
        <v>Alicorp_BCP</v>
      </c>
      <c r="J65" s="2" t="s">
        <v>16</v>
      </c>
      <c r="K65" s="2" t="s">
        <v>17</v>
      </c>
      <c r="L65" s="3" t="s">
        <v>18</v>
      </c>
      <c r="M65" s="3" t="s">
        <v>18</v>
      </c>
      <c r="N65" s="2" t="s">
        <v>22</v>
      </c>
      <c r="O65" s="2" t="s">
        <v>23</v>
      </c>
      <c r="P65" s="10" t="str">
        <f>VLOOKUP(B65&amp;G65,Bancos!$B$1:$J$76,9,FALSE)</f>
        <v>1,2,3,4,5</v>
      </c>
      <c r="Q65" s="4" t="str">
        <f>VLOOKUP(B65,Orden!$A$1:$C$9,3,FALSE)</f>
        <v>N/A</v>
      </c>
    </row>
    <row r="66" spans="1:17" x14ac:dyDescent="0.25">
      <c r="A66" s="4">
        <f>VLOOKUP(B66,Orden!$A$1:$B$9,2,FALSE)</f>
        <v>1</v>
      </c>
      <c r="B66" s="2" t="s">
        <v>215</v>
      </c>
      <c r="C66" s="2" t="s">
        <v>12</v>
      </c>
      <c r="D66" s="11" t="str">
        <f>VLOOKUP(B66&amp;G66,Bancos!$B$1:$E$76,3,FALSE)</f>
        <v>PE14</v>
      </c>
      <c r="E66" s="5" t="s">
        <v>207</v>
      </c>
      <c r="F66" s="11" t="str">
        <f>VLOOKUP(B66&amp;G66,Bancos!$B$1:$E$76,4,FALSE)</f>
        <v>PEN</v>
      </c>
      <c r="G66" s="4">
        <v>5</v>
      </c>
      <c r="H66" s="5" t="s">
        <v>91</v>
      </c>
      <c r="I66" s="10" t="str">
        <f>VLOOKUP(B66&amp;G66,Bancos!$B$1:$F$76,5,FALSE)</f>
        <v>Alicorp_BCP</v>
      </c>
      <c r="J66" s="2" t="s">
        <v>16</v>
      </c>
      <c r="K66" s="2" t="s">
        <v>17</v>
      </c>
      <c r="L66" s="3" t="s">
        <v>18</v>
      </c>
      <c r="M66" s="3" t="s">
        <v>18</v>
      </c>
      <c r="N66" s="2" t="s">
        <v>22</v>
      </c>
      <c r="O66" s="2" t="s">
        <v>23</v>
      </c>
      <c r="P66" s="10" t="str">
        <f>VLOOKUP(B66&amp;G66,Bancos!$B$1:$J$76,9,FALSE)</f>
        <v>1,2,3,4,5</v>
      </c>
      <c r="Q66" s="4" t="str">
        <f>VLOOKUP(B66,Orden!$A$1:$C$9,3,FALSE)</f>
        <v>N/A</v>
      </c>
    </row>
    <row r="67" spans="1:17" x14ac:dyDescent="0.25">
      <c r="A67" s="4">
        <f>VLOOKUP(B67,Orden!$A$1:$B$9,2,FALSE)</f>
        <v>1</v>
      </c>
      <c r="B67" s="2" t="s">
        <v>215</v>
      </c>
      <c r="C67" s="2" t="s">
        <v>12</v>
      </c>
      <c r="D67" s="11" t="str">
        <f>VLOOKUP(B67&amp;G67,Bancos!$B$1:$E$76,3,FALSE)</f>
        <v>PE14</v>
      </c>
      <c r="E67" s="5" t="s">
        <v>207</v>
      </c>
      <c r="F67" s="11" t="str">
        <f>VLOOKUP(B67&amp;G67,Bancos!$B$1:$E$76,4,FALSE)</f>
        <v>PEN</v>
      </c>
      <c r="G67" s="4">
        <v>5</v>
      </c>
      <c r="H67" s="5" t="s">
        <v>92</v>
      </c>
      <c r="I67" s="10" t="str">
        <f>VLOOKUP(B67&amp;G67,Bancos!$B$1:$F$76,5,FALSE)</f>
        <v>Alicorp_BCP</v>
      </c>
      <c r="J67" s="2" t="s">
        <v>16</v>
      </c>
      <c r="K67" s="2" t="s">
        <v>17</v>
      </c>
      <c r="L67" s="3" t="s">
        <v>18</v>
      </c>
      <c r="M67" s="3" t="s">
        <v>18</v>
      </c>
      <c r="N67" s="2" t="s">
        <v>22</v>
      </c>
      <c r="O67" s="2" t="s">
        <v>23</v>
      </c>
      <c r="P67" s="10" t="str">
        <f>VLOOKUP(B67&amp;G67,Bancos!$B$1:$J$76,9,FALSE)</f>
        <v>1,2,3,4,5</v>
      </c>
      <c r="Q67" s="4" t="str">
        <f>VLOOKUP(B67,Orden!$A$1:$C$9,3,FALSE)</f>
        <v>N/A</v>
      </c>
    </row>
    <row r="68" spans="1:17" x14ac:dyDescent="0.25">
      <c r="A68" s="4">
        <f>VLOOKUP(B68,Orden!$A$1:$B$9,2,FALSE)</f>
        <v>1</v>
      </c>
      <c r="B68" s="2" t="s">
        <v>215</v>
      </c>
      <c r="C68" s="2" t="s">
        <v>12</v>
      </c>
      <c r="D68" s="11" t="str">
        <f>VLOOKUP(B68&amp;G68,Bancos!$B$1:$E$76,3,FALSE)</f>
        <v>PE14</v>
      </c>
      <c r="E68" s="5" t="s">
        <v>207</v>
      </c>
      <c r="F68" s="11" t="str">
        <f>VLOOKUP(B68&amp;G68,Bancos!$B$1:$E$76,4,FALSE)</f>
        <v>USD</v>
      </c>
      <c r="G68" s="4">
        <v>6</v>
      </c>
      <c r="H68" s="5" t="s">
        <v>93</v>
      </c>
      <c r="I68" s="10" t="str">
        <f>VLOOKUP(B68&amp;G68,Bancos!$B$1:$F$76,5,FALSE)</f>
        <v>Alicorp_BCP</v>
      </c>
      <c r="J68" s="2" t="s">
        <v>16</v>
      </c>
      <c r="K68" s="2" t="s">
        <v>17</v>
      </c>
      <c r="L68" s="3" t="s">
        <v>84</v>
      </c>
      <c r="M68" s="3" t="s">
        <v>84</v>
      </c>
      <c r="N68" s="2" t="s">
        <v>22</v>
      </c>
      <c r="O68" s="2" t="s">
        <v>23</v>
      </c>
      <c r="P68" s="10" t="str">
        <f>VLOOKUP(B68&amp;G68,Bancos!$B$1:$J$76,9,FALSE)</f>
        <v>1,2,3,4,5</v>
      </c>
      <c r="Q68" s="4" t="str">
        <f>VLOOKUP(B68,Orden!$A$1:$C$9,3,FALSE)</f>
        <v>N/A</v>
      </c>
    </row>
    <row r="69" spans="1:17" x14ac:dyDescent="0.25">
      <c r="A69" s="4">
        <f>VLOOKUP(B69,Orden!$A$1:$B$9,2,FALSE)</f>
        <v>1</v>
      </c>
      <c r="B69" s="2" t="s">
        <v>215</v>
      </c>
      <c r="C69" s="2" t="s">
        <v>12</v>
      </c>
      <c r="D69" s="11" t="str">
        <f>VLOOKUP(B69&amp;G69,Bancos!$B$1:$E$76,3,FALSE)</f>
        <v>PE15</v>
      </c>
      <c r="E69" s="5" t="s">
        <v>206</v>
      </c>
      <c r="F69" s="11" t="str">
        <f>VLOOKUP(B69&amp;G69,Bancos!$B$1:$E$76,4,FALSE)</f>
        <v>PEN</v>
      </c>
      <c r="G69" s="4">
        <v>7</v>
      </c>
      <c r="H69" s="5" t="s">
        <v>95</v>
      </c>
      <c r="I69" s="10" t="str">
        <f>VLOOKUP(B69&amp;G69,Bancos!$B$1:$F$76,5,FALSE)</f>
        <v>Alicorp_BCP</v>
      </c>
      <c r="J69" s="2" t="s">
        <v>16</v>
      </c>
      <c r="K69" s="2" t="s">
        <v>17</v>
      </c>
      <c r="L69" s="3" t="s">
        <v>18</v>
      </c>
      <c r="M69" s="3" t="s">
        <v>18</v>
      </c>
      <c r="N69" s="2" t="s">
        <v>22</v>
      </c>
      <c r="O69" s="2" t="s">
        <v>23</v>
      </c>
      <c r="P69" s="10" t="str">
        <f>VLOOKUP(B69&amp;G69,Bancos!$B$1:$J$76,9,FALSE)</f>
        <v>1,2,3,4,5</v>
      </c>
      <c r="Q69" s="4" t="str">
        <f>VLOOKUP(B69,Orden!$A$1:$C$9,3,FALSE)</f>
        <v>N/A</v>
      </c>
    </row>
    <row r="70" spans="1:17" x14ac:dyDescent="0.25">
      <c r="A70" s="4">
        <f>VLOOKUP(B70,Orden!$A$1:$B$9,2,FALSE)</f>
        <v>1</v>
      </c>
      <c r="B70" s="2" t="s">
        <v>215</v>
      </c>
      <c r="C70" s="2" t="s">
        <v>12</v>
      </c>
      <c r="D70" s="11" t="str">
        <f>VLOOKUP(B70&amp;G70,Bancos!$B$1:$E$76,3,FALSE)</f>
        <v>PE15</v>
      </c>
      <c r="E70" s="5" t="s">
        <v>206</v>
      </c>
      <c r="F70" s="11" t="str">
        <f>VLOOKUP(B70&amp;G70,Bancos!$B$1:$E$76,4,FALSE)</f>
        <v>USD</v>
      </c>
      <c r="G70" s="4">
        <v>8</v>
      </c>
      <c r="H70" s="5" t="s">
        <v>96</v>
      </c>
      <c r="I70" s="10" t="str">
        <f>VLOOKUP(B70&amp;G70,Bancos!$B$1:$F$76,5,FALSE)</f>
        <v>Alicorp_BCP</v>
      </c>
      <c r="J70" s="2" t="s">
        <v>16</v>
      </c>
      <c r="K70" s="2" t="s">
        <v>17</v>
      </c>
      <c r="L70" s="3" t="s">
        <v>84</v>
      </c>
      <c r="M70" s="3" t="s">
        <v>84</v>
      </c>
      <c r="N70" s="2" t="s">
        <v>22</v>
      </c>
      <c r="O70" s="2" t="s">
        <v>23</v>
      </c>
      <c r="P70" s="10" t="str">
        <f>VLOOKUP(B70&amp;G70,Bancos!$B$1:$J$76,9,FALSE)</f>
        <v>1,2,3,4,5</v>
      </c>
      <c r="Q70" s="4" t="str">
        <f>VLOOKUP(B70,Orden!$A$1:$C$9,3,FALSE)</f>
        <v>N/A</v>
      </c>
    </row>
    <row r="71" spans="1:17" x14ac:dyDescent="0.25">
      <c r="A71" s="4">
        <f>VLOOKUP(B71,Orden!$A$1:$B$9,2,FALSE)</f>
        <v>1</v>
      </c>
      <c r="B71" s="2" t="s">
        <v>215</v>
      </c>
      <c r="C71" s="2" t="s">
        <v>12</v>
      </c>
      <c r="D71" s="11" t="str">
        <f>VLOOKUP(B71&amp;G71,Bancos!$B$1:$E$76,3,FALSE)</f>
        <v>PE16</v>
      </c>
      <c r="E71" s="5" t="s">
        <v>205</v>
      </c>
      <c r="F71" s="11" t="str">
        <f>VLOOKUP(B71&amp;G71,Bancos!$B$1:$E$76,4,FALSE)</f>
        <v>PEN</v>
      </c>
      <c r="G71" s="4">
        <v>9</v>
      </c>
      <c r="H71" s="5" t="s">
        <v>98</v>
      </c>
      <c r="I71" s="10" t="str">
        <f>VLOOKUP(B71&amp;G71,Bancos!$B$1:$F$76,5,FALSE)</f>
        <v>Alicorp_BCP</v>
      </c>
      <c r="J71" s="2" t="s">
        <v>16</v>
      </c>
      <c r="K71" s="2" t="s">
        <v>17</v>
      </c>
      <c r="L71" s="3" t="s">
        <v>18</v>
      </c>
      <c r="M71" s="3" t="s">
        <v>18</v>
      </c>
      <c r="N71" s="2" t="s">
        <v>22</v>
      </c>
      <c r="O71" s="2" t="s">
        <v>23</v>
      </c>
      <c r="P71" s="10" t="str">
        <f>VLOOKUP(B71&amp;G71,Bancos!$B$1:$J$76,9,FALSE)</f>
        <v>1,2,3,4,5</v>
      </c>
      <c r="Q71" s="4" t="str">
        <f>VLOOKUP(B71,Orden!$A$1:$C$9,3,FALSE)</f>
        <v>N/A</v>
      </c>
    </row>
    <row r="72" spans="1:17" x14ac:dyDescent="0.25">
      <c r="A72" s="4">
        <f>VLOOKUP(B72,Orden!$A$1:$B$9,2,FALSE)</f>
        <v>1</v>
      </c>
      <c r="B72" s="2" t="s">
        <v>215</v>
      </c>
      <c r="C72" s="2" t="s">
        <v>12</v>
      </c>
      <c r="D72" s="11" t="str">
        <f>VLOOKUP(B72&amp;G72,Bancos!$B$1:$E$76,3,FALSE)</f>
        <v>PE16</v>
      </c>
      <c r="E72" s="5" t="s">
        <v>205</v>
      </c>
      <c r="F72" s="11" t="str">
        <f>VLOOKUP(B72&amp;G72,Bancos!$B$1:$E$76,4,FALSE)</f>
        <v>USD</v>
      </c>
      <c r="G72" s="4">
        <v>10</v>
      </c>
      <c r="H72" s="5" t="s">
        <v>99</v>
      </c>
      <c r="I72" s="10">
        <f>VLOOKUP(B72&amp;G72,Bancos!$B$1:$F$76,5,FALSE)</f>
        <v>0</v>
      </c>
      <c r="J72" s="2" t="s">
        <v>16</v>
      </c>
      <c r="K72" s="2" t="s">
        <v>17</v>
      </c>
      <c r="L72" s="3" t="s">
        <v>84</v>
      </c>
      <c r="M72" s="3" t="s">
        <v>84</v>
      </c>
      <c r="N72" s="2" t="s">
        <v>22</v>
      </c>
      <c r="O72" s="2" t="s">
        <v>23</v>
      </c>
      <c r="P72" s="10" t="str">
        <f>VLOOKUP(B72&amp;G72,Bancos!$B$1:$J$76,9,FALSE)</f>
        <v>1,2,3,4,5</v>
      </c>
      <c r="Q72" s="4" t="str">
        <f>VLOOKUP(B72,Orden!$A$1:$C$9,3,FALSE)</f>
        <v>N/A</v>
      </c>
    </row>
    <row r="73" spans="1:17" x14ac:dyDescent="0.25">
      <c r="A73" s="4">
        <f>VLOOKUP(B73,Orden!$A$1:$B$9,2,FALSE)</f>
        <v>1</v>
      </c>
      <c r="B73" s="2" t="s">
        <v>215</v>
      </c>
      <c r="C73" s="2" t="s">
        <v>12</v>
      </c>
      <c r="D73" s="11" t="str">
        <f>VLOOKUP(B73&amp;G73,Bancos!$B$1:$E$76,3,FALSE)</f>
        <v>PE17</v>
      </c>
      <c r="E73" s="5" t="s">
        <v>204</v>
      </c>
      <c r="F73" s="11" t="str">
        <f>VLOOKUP(B73&amp;G73,Bancos!$B$1:$E$76,4,FALSE)</f>
        <v>PEN</v>
      </c>
      <c r="G73" s="4">
        <v>11</v>
      </c>
      <c r="H73" s="5" t="s">
        <v>101</v>
      </c>
      <c r="I73" s="10">
        <f>VLOOKUP(B73&amp;G73,Bancos!$B$1:$F$76,5,FALSE)</f>
        <v>0</v>
      </c>
      <c r="J73" s="2" t="s">
        <v>16</v>
      </c>
      <c r="K73" s="2" t="s">
        <v>17</v>
      </c>
      <c r="L73" s="3" t="s">
        <v>18</v>
      </c>
      <c r="M73" s="3" t="s">
        <v>18</v>
      </c>
      <c r="N73" s="2" t="s">
        <v>22</v>
      </c>
      <c r="O73" s="2" t="s">
        <v>23</v>
      </c>
      <c r="P73" s="10" t="str">
        <f>VLOOKUP(B73&amp;G73,Bancos!$B$1:$J$76,9,FALSE)</f>
        <v>1,2,3,4,5</v>
      </c>
      <c r="Q73" s="4" t="str">
        <f>VLOOKUP(B73,Orden!$A$1:$C$9,3,FALSE)</f>
        <v>N/A</v>
      </c>
    </row>
    <row r="74" spans="1:17" x14ac:dyDescent="0.25">
      <c r="A74" s="4">
        <f>VLOOKUP(B74,Orden!$A$1:$B$9,2,FALSE)</f>
        <v>1</v>
      </c>
      <c r="B74" s="2" t="s">
        <v>215</v>
      </c>
      <c r="C74" s="2" t="s">
        <v>12</v>
      </c>
      <c r="D74" s="11" t="str">
        <f>VLOOKUP(B74&amp;G74,Bancos!$B$1:$E$76,3,FALSE)</f>
        <v>PE17</v>
      </c>
      <c r="E74" s="5" t="s">
        <v>204</v>
      </c>
      <c r="F74" s="11" t="str">
        <f>VLOOKUP(B74&amp;G74,Bancos!$B$1:$E$76,4,FALSE)</f>
        <v>PEN</v>
      </c>
      <c r="G74" s="4">
        <v>11</v>
      </c>
      <c r="H74" s="5" t="s">
        <v>102</v>
      </c>
      <c r="I74" s="10">
        <f>VLOOKUP(B74&amp;G74,Bancos!$B$1:$F$76,5,FALSE)</f>
        <v>0</v>
      </c>
      <c r="J74" s="2" t="s">
        <v>16</v>
      </c>
      <c r="K74" s="2" t="s">
        <v>17</v>
      </c>
      <c r="L74" s="3" t="s">
        <v>18</v>
      </c>
      <c r="M74" s="3" t="s">
        <v>18</v>
      </c>
      <c r="N74" s="2" t="s">
        <v>22</v>
      </c>
      <c r="O74" s="2" t="s">
        <v>23</v>
      </c>
      <c r="P74" s="10" t="str">
        <f>VLOOKUP(B74&amp;G74,Bancos!$B$1:$J$76,9,FALSE)</f>
        <v>1,2,3,4,5</v>
      </c>
      <c r="Q74" s="4" t="str">
        <f>VLOOKUP(B74,Orden!$A$1:$C$9,3,FALSE)</f>
        <v>N/A</v>
      </c>
    </row>
    <row r="75" spans="1:17" x14ac:dyDescent="0.25">
      <c r="A75" s="4">
        <f>VLOOKUP(B75,Orden!$A$1:$B$9,2,FALSE)</f>
        <v>1</v>
      </c>
      <c r="B75" s="2" t="s">
        <v>215</v>
      </c>
      <c r="C75" s="2" t="s">
        <v>12</v>
      </c>
      <c r="D75" s="11" t="str">
        <f>VLOOKUP(B75&amp;G75,Bancos!$B$1:$E$76,3,FALSE)</f>
        <v>PE17</v>
      </c>
      <c r="E75" s="5" t="s">
        <v>204</v>
      </c>
      <c r="F75" s="11" t="str">
        <f>VLOOKUP(B75&amp;G75,Bancos!$B$1:$E$76,4,FALSE)</f>
        <v>USD</v>
      </c>
      <c r="G75" s="4">
        <v>12</v>
      </c>
      <c r="H75" s="5" t="s">
        <v>103</v>
      </c>
      <c r="I75" s="10">
        <f>VLOOKUP(B75&amp;G75,Bancos!$B$1:$F$76,5,FALSE)</f>
        <v>0</v>
      </c>
      <c r="J75" s="2" t="s">
        <v>16</v>
      </c>
      <c r="K75" s="2" t="s">
        <v>17</v>
      </c>
      <c r="L75" s="3" t="s">
        <v>84</v>
      </c>
      <c r="M75" s="3" t="s">
        <v>84</v>
      </c>
      <c r="N75" s="2" t="s">
        <v>22</v>
      </c>
      <c r="O75" s="2" t="s">
        <v>23</v>
      </c>
      <c r="P75" s="10" t="str">
        <f>VLOOKUP(B75&amp;G75,Bancos!$B$1:$J$76,9,FALSE)</f>
        <v>1,2,3,4,5</v>
      </c>
      <c r="Q75" s="4" t="str">
        <f>VLOOKUP(B75,Orden!$A$1:$C$9,3,FALSE)</f>
        <v>N/A</v>
      </c>
    </row>
    <row r="76" spans="1:17" x14ac:dyDescent="0.25">
      <c r="A76" s="4">
        <f>VLOOKUP(B76,Orden!$A$1:$B$9,2,FALSE)</f>
        <v>1</v>
      </c>
      <c r="B76" s="2" t="s">
        <v>215</v>
      </c>
      <c r="C76" s="2" t="s">
        <v>12</v>
      </c>
      <c r="D76" s="11" t="str">
        <f>VLOOKUP(B76&amp;G76,Bancos!$B$1:$E$76,3,FALSE)</f>
        <v>PE18</v>
      </c>
      <c r="E76" s="5" t="s">
        <v>210</v>
      </c>
      <c r="F76" s="11" t="str">
        <f>VLOOKUP(B76&amp;G76,Bancos!$B$1:$E$76,4,FALSE)</f>
        <v>PEN</v>
      </c>
      <c r="G76" s="4">
        <v>13</v>
      </c>
      <c r="H76" s="5" t="s">
        <v>105</v>
      </c>
      <c r="I76" s="10">
        <f>VLOOKUP(B76&amp;G76,Bancos!$B$1:$F$76,5,FALSE)</f>
        <v>0</v>
      </c>
      <c r="J76" s="2" t="s">
        <v>16</v>
      </c>
      <c r="K76" s="2" t="s">
        <v>17</v>
      </c>
      <c r="L76" s="3" t="s">
        <v>18</v>
      </c>
      <c r="M76" s="3" t="s">
        <v>18</v>
      </c>
      <c r="N76" s="2" t="s">
        <v>22</v>
      </c>
      <c r="O76" s="2" t="s">
        <v>23</v>
      </c>
      <c r="P76" s="10" t="str">
        <f>VLOOKUP(B76&amp;G76,Bancos!$B$1:$J$76,9,FALSE)</f>
        <v>1,2,3,4,5</v>
      </c>
      <c r="Q76" s="4" t="str">
        <f>VLOOKUP(B76,Orden!$A$1:$C$9,3,FALSE)</f>
        <v>N/A</v>
      </c>
    </row>
    <row r="77" spans="1:17" x14ac:dyDescent="0.25">
      <c r="A77" s="4">
        <f>VLOOKUP(B77,Orden!$A$1:$B$9,2,FALSE)</f>
        <v>1</v>
      </c>
      <c r="B77" s="2" t="s">
        <v>215</v>
      </c>
      <c r="C77" s="2" t="s">
        <v>12</v>
      </c>
      <c r="D77" s="11" t="str">
        <f>VLOOKUP(B77&amp;G77,Bancos!$B$1:$E$76,3,FALSE)</f>
        <v>PE18</v>
      </c>
      <c r="E77" s="5" t="s">
        <v>210</v>
      </c>
      <c r="F77" s="11" t="str">
        <f>VLOOKUP(B77&amp;G77,Bancos!$B$1:$E$76,4,FALSE)</f>
        <v>PEN</v>
      </c>
      <c r="G77" s="4">
        <v>13</v>
      </c>
      <c r="H77" s="5" t="s">
        <v>106</v>
      </c>
      <c r="I77" s="10">
        <f>VLOOKUP(B77&amp;G77,Bancos!$B$1:$F$76,5,FALSE)</f>
        <v>0</v>
      </c>
      <c r="J77" s="2" t="s">
        <v>16</v>
      </c>
      <c r="K77" s="2" t="s">
        <v>17</v>
      </c>
      <c r="L77" s="3" t="s">
        <v>18</v>
      </c>
      <c r="M77" s="3" t="s">
        <v>18</v>
      </c>
      <c r="N77" s="2" t="s">
        <v>22</v>
      </c>
      <c r="O77" s="2" t="s">
        <v>23</v>
      </c>
      <c r="P77" s="10" t="str">
        <f>VLOOKUP(B77&amp;G77,Bancos!$B$1:$J$76,9,FALSE)</f>
        <v>1,2,3,4,5</v>
      </c>
      <c r="Q77" s="4" t="str">
        <f>VLOOKUP(B77,Orden!$A$1:$C$9,3,FALSE)</f>
        <v>N/A</v>
      </c>
    </row>
    <row r="78" spans="1:17" x14ac:dyDescent="0.25">
      <c r="A78" s="4">
        <f>VLOOKUP(B78,Orden!$A$1:$B$9,2,FALSE)</f>
        <v>1</v>
      </c>
      <c r="B78" s="2" t="s">
        <v>215</v>
      </c>
      <c r="C78" s="2" t="s">
        <v>12</v>
      </c>
      <c r="D78" s="11" t="str">
        <f>VLOOKUP(B78&amp;G78,Bancos!$B$1:$E$76,3,FALSE)</f>
        <v>PE18</v>
      </c>
      <c r="E78" s="5" t="s">
        <v>210</v>
      </c>
      <c r="F78" s="11" t="str">
        <f>VLOOKUP(B78&amp;G78,Bancos!$B$1:$E$76,4,FALSE)</f>
        <v>USD</v>
      </c>
      <c r="G78" s="4">
        <v>14</v>
      </c>
      <c r="H78" s="5" t="s">
        <v>107</v>
      </c>
      <c r="I78" s="10">
        <f>VLOOKUP(B78&amp;G78,Bancos!$B$1:$F$76,5,FALSE)</f>
        <v>0</v>
      </c>
      <c r="J78" s="2" t="s">
        <v>16</v>
      </c>
      <c r="K78" s="2" t="s">
        <v>17</v>
      </c>
      <c r="L78" s="3" t="s">
        <v>84</v>
      </c>
      <c r="M78" s="3" t="s">
        <v>84</v>
      </c>
      <c r="N78" s="2" t="s">
        <v>22</v>
      </c>
      <c r="O78" s="2" t="s">
        <v>23</v>
      </c>
      <c r="P78" s="10" t="str">
        <f>VLOOKUP(B78&amp;G78,Bancos!$B$1:$J$76,9,FALSE)</f>
        <v>1,2,3,4,5</v>
      </c>
      <c r="Q78" s="4" t="str">
        <f>VLOOKUP(B78,Orden!$A$1:$C$9,3,FALSE)</f>
        <v>N/A</v>
      </c>
    </row>
    <row r="79" spans="1:17" x14ac:dyDescent="0.25">
      <c r="A79" s="4">
        <f>VLOOKUP(B79,Orden!$A$1:$B$9,2,FALSE)</f>
        <v>1</v>
      </c>
      <c r="B79" s="2" t="s">
        <v>215</v>
      </c>
      <c r="C79" s="2" t="s">
        <v>12</v>
      </c>
      <c r="D79" s="11" t="str">
        <f>VLOOKUP(B79&amp;G79,Bancos!$B$1:$E$76,3,FALSE)</f>
        <v>PE21</v>
      </c>
      <c r="E79" s="5" t="s">
        <v>209</v>
      </c>
      <c r="F79" s="11" t="str">
        <f>VLOOKUP(B79&amp;G79,Bancos!$B$1:$E$76,4,FALSE)</f>
        <v>PEN</v>
      </c>
      <c r="G79" s="4">
        <v>15</v>
      </c>
      <c r="H79" s="5" t="s">
        <v>109</v>
      </c>
      <c r="I79" s="10">
        <f>VLOOKUP(B79&amp;G79,Bancos!$B$1:$F$76,5,FALSE)</f>
        <v>0</v>
      </c>
      <c r="J79" s="2" t="s">
        <v>16</v>
      </c>
      <c r="K79" s="2" t="s">
        <v>17</v>
      </c>
      <c r="L79" s="3" t="s">
        <v>18</v>
      </c>
      <c r="M79" s="3" t="s">
        <v>18</v>
      </c>
      <c r="N79" s="2" t="s">
        <v>22</v>
      </c>
      <c r="O79" s="2" t="s">
        <v>23</v>
      </c>
      <c r="P79" s="10" t="str">
        <f>VLOOKUP(B79&amp;G79,Bancos!$B$1:$J$76,9,FALSE)</f>
        <v>1,2,3,4,5</v>
      </c>
      <c r="Q79" s="4" t="str">
        <f>VLOOKUP(B79,Orden!$A$1:$C$9,3,FALSE)</f>
        <v>N/A</v>
      </c>
    </row>
    <row r="80" spans="1:17" x14ac:dyDescent="0.25">
      <c r="A80" s="4">
        <f>VLOOKUP(B80,Orden!$A$1:$B$9,2,FALSE)</f>
        <v>1</v>
      </c>
      <c r="B80" s="2" t="s">
        <v>215</v>
      </c>
      <c r="C80" s="2" t="s">
        <v>12</v>
      </c>
      <c r="D80" s="11" t="str">
        <f>VLOOKUP(B80&amp;G80,Bancos!$B$1:$E$76,3,FALSE)</f>
        <v>PE21</v>
      </c>
      <c r="E80" s="5" t="s">
        <v>209</v>
      </c>
      <c r="F80" s="11" t="str">
        <f>VLOOKUP(B80&amp;G80,Bancos!$B$1:$E$76,4,FALSE)</f>
        <v>USD</v>
      </c>
      <c r="G80" s="4">
        <v>16</v>
      </c>
      <c r="H80" s="5" t="s">
        <v>110</v>
      </c>
      <c r="I80" s="10">
        <f>VLOOKUP(B80&amp;G80,Bancos!$B$1:$F$76,5,FALSE)</f>
        <v>0</v>
      </c>
      <c r="J80" s="2" t="s">
        <v>16</v>
      </c>
      <c r="K80" s="2" t="s">
        <v>17</v>
      </c>
      <c r="L80" s="3" t="s">
        <v>84</v>
      </c>
      <c r="M80" s="3" t="s">
        <v>84</v>
      </c>
      <c r="N80" s="2" t="s">
        <v>22</v>
      </c>
      <c r="O80" s="2" t="s">
        <v>23</v>
      </c>
      <c r="P80" s="10" t="str">
        <f>VLOOKUP(B80&amp;G80,Bancos!$B$1:$J$76,9,FALSE)</f>
        <v>1,2,3,4,5</v>
      </c>
      <c r="Q80" s="4" t="str">
        <f>VLOOKUP(B80,Orden!$A$1:$C$9,3,FALSE)</f>
        <v>N/A</v>
      </c>
    </row>
    <row r="1048519" spans="5:5" x14ac:dyDescent="0.25">
      <c r="E1048519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D5DB8-EB26-492C-A207-48081CF65B07}">
  <dimension ref="A1:Q1048440"/>
  <sheetViews>
    <sheetView workbookViewId="0"/>
  </sheetViews>
  <sheetFormatPr defaultColWidth="9.140625" defaultRowHeight="15" x14ac:dyDescent="0.25"/>
  <cols>
    <col min="2" max="2" width="14.140625" customWidth="1"/>
    <col min="3" max="4" width="11.140625" bestFit="1" customWidth="1"/>
    <col min="5" max="5" width="20.85546875" bestFit="1" customWidth="1"/>
    <col min="6" max="6" width="10.42578125" bestFit="1" customWidth="1"/>
    <col min="7" max="7" width="10.42578125" customWidth="1"/>
    <col min="8" max="8" width="16.5703125" bestFit="1" customWidth="1"/>
    <col min="10" max="10" width="16.5703125" bestFit="1" customWidth="1"/>
    <col min="11" max="11" width="8.85546875" bestFit="1" customWidth="1"/>
    <col min="12" max="12" width="8.5703125" bestFit="1" customWidth="1"/>
    <col min="13" max="13" width="8.85546875" style="1" bestFit="1" customWidth="1"/>
    <col min="14" max="14" width="16.42578125" bestFit="1" customWidth="1"/>
    <col min="15" max="15" width="12" bestFit="1" customWidth="1"/>
    <col min="16" max="16" width="15.42578125" bestFit="1" customWidth="1"/>
    <col min="17" max="17" width="7.85546875" bestFit="1" customWidth="1"/>
  </cols>
  <sheetData>
    <row r="1" spans="1:17" ht="37.5" x14ac:dyDescent="0.25">
      <c r="A1" s="6" t="s">
        <v>199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5</v>
      </c>
      <c r="G1" s="6" t="s">
        <v>202</v>
      </c>
      <c r="H1" s="6" t="s">
        <v>4</v>
      </c>
      <c r="I1" s="6" t="s">
        <v>6</v>
      </c>
      <c r="J1" s="6" t="s">
        <v>7</v>
      </c>
      <c r="K1" s="6" t="s">
        <v>8</v>
      </c>
      <c r="L1" s="6" t="s">
        <v>197</v>
      </c>
      <c r="M1" s="7" t="s">
        <v>9</v>
      </c>
      <c r="N1" s="6" t="s">
        <v>10</v>
      </c>
      <c r="O1" s="6" t="s">
        <v>198</v>
      </c>
      <c r="P1" s="6" t="s">
        <v>11</v>
      </c>
      <c r="Q1" s="6" t="s">
        <v>19</v>
      </c>
    </row>
    <row r="2" spans="1:17" x14ac:dyDescent="0.25">
      <c r="A2" s="4">
        <f>VLOOKUP(B2,Orden!$A$1:$B$9,2,FALSE)</f>
        <v>2</v>
      </c>
      <c r="B2" s="2" t="s">
        <v>111</v>
      </c>
      <c r="C2" s="2" t="s">
        <v>12</v>
      </c>
      <c r="D2" s="11" t="str">
        <f>VLOOKUP(B2&amp;G2,Bancos!$B$1:$E$76,3,FALSE)</f>
        <v>PE11</v>
      </c>
      <c r="E2" s="5" t="s">
        <v>203</v>
      </c>
      <c r="F2" s="11" t="str">
        <f>VLOOKUP(B2&amp;G2,Bancos!$B$1:$E$76,4,FALSE)</f>
        <v>PEN</v>
      </c>
      <c r="G2" s="4">
        <v>1</v>
      </c>
      <c r="H2" s="5" t="s">
        <v>112</v>
      </c>
      <c r="I2" s="10">
        <f>VLOOKUP(B2&amp;G2,Bancos!$B$1:$F$76,5,FALSE)</f>
        <v>0</v>
      </c>
      <c r="J2" s="2" t="s">
        <v>113</v>
      </c>
      <c r="K2" s="2" t="s">
        <v>17</v>
      </c>
      <c r="L2" s="2" t="s">
        <v>114</v>
      </c>
      <c r="M2" s="2" t="s">
        <v>114</v>
      </c>
      <c r="N2" s="2" t="s">
        <v>22</v>
      </c>
      <c r="O2" s="2" t="s">
        <v>23</v>
      </c>
      <c r="P2" s="10" t="str">
        <f>VLOOKUP(B2&amp;G2,Bancos!$B$1:$J$76,9,FALSE)</f>
        <v>1,2,3,4,5</v>
      </c>
      <c r="Q2" s="4" t="str">
        <f>VLOOKUP(B2,Orden!$A$1:$C$9,3,FALSE)</f>
        <v>N/A</v>
      </c>
    </row>
    <row r="3" spans="1:17" x14ac:dyDescent="0.25">
      <c r="A3" s="4">
        <f>VLOOKUP(B3,Orden!$A$1:$B$9,2,FALSE)</f>
        <v>2</v>
      </c>
      <c r="B3" s="2" t="s">
        <v>111</v>
      </c>
      <c r="C3" s="2" t="s">
        <v>12</v>
      </c>
      <c r="D3" s="11" t="str">
        <f>VLOOKUP(B3&amp;G3,Bancos!$B$1:$E$76,3,FALSE)</f>
        <v>PE11</v>
      </c>
      <c r="E3" s="5" t="s">
        <v>203</v>
      </c>
      <c r="F3" s="11" t="str">
        <f>VLOOKUP(B3&amp;G3,Bancos!$B$1:$E$76,4,FALSE)</f>
        <v>USD</v>
      </c>
      <c r="G3" s="4">
        <v>2</v>
      </c>
      <c r="H3" s="5" t="s">
        <v>115</v>
      </c>
      <c r="I3" s="10">
        <f>VLOOKUP(B3&amp;G3,Bancos!$B$1:$F$76,5,FALSE)</f>
        <v>0</v>
      </c>
      <c r="J3" s="2" t="s">
        <v>113</v>
      </c>
      <c r="K3" s="2" t="s">
        <v>17</v>
      </c>
      <c r="L3" s="2" t="s">
        <v>116</v>
      </c>
      <c r="M3" s="2" t="s">
        <v>116</v>
      </c>
      <c r="N3" s="2" t="s">
        <v>22</v>
      </c>
      <c r="O3" s="2" t="s">
        <v>23</v>
      </c>
      <c r="P3" s="10" t="str">
        <f>VLOOKUP(B3&amp;G3,Bancos!$B$1:$J$76,9,FALSE)</f>
        <v>1,2,3,4,5</v>
      </c>
      <c r="Q3" s="4" t="str">
        <f>VLOOKUP(B3,Orden!$A$1:$C$9,3,FALSE)</f>
        <v>N/A</v>
      </c>
    </row>
    <row r="4" spans="1:17" x14ac:dyDescent="0.25">
      <c r="A4" s="4">
        <f>VLOOKUP(B4,Orden!$A$1:$B$9,2,FALSE)</f>
        <v>2</v>
      </c>
      <c r="B4" s="2" t="s">
        <v>111</v>
      </c>
      <c r="C4" s="2" t="s">
        <v>12</v>
      </c>
      <c r="D4" s="11" t="str">
        <f>VLOOKUP(B4&amp;G4,Bancos!$B$1:$E$76,3,FALSE)</f>
        <v>PE12</v>
      </c>
      <c r="E4" s="5" t="s">
        <v>208</v>
      </c>
      <c r="F4" s="11" t="str">
        <f>VLOOKUP(B4&amp;G4,Bancos!$B$1:$E$76,4,FALSE)</f>
        <v>PEN</v>
      </c>
      <c r="G4" s="4">
        <v>3</v>
      </c>
      <c r="H4" s="5" t="s">
        <v>117</v>
      </c>
      <c r="I4" s="10">
        <f>VLOOKUP(B4&amp;G4,Bancos!$B$1:$F$76,5,FALSE)</f>
        <v>0</v>
      </c>
      <c r="J4" s="2" t="s">
        <v>113</v>
      </c>
      <c r="K4" s="2" t="s">
        <v>17</v>
      </c>
      <c r="L4" s="2" t="s">
        <v>114</v>
      </c>
      <c r="M4" s="2" t="s">
        <v>114</v>
      </c>
      <c r="N4" s="2" t="s">
        <v>22</v>
      </c>
      <c r="O4" s="2" t="s">
        <v>23</v>
      </c>
      <c r="P4" s="10" t="str">
        <f>VLOOKUP(B4&amp;G4,Bancos!$B$1:$J$76,9,FALSE)</f>
        <v>1,2,3,4,5</v>
      </c>
      <c r="Q4" s="4" t="str">
        <f>VLOOKUP(B4,Orden!$A$1:$C$9,3,FALSE)</f>
        <v>N/A</v>
      </c>
    </row>
    <row r="5" spans="1:17" x14ac:dyDescent="0.25">
      <c r="A5" s="4">
        <f>VLOOKUP(B5,Orden!$A$1:$B$9,2,FALSE)</f>
        <v>2</v>
      </c>
      <c r="B5" s="2" t="s">
        <v>111</v>
      </c>
      <c r="C5" s="2" t="s">
        <v>12</v>
      </c>
      <c r="D5" s="11" t="str">
        <f>VLOOKUP(B5&amp;G5,Bancos!$B$1:$E$76,3,FALSE)</f>
        <v>PE12</v>
      </c>
      <c r="E5" s="5" t="s">
        <v>208</v>
      </c>
      <c r="F5" s="11" t="str">
        <f>VLOOKUP(B5&amp;G5,Bancos!$B$1:$E$76,4,FALSE)</f>
        <v>USD</v>
      </c>
      <c r="G5" s="4">
        <v>4</v>
      </c>
      <c r="H5" s="5" t="s">
        <v>118</v>
      </c>
      <c r="I5" s="10">
        <f>VLOOKUP(B5&amp;G5,Bancos!$B$1:$F$76,5,FALSE)</f>
        <v>0</v>
      </c>
      <c r="J5" s="2" t="s">
        <v>113</v>
      </c>
      <c r="K5" s="2" t="s">
        <v>17</v>
      </c>
      <c r="L5" s="2" t="s">
        <v>116</v>
      </c>
      <c r="M5" s="2" t="s">
        <v>116</v>
      </c>
      <c r="N5" s="2" t="s">
        <v>22</v>
      </c>
      <c r="O5" s="2" t="s">
        <v>23</v>
      </c>
      <c r="P5" s="10" t="str">
        <f>VLOOKUP(B5&amp;G5,Bancos!$B$1:$J$76,9,FALSE)</f>
        <v>1,2,3,4,5</v>
      </c>
      <c r="Q5" s="4" t="str">
        <f>VLOOKUP(B5,Orden!$A$1:$C$9,3,FALSE)</f>
        <v>N/A</v>
      </c>
    </row>
    <row r="6" spans="1:17" x14ac:dyDescent="0.25">
      <c r="A6" s="4">
        <f>VLOOKUP(B6,Orden!$A$1:$B$9,2,FALSE)</f>
        <v>2</v>
      </c>
      <c r="B6" s="2" t="s">
        <v>111</v>
      </c>
      <c r="C6" s="2" t="s">
        <v>12</v>
      </c>
      <c r="D6" s="11" t="str">
        <f>VLOOKUP(B6&amp;G6,Bancos!$B$1:$E$76,3,FALSE)</f>
        <v>PE14</v>
      </c>
      <c r="E6" s="5" t="s">
        <v>207</v>
      </c>
      <c r="F6" s="11" t="str">
        <f>VLOOKUP(B6&amp;G6,Bancos!$B$1:$E$76,4,FALSE)</f>
        <v>PEN</v>
      </c>
      <c r="G6" s="4">
        <v>5</v>
      </c>
      <c r="H6" s="5" t="s">
        <v>119</v>
      </c>
      <c r="I6" s="10">
        <f>VLOOKUP(B6&amp;G6,Bancos!$B$1:$F$76,5,FALSE)</f>
        <v>0</v>
      </c>
      <c r="J6" s="2" t="s">
        <v>113</v>
      </c>
      <c r="K6" s="2" t="s">
        <v>17</v>
      </c>
      <c r="L6" s="2" t="s">
        <v>114</v>
      </c>
      <c r="M6" s="2" t="s">
        <v>114</v>
      </c>
      <c r="N6" s="2" t="s">
        <v>22</v>
      </c>
      <c r="O6" s="2" t="s">
        <v>23</v>
      </c>
      <c r="P6" s="10" t="str">
        <f>VLOOKUP(B6&amp;G6,Bancos!$B$1:$J$76,9,FALSE)</f>
        <v>1,2,3,4,5</v>
      </c>
      <c r="Q6" s="4" t="str">
        <f>VLOOKUP(B6,Orden!$A$1:$C$9,3,FALSE)</f>
        <v>N/A</v>
      </c>
    </row>
    <row r="7" spans="1:17" x14ac:dyDescent="0.25">
      <c r="A7" s="4">
        <f>VLOOKUP(B7,Orden!$A$1:$B$9,2,FALSE)</f>
        <v>2</v>
      </c>
      <c r="B7" s="2" t="s">
        <v>111</v>
      </c>
      <c r="C7" s="2" t="s">
        <v>12</v>
      </c>
      <c r="D7" s="11" t="str">
        <f>VLOOKUP(B7&amp;G7,Bancos!$B$1:$E$76,3,FALSE)</f>
        <v>PE14</v>
      </c>
      <c r="E7" s="5" t="s">
        <v>207</v>
      </c>
      <c r="F7" s="11" t="str">
        <f>VLOOKUP(B7&amp;G7,Bancos!$B$1:$E$76,4,FALSE)</f>
        <v>USD</v>
      </c>
      <c r="G7" s="4">
        <v>6</v>
      </c>
      <c r="H7" s="5" t="s">
        <v>120</v>
      </c>
      <c r="I7" s="10">
        <f>VLOOKUP(B7&amp;G7,Bancos!$B$1:$F$76,5,FALSE)</f>
        <v>0</v>
      </c>
      <c r="J7" s="2" t="s">
        <v>113</v>
      </c>
      <c r="K7" s="2" t="s">
        <v>17</v>
      </c>
      <c r="L7" s="2" t="s">
        <v>116</v>
      </c>
      <c r="M7" s="2" t="s">
        <v>116</v>
      </c>
      <c r="N7" s="2" t="s">
        <v>22</v>
      </c>
      <c r="O7" s="2" t="s">
        <v>23</v>
      </c>
      <c r="P7" s="10" t="str">
        <f>VLOOKUP(B7&amp;G7,Bancos!$B$1:$J$76,9,FALSE)</f>
        <v>1,2,3,4,5</v>
      </c>
      <c r="Q7" s="4" t="str">
        <f>VLOOKUP(B7,Orden!$A$1:$C$9,3,FALSE)</f>
        <v>N/A</v>
      </c>
    </row>
    <row r="8" spans="1:17" x14ac:dyDescent="0.25">
      <c r="A8" s="4">
        <f>VLOOKUP(B8,Orden!$A$1:$B$9,2,FALSE)</f>
        <v>2</v>
      </c>
      <c r="B8" s="2" t="s">
        <v>111</v>
      </c>
      <c r="C8" s="2" t="s">
        <v>12</v>
      </c>
      <c r="D8" s="11" t="str">
        <f>VLOOKUP(B8&amp;G8,Bancos!$B$1:$E$76,3,FALSE)</f>
        <v>PE16</v>
      </c>
      <c r="E8" s="5" t="s">
        <v>205</v>
      </c>
      <c r="F8" s="11" t="str">
        <f>VLOOKUP(B8&amp;G8,Bancos!$B$1:$E$76,4,FALSE)</f>
        <v>PEN</v>
      </c>
      <c r="G8" s="4">
        <v>7</v>
      </c>
      <c r="H8" s="5" t="s">
        <v>121</v>
      </c>
      <c r="I8" s="10">
        <f>VLOOKUP(B8&amp;G8,Bancos!$B$1:$F$76,5,FALSE)</f>
        <v>0</v>
      </c>
      <c r="J8" s="2" t="s">
        <v>113</v>
      </c>
      <c r="K8" s="2" t="s">
        <v>17</v>
      </c>
      <c r="L8" s="2" t="s">
        <v>114</v>
      </c>
      <c r="M8" s="2" t="s">
        <v>114</v>
      </c>
      <c r="N8" s="2" t="s">
        <v>22</v>
      </c>
      <c r="O8" s="2" t="s">
        <v>23</v>
      </c>
      <c r="P8" s="10" t="str">
        <f>VLOOKUP(B8&amp;G8,Bancos!$B$1:$J$76,9,FALSE)</f>
        <v>1,2,3,4,5</v>
      </c>
      <c r="Q8" s="4" t="str">
        <f>VLOOKUP(B8,Orden!$A$1:$C$9,3,FALSE)</f>
        <v>N/A</v>
      </c>
    </row>
    <row r="9" spans="1:17" x14ac:dyDescent="0.25">
      <c r="A9" s="4">
        <f>VLOOKUP(B9,Orden!$A$1:$B$9,2,FALSE)</f>
        <v>2</v>
      </c>
      <c r="B9" s="2" t="s">
        <v>111</v>
      </c>
      <c r="C9" s="2" t="s">
        <v>12</v>
      </c>
      <c r="D9" s="11" t="str">
        <f>VLOOKUP(B9&amp;G9,Bancos!$B$1:$E$76,3,FALSE)</f>
        <v>PE17</v>
      </c>
      <c r="E9" s="5" t="s">
        <v>204</v>
      </c>
      <c r="F9" s="11" t="str">
        <f>VLOOKUP(B9&amp;G9,Bancos!$B$1:$E$76,4,FALSE)</f>
        <v>PEN</v>
      </c>
      <c r="G9" s="4">
        <v>8</v>
      </c>
      <c r="H9" s="5" t="s">
        <v>122</v>
      </c>
      <c r="I9" s="10">
        <f>VLOOKUP(B9&amp;G9,Bancos!$B$1:$F$76,5,FALSE)</f>
        <v>0</v>
      </c>
      <c r="J9" s="2" t="s">
        <v>113</v>
      </c>
      <c r="K9" s="2" t="s">
        <v>17</v>
      </c>
      <c r="L9" s="2" t="s">
        <v>114</v>
      </c>
      <c r="M9" s="2" t="s">
        <v>114</v>
      </c>
      <c r="N9" s="2" t="s">
        <v>22</v>
      </c>
      <c r="O9" s="2" t="s">
        <v>23</v>
      </c>
      <c r="P9" s="10" t="str">
        <f>VLOOKUP(B9&amp;G9,Bancos!$B$1:$J$76,9,FALSE)</f>
        <v>1,2,3,4,5</v>
      </c>
      <c r="Q9" s="4" t="str">
        <f>VLOOKUP(B9,Orden!$A$1:$C$9,3,FALSE)</f>
        <v>N/A</v>
      </c>
    </row>
    <row r="10" spans="1:17" x14ac:dyDescent="0.25">
      <c r="A10" s="4">
        <f>VLOOKUP(B10,Orden!$A$1:$B$9,2,FALSE)</f>
        <v>2</v>
      </c>
      <c r="B10" s="2" t="s">
        <v>111</v>
      </c>
      <c r="C10" s="2" t="s">
        <v>12</v>
      </c>
      <c r="D10" s="11" t="str">
        <f>VLOOKUP(B10&amp;G10,Bancos!$B$1:$E$76,3,FALSE)</f>
        <v>PE18</v>
      </c>
      <c r="E10" s="5" t="s">
        <v>210</v>
      </c>
      <c r="F10" s="11" t="str">
        <f>VLOOKUP(B10&amp;G10,Bancos!$B$1:$E$76,4,FALSE)</f>
        <v>PEN</v>
      </c>
      <c r="G10" s="4">
        <v>9</v>
      </c>
      <c r="H10" s="5" t="s">
        <v>123</v>
      </c>
      <c r="I10" s="10">
        <f>VLOOKUP(B10&amp;G10,Bancos!$B$1:$F$76,5,FALSE)</f>
        <v>0</v>
      </c>
      <c r="J10" s="2" t="s">
        <v>113</v>
      </c>
      <c r="K10" s="2" t="s">
        <v>17</v>
      </c>
      <c r="L10" s="2" t="s">
        <v>114</v>
      </c>
      <c r="M10" s="2" t="s">
        <v>114</v>
      </c>
      <c r="N10" s="2" t="s">
        <v>22</v>
      </c>
      <c r="O10" s="2" t="s">
        <v>23</v>
      </c>
      <c r="P10" s="10" t="str">
        <f>VLOOKUP(B10&amp;G10,Bancos!$B$1:$J$76,9,FALSE)</f>
        <v>1,2,3,4,5</v>
      </c>
      <c r="Q10" s="4" t="str">
        <f>VLOOKUP(B10,Orden!$A$1:$C$9,3,FALSE)</f>
        <v>N/A</v>
      </c>
    </row>
    <row r="11" spans="1:17" x14ac:dyDescent="0.25">
      <c r="A11" s="4">
        <f>VLOOKUP(B11,Orden!$A$1:$B$9,2,FALSE)</f>
        <v>2</v>
      </c>
      <c r="B11" s="2" t="s">
        <v>111</v>
      </c>
      <c r="C11" s="2" t="s">
        <v>12</v>
      </c>
      <c r="D11" s="11" t="str">
        <f>VLOOKUP(B11&amp;G11,Bancos!$B$1:$E$76,3,FALSE)</f>
        <v>PE18</v>
      </c>
      <c r="E11" s="5" t="s">
        <v>210</v>
      </c>
      <c r="F11" s="11" t="str">
        <f>VLOOKUP(B11&amp;G11,Bancos!$B$1:$E$76,4,FALSE)</f>
        <v>USD</v>
      </c>
      <c r="G11" s="4">
        <v>10</v>
      </c>
      <c r="H11" s="5" t="s">
        <v>124</v>
      </c>
      <c r="I11" s="10">
        <f>VLOOKUP(B11&amp;G11,Bancos!$B$1:$F$76,5,FALSE)</f>
        <v>0</v>
      </c>
      <c r="J11" s="2" t="s">
        <v>113</v>
      </c>
      <c r="K11" s="2" t="s">
        <v>17</v>
      </c>
      <c r="L11" s="2" t="s">
        <v>116</v>
      </c>
      <c r="M11" s="2" t="s">
        <v>116</v>
      </c>
      <c r="N11" s="2" t="s">
        <v>22</v>
      </c>
      <c r="O11" s="2" t="s">
        <v>23</v>
      </c>
      <c r="P11" s="10" t="str">
        <f>VLOOKUP(B11&amp;G11,Bancos!$B$1:$J$76,9,FALSE)</f>
        <v>1,2,3,4,5</v>
      </c>
      <c r="Q11" s="4" t="str">
        <f>VLOOKUP(B11,Orden!$A$1:$C$9,3,FALSE)</f>
        <v>N/A</v>
      </c>
    </row>
    <row r="12" spans="1:17" x14ac:dyDescent="0.25">
      <c r="A12" s="4">
        <f>VLOOKUP(B12,Orden!$A$1:$B$9,2,FALSE)</f>
        <v>2</v>
      </c>
      <c r="B12" s="2" t="s">
        <v>111</v>
      </c>
      <c r="C12" s="2" t="s">
        <v>12</v>
      </c>
      <c r="D12" s="11" t="str">
        <f>VLOOKUP(B12&amp;G12,Bancos!$B$1:$E$76,3,FALSE)</f>
        <v>PE21</v>
      </c>
      <c r="E12" s="5" t="s">
        <v>209</v>
      </c>
      <c r="F12" s="11" t="str">
        <f>VLOOKUP(B12&amp;G12,Bancos!$B$1:$E$76,4,FALSE)</f>
        <v>PEN</v>
      </c>
      <c r="G12" s="4">
        <v>11</v>
      </c>
      <c r="H12" s="5" t="s">
        <v>125</v>
      </c>
      <c r="I12" s="10">
        <f>VLOOKUP(B12&amp;G12,Bancos!$B$1:$F$76,5,FALSE)</f>
        <v>0</v>
      </c>
      <c r="J12" s="2" t="s">
        <v>113</v>
      </c>
      <c r="K12" s="2" t="s">
        <v>17</v>
      </c>
      <c r="L12" s="2" t="s">
        <v>114</v>
      </c>
      <c r="M12" s="2" t="s">
        <v>114</v>
      </c>
      <c r="N12" s="2" t="s">
        <v>22</v>
      </c>
      <c r="O12" s="2" t="s">
        <v>23</v>
      </c>
      <c r="P12" s="10" t="str">
        <f>VLOOKUP(B12&amp;G12,Bancos!$B$1:$J$76,9,FALSE)</f>
        <v>1,2,3,4,5</v>
      </c>
      <c r="Q12" s="4" t="str">
        <f>VLOOKUP(B12,Orden!$A$1:$C$9,3,FALSE)</f>
        <v>N/A</v>
      </c>
    </row>
    <row r="13" spans="1:17" x14ac:dyDescent="0.25">
      <c r="A13" s="4">
        <f>VLOOKUP(B13,Orden!$A$1:$B$9,2,FALSE)</f>
        <v>2</v>
      </c>
      <c r="B13" s="2" t="s">
        <v>111</v>
      </c>
      <c r="C13" s="2" t="s">
        <v>12</v>
      </c>
      <c r="D13" s="11" t="str">
        <f>VLOOKUP(B13&amp;G13,Bancos!$B$1:$E$76,3,FALSE)</f>
        <v>PE21</v>
      </c>
      <c r="E13" s="5" t="s">
        <v>209</v>
      </c>
      <c r="F13" s="11" t="str">
        <f>VLOOKUP(B13&amp;G13,Bancos!$B$1:$E$76,4,FALSE)</f>
        <v>USD</v>
      </c>
      <c r="G13" s="4">
        <v>12</v>
      </c>
      <c r="H13" s="5" t="s">
        <v>126</v>
      </c>
      <c r="I13" s="10">
        <f>VLOOKUP(B13&amp;G13,Bancos!$B$1:$F$76,5,FALSE)</f>
        <v>0</v>
      </c>
      <c r="J13" s="2" t="s">
        <v>113</v>
      </c>
      <c r="K13" s="2" t="s">
        <v>17</v>
      </c>
      <c r="L13" s="2" t="s">
        <v>116</v>
      </c>
      <c r="M13" s="2" t="s">
        <v>116</v>
      </c>
      <c r="N13" s="2" t="s">
        <v>22</v>
      </c>
      <c r="O13" s="2" t="s">
        <v>23</v>
      </c>
      <c r="P13" s="10" t="str">
        <f>VLOOKUP(B13&amp;G13,Bancos!$B$1:$J$76,9,FALSE)</f>
        <v>1,2,3,4,5</v>
      </c>
      <c r="Q13" s="4" t="str">
        <f>VLOOKUP(B13,Orden!$A$1:$C$9,3,FALSE)</f>
        <v>N/A</v>
      </c>
    </row>
    <row r="1048440" spans="5:5" x14ac:dyDescent="0.25">
      <c r="E1048440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36B42-2502-4F90-BE4B-6A9F69924B11}">
  <dimension ref="A1:Q1048433"/>
  <sheetViews>
    <sheetView workbookViewId="0">
      <selection activeCell="E2" sqref="E2"/>
    </sheetView>
  </sheetViews>
  <sheetFormatPr defaultColWidth="9.140625" defaultRowHeight="15" x14ac:dyDescent="0.25"/>
  <cols>
    <col min="2" max="2" width="13.85546875" bestFit="1" customWidth="1"/>
    <col min="3" max="4" width="11.140625" bestFit="1" customWidth="1"/>
    <col min="5" max="5" width="20.85546875" bestFit="1" customWidth="1"/>
    <col min="6" max="6" width="10.42578125" bestFit="1" customWidth="1"/>
    <col min="7" max="7" width="10.42578125" customWidth="1"/>
    <col min="8" max="8" width="16.5703125" style="1" bestFit="1" customWidth="1"/>
    <col min="10" max="10" width="16.5703125" bestFit="1" customWidth="1"/>
    <col min="11" max="11" width="8.85546875" bestFit="1" customWidth="1"/>
    <col min="12" max="12" width="8.5703125" bestFit="1" customWidth="1"/>
    <col min="13" max="13" width="8.85546875" style="1" bestFit="1" customWidth="1"/>
    <col min="14" max="14" width="16.42578125" bestFit="1" customWidth="1"/>
    <col min="15" max="15" width="12" bestFit="1" customWidth="1"/>
    <col min="16" max="16" width="15.42578125" bestFit="1" customWidth="1"/>
    <col min="17" max="17" width="7.85546875" bestFit="1" customWidth="1"/>
  </cols>
  <sheetData>
    <row r="1" spans="1:17" ht="37.5" x14ac:dyDescent="0.25">
      <c r="A1" s="6" t="s">
        <v>199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5</v>
      </c>
      <c r="G1" s="6" t="s">
        <v>202</v>
      </c>
      <c r="H1" s="7" t="s">
        <v>4</v>
      </c>
      <c r="I1" s="6" t="s">
        <v>6</v>
      </c>
      <c r="J1" s="6" t="s">
        <v>7</v>
      </c>
      <c r="K1" s="6" t="s">
        <v>8</v>
      </c>
      <c r="L1" s="6" t="s">
        <v>197</v>
      </c>
      <c r="M1" s="7" t="s">
        <v>9</v>
      </c>
      <c r="N1" s="6" t="s">
        <v>10</v>
      </c>
      <c r="O1" s="6" t="s">
        <v>198</v>
      </c>
      <c r="P1" s="6" t="s">
        <v>11</v>
      </c>
      <c r="Q1" s="6" t="s">
        <v>19</v>
      </c>
    </row>
    <row r="2" spans="1:17" x14ac:dyDescent="0.25">
      <c r="A2" s="2">
        <f>VLOOKUP(B2,Orden!$A$1:$B$9,2,FALSE)</f>
        <v>3</v>
      </c>
      <c r="B2" s="2" t="s">
        <v>217</v>
      </c>
      <c r="C2" s="2" t="s">
        <v>12</v>
      </c>
      <c r="D2" s="11" t="str">
        <f>VLOOKUP(B2&amp;G2,Bancos!$B$1:$E$76,3,FALSE)</f>
        <v>PE11</v>
      </c>
      <c r="E2" s="5" t="s">
        <v>203</v>
      </c>
      <c r="F2" s="11" t="str">
        <f>VLOOKUP(B2&amp;G2,Bancos!$B$1:$E$76,4,FALSE)</f>
        <v>PEN</v>
      </c>
      <c r="G2" s="9">
        <v>1</v>
      </c>
      <c r="H2" s="5" t="s">
        <v>211</v>
      </c>
      <c r="I2" s="9">
        <f>VLOOKUP(B2&amp;G2,Bancos!$B$1:$F$76,5,FALSE)</f>
        <v>0</v>
      </c>
      <c r="J2" s="2" t="s">
        <v>14</v>
      </c>
      <c r="K2" s="2" t="s">
        <v>17</v>
      </c>
      <c r="L2" s="3" t="s">
        <v>213</v>
      </c>
      <c r="M2" s="3" t="s">
        <v>213</v>
      </c>
      <c r="N2" s="2" t="s">
        <v>22</v>
      </c>
      <c r="O2" s="2" t="s">
        <v>23</v>
      </c>
      <c r="P2" s="10" t="str">
        <f>VLOOKUP(B2&amp;G2,Bancos!$B$1:$J$76,9,FALSE)</f>
        <v>1,2,3,4,5</v>
      </c>
      <c r="Q2" s="9" t="str">
        <f>VLOOKUP(B2,Orden!$A$1:$C$9,3,FALSE)</f>
        <v>N/A</v>
      </c>
    </row>
    <row r="3" spans="1:17" x14ac:dyDescent="0.25">
      <c r="A3" s="2">
        <f>VLOOKUP(B3,Orden!$A$1:$B$9,2,FALSE)</f>
        <v>3</v>
      </c>
      <c r="B3" s="2" t="s">
        <v>217</v>
      </c>
      <c r="C3" s="2" t="s">
        <v>12</v>
      </c>
      <c r="D3" s="11" t="str">
        <f>VLOOKUP(B3&amp;G3,Bancos!$B$1:$E$76,3,FALSE)</f>
        <v>PE12</v>
      </c>
      <c r="E3" s="5" t="s">
        <v>208</v>
      </c>
      <c r="F3" s="11" t="str">
        <f>VLOOKUP(B3&amp;G3,Bancos!$B$1:$E$76,4,FALSE)</f>
        <v>PEN</v>
      </c>
      <c r="G3" s="9">
        <v>2</v>
      </c>
      <c r="H3" s="5" t="s">
        <v>212</v>
      </c>
      <c r="I3" s="9">
        <f>VLOOKUP(B3&amp;G3,Bancos!$B$1:$F$76,5,FALSE)</f>
        <v>0</v>
      </c>
      <c r="J3" s="2" t="s">
        <v>14</v>
      </c>
      <c r="K3" s="2" t="s">
        <v>17</v>
      </c>
      <c r="L3" s="3" t="s">
        <v>213</v>
      </c>
      <c r="M3" s="3" t="s">
        <v>213</v>
      </c>
      <c r="N3" s="2" t="s">
        <v>22</v>
      </c>
      <c r="O3" s="2" t="s">
        <v>23</v>
      </c>
      <c r="P3" s="10" t="str">
        <f>VLOOKUP(B3&amp;G3,Bancos!$B$1:$J$76,9,FALSE)</f>
        <v>1,2,3,4,5</v>
      </c>
      <c r="Q3" s="9" t="str">
        <f>VLOOKUP(B3,Orden!$A$1:$C$9,3,FALSE)</f>
        <v>N/A</v>
      </c>
    </row>
    <row r="1048433" spans="5:5" x14ac:dyDescent="0.25">
      <c r="E1048433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2E111-FCC7-411A-9E83-CE5946F2D402}">
  <dimension ref="A1:Q1048440"/>
  <sheetViews>
    <sheetView workbookViewId="0"/>
  </sheetViews>
  <sheetFormatPr defaultColWidth="9.140625" defaultRowHeight="15" x14ac:dyDescent="0.25"/>
  <cols>
    <col min="2" max="2" width="14.140625" customWidth="1"/>
    <col min="3" max="4" width="11.140625" bestFit="1" customWidth="1"/>
    <col min="5" max="5" width="20.85546875" bestFit="1" customWidth="1"/>
    <col min="6" max="6" width="10.42578125" bestFit="1" customWidth="1"/>
    <col min="7" max="7" width="10.42578125" customWidth="1"/>
    <col min="8" max="8" width="16.5703125" bestFit="1" customWidth="1"/>
    <col min="10" max="10" width="16.5703125" bestFit="1" customWidth="1"/>
    <col min="11" max="11" width="8.85546875" bestFit="1" customWidth="1"/>
    <col min="12" max="12" width="8.5703125" bestFit="1" customWidth="1"/>
    <col min="13" max="13" width="8.85546875" style="1" bestFit="1" customWidth="1"/>
    <col min="14" max="14" width="16.42578125" bestFit="1" customWidth="1"/>
    <col min="15" max="15" width="12" bestFit="1" customWidth="1"/>
    <col min="16" max="16" width="15.42578125" bestFit="1" customWidth="1"/>
    <col min="17" max="17" width="7.85546875" bestFit="1" customWidth="1"/>
  </cols>
  <sheetData>
    <row r="1" spans="1:17" ht="37.5" x14ac:dyDescent="0.25">
      <c r="A1" s="6" t="s">
        <v>199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5</v>
      </c>
      <c r="G1" s="6" t="s">
        <v>202</v>
      </c>
      <c r="H1" s="6" t="s">
        <v>4</v>
      </c>
      <c r="I1" s="6" t="s">
        <v>6</v>
      </c>
      <c r="J1" s="6" t="s">
        <v>7</v>
      </c>
      <c r="K1" s="6" t="s">
        <v>8</v>
      </c>
      <c r="L1" s="6" t="s">
        <v>197</v>
      </c>
      <c r="M1" s="7" t="s">
        <v>9</v>
      </c>
      <c r="N1" s="6" t="s">
        <v>10</v>
      </c>
      <c r="O1" s="6" t="s">
        <v>198</v>
      </c>
      <c r="P1" s="6" t="s">
        <v>11</v>
      </c>
      <c r="Q1" s="6" t="s">
        <v>19</v>
      </c>
    </row>
    <row r="2" spans="1:17" x14ac:dyDescent="0.25">
      <c r="A2" s="4">
        <f>VLOOKUP(B2,Orden!$A$1:$B$9,2,FALSE)</f>
        <v>4</v>
      </c>
      <c r="B2" s="2" t="s">
        <v>200</v>
      </c>
      <c r="C2" s="2" t="s">
        <v>155</v>
      </c>
      <c r="D2" s="11" t="str">
        <f>VLOOKUP(B2&amp;G2,Bancos!$B$1:$E$76,3,FALSE)</f>
        <v>PE11</v>
      </c>
      <c r="E2" s="5" t="s">
        <v>203</v>
      </c>
      <c r="F2" s="11" t="str">
        <f>VLOOKUP(B2&amp;G2,Bancos!$B$1:$E$76,4,FALSE)</f>
        <v>USD</v>
      </c>
      <c r="G2" s="4">
        <v>1</v>
      </c>
      <c r="H2" s="5" t="s">
        <v>184</v>
      </c>
      <c r="I2" s="10">
        <f>VLOOKUP(B2&amp;G2,Bancos!$B$1:$F$76,5,FALSE)</f>
        <v>0</v>
      </c>
      <c r="J2" s="2" t="s">
        <v>185</v>
      </c>
      <c r="K2" s="2" t="s">
        <v>156</v>
      </c>
      <c r="L2" s="2" t="s">
        <v>186</v>
      </c>
      <c r="M2" s="2" t="s">
        <v>186</v>
      </c>
      <c r="N2" s="2" t="s">
        <v>22</v>
      </c>
      <c r="O2" s="2" t="s">
        <v>23</v>
      </c>
      <c r="P2" s="10" t="str">
        <f>VLOOKUP(B2&amp;G2,Bancos!$B$1:$J$76,9,FALSE)</f>
        <v>1,2,3,4,5</v>
      </c>
      <c r="Q2" s="4" t="str">
        <f>VLOOKUP(B2,Orden!$A$1:$C$9,3,FALSE)</f>
        <v>N/A</v>
      </c>
    </row>
    <row r="3" spans="1:17" x14ac:dyDescent="0.25">
      <c r="A3" s="4">
        <f>VLOOKUP(B3,Orden!$A$1:$B$9,2,FALSE)</f>
        <v>4</v>
      </c>
      <c r="B3" s="2" t="s">
        <v>200</v>
      </c>
      <c r="C3" s="2" t="s">
        <v>155</v>
      </c>
      <c r="D3" s="11" t="str">
        <f>VLOOKUP(B3&amp;G3,Bancos!$B$1:$E$76,3,FALSE)</f>
        <v>PE12</v>
      </c>
      <c r="E3" s="5" t="s">
        <v>208</v>
      </c>
      <c r="F3" s="11" t="str">
        <f>VLOOKUP(B3&amp;G3,Bancos!$B$1:$E$76,4,FALSE)</f>
        <v>USD</v>
      </c>
      <c r="G3" s="4">
        <v>2</v>
      </c>
      <c r="H3" s="5" t="s">
        <v>187</v>
      </c>
      <c r="I3" s="10">
        <f>VLOOKUP(B3&amp;G3,Bancos!$B$1:$F$76,5,FALSE)</f>
        <v>0</v>
      </c>
      <c r="J3" s="2" t="s">
        <v>185</v>
      </c>
      <c r="K3" s="2" t="s">
        <v>156</v>
      </c>
      <c r="L3" s="2" t="s">
        <v>186</v>
      </c>
      <c r="M3" s="2" t="s">
        <v>186</v>
      </c>
      <c r="N3" s="2" t="s">
        <v>22</v>
      </c>
      <c r="O3" s="2" t="s">
        <v>23</v>
      </c>
      <c r="P3" s="10" t="str">
        <f>VLOOKUP(B3&amp;G3,Bancos!$B$1:$J$76,9,FALSE)</f>
        <v>1,2,3,4,5</v>
      </c>
      <c r="Q3" s="4" t="str">
        <f>VLOOKUP(B3,Orden!$A$1:$C$9,3,FALSE)</f>
        <v>N/A</v>
      </c>
    </row>
    <row r="4" spans="1:17" x14ac:dyDescent="0.25">
      <c r="A4" s="4">
        <f>VLOOKUP(B4,Orden!$A$1:$B$9,2,FALSE)</f>
        <v>4</v>
      </c>
      <c r="B4" s="2" t="s">
        <v>200</v>
      </c>
      <c r="C4" s="2" t="s">
        <v>155</v>
      </c>
      <c r="D4" s="11" t="str">
        <f>VLOOKUP(B4&amp;G4,Bancos!$B$1:$E$76,3,FALSE)</f>
        <v>PE14</v>
      </c>
      <c r="E4" s="5" t="s">
        <v>207</v>
      </c>
      <c r="F4" s="11" t="str">
        <f>VLOOKUP(B4&amp;G4,Bancos!$B$1:$E$76,4,FALSE)</f>
        <v>USD</v>
      </c>
      <c r="G4" s="4">
        <v>3</v>
      </c>
      <c r="H4" s="5" t="s">
        <v>188</v>
      </c>
      <c r="I4" s="10">
        <f>VLOOKUP(B4&amp;G4,Bancos!$B$1:$F$76,5,FALSE)</f>
        <v>0</v>
      </c>
      <c r="J4" s="2" t="s">
        <v>185</v>
      </c>
      <c r="K4" s="2" t="s">
        <v>156</v>
      </c>
      <c r="L4" s="2" t="s">
        <v>186</v>
      </c>
      <c r="M4" s="2" t="s">
        <v>186</v>
      </c>
      <c r="N4" s="2" t="s">
        <v>22</v>
      </c>
      <c r="O4" s="2" t="s">
        <v>23</v>
      </c>
      <c r="P4" s="10" t="str">
        <f>VLOOKUP(B4&amp;G4,Bancos!$B$1:$J$76,9,FALSE)</f>
        <v>1,2,3,4,5</v>
      </c>
      <c r="Q4" s="4" t="str">
        <f>VLOOKUP(B4,Orden!$A$1:$C$9,3,FALSE)</f>
        <v>N/A</v>
      </c>
    </row>
    <row r="5" spans="1:17" x14ac:dyDescent="0.25">
      <c r="A5" s="4">
        <f>VLOOKUP(B5,Orden!$A$1:$B$9,2,FALSE)</f>
        <v>4</v>
      </c>
      <c r="B5" s="2" t="s">
        <v>200</v>
      </c>
      <c r="C5" s="2" t="s">
        <v>155</v>
      </c>
      <c r="D5" s="11" t="str">
        <f>VLOOKUP(B5&amp;G5,Bancos!$B$1:$E$76,3,FALSE)</f>
        <v>PE18</v>
      </c>
      <c r="E5" s="5" t="s">
        <v>210</v>
      </c>
      <c r="F5" s="11" t="str">
        <f>VLOOKUP(B5&amp;G5,Bancos!$B$1:$E$76,4,FALSE)</f>
        <v>USD</v>
      </c>
      <c r="G5" s="4">
        <v>4</v>
      </c>
      <c r="H5" s="5" t="s">
        <v>189</v>
      </c>
      <c r="I5" s="10">
        <f>VLOOKUP(B5&amp;G5,Bancos!$B$1:$F$76,5,FALSE)</f>
        <v>0</v>
      </c>
      <c r="J5" s="2" t="s">
        <v>185</v>
      </c>
      <c r="K5" s="2" t="s">
        <v>156</v>
      </c>
      <c r="L5" s="2" t="s">
        <v>186</v>
      </c>
      <c r="M5" s="2" t="s">
        <v>186</v>
      </c>
      <c r="N5" s="2" t="s">
        <v>22</v>
      </c>
      <c r="O5" s="2" t="s">
        <v>23</v>
      </c>
      <c r="P5" s="10" t="str">
        <f>VLOOKUP(B5&amp;G5,Bancos!$B$1:$J$76,9,FALSE)</f>
        <v>1,2,3,4,5</v>
      </c>
      <c r="Q5" s="4" t="str">
        <f>VLOOKUP(B5,Orden!$A$1:$C$9,3,FALSE)</f>
        <v>N/A</v>
      </c>
    </row>
    <row r="6" spans="1:17" x14ac:dyDescent="0.25">
      <c r="A6" s="4">
        <f>VLOOKUP(B6,Orden!$A$1:$B$9,2,FALSE)</f>
        <v>4</v>
      </c>
      <c r="B6" s="2" t="s">
        <v>200</v>
      </c>
      <c r="C6" s="2" t="s">
        <v>155</v>
      </c>
      <c r="D6" s="11" t="str">
        <f>VLOOKUP(B6&amp;G6,Bancos!$B$1:$E$76,3,FALSE)</f>
        <v>PE21</v>
      </c>
      <c r="E6" s="5" t="s">
        <v>209</v>
      </c>
      <c r="F6" s="11" t="str">
        <f>VLOOKUP(B6&amp;G6,Bancos!$B$1:$E$76,4,FALSE)</f>
        <v>USD</v>
      </c>
      <c r="G6" s="4">
        <v>5</v>
      </c>
      <c r="H6" s="5" t="s">
        <v>190</v>
      </c>
      <c r="I6" s="10">
        <f>VLOOKUP(B6&amp;G6,Bancos!$B$1:$F$76,5,FALSE)</f>
        <v>0</v>
      </c>
      <c r="J6" s="2" t="s">
        <v>185</v>
      </c>
      <c r="K6" s="2" t="s">
        <v>156</v>
      </c>
      <c r="L6" s="2" t="s">
        <v>186</v>
      </c>
      <c r="M6" s="2" t="s">
        <v>186</v>
      </c>
      <c r="N6" s="2" t="s">
        <v>22</v>
      </c>
      <c r="O6" s="2" t="s">
        <v>23</v>
      </c>
      <c r="P6" s="10" t="str">
        <f>VLOOKUP(B6&amp;G6,Bancos!$B$1:$J$76,9,FALSE)</f>
        <v>1,2,3,4,5</v>
      </c>
      <c r="Q6" s="4" t="str">
        <f>VLOOKUP(B6,Orden!$A$1:$C$9,3,FALSE)</f>
        <v>N/A</v>
      </c>
    </row>
    <row r="7" spans="1:17" x14ac:dyDescent="0.25">
      <c r="A7" s="4">
        <f>VLOOKUP(B7,Orden!$A$1:$B$9,2,FALSE)</f>
        <v>4</v>
      </c>
      <c r="B7" s="2" t="s">
        <v>200</v>
      </c>
      <c r="C7" s="2" t="s">
        <v>155</v>
      </c>
      <c r="D7" s="11" t="str">
        <f>VLOOKUP(B7&amp;G7,Bancos!$B$1:$E$76,3,FALSE)</f>
        <v>CO11</v>
      </c>
      <c r="E7" s="5"/>
      <c r="F7" s="11" t="str">
        <f>VLOOKUP(B7&amp;G7,Bancos!$B$1:$E$76,4,FALSE)</f>
        <v>USD</v>
      </c>
      <c r="G7" s="4">
        <v>6</v>
      </c>
      <c r="H7" s="5" t="s">
        <v>192</v>
      </c>
      <c r="I7" s="10">
        <f>VLOOKUP(B7&amp;G7,Bancos!$B$1:$F$76,5,FALSE)</f>
        <v>0</v>
      </c>
      <c r="J7" s="2" t="s">
        <v>185</v>
      </c>
      <c r="K7" s="2" t="s">
        <v>156</v>
      </c>
      <c r="L7" s="2" t="s">
        <v>186</v>
      </c>
      <c r="M7" s="2" t="s">
        <v>186</v>
      </c>
      <c r="N7" s="2" t="s">
        <v>22</v>
      </c>
      <c r="O7" s="2" t="s">
        <v>23</v>
      </c>
      <c r="P7" s="10" t="str">
        <f>VLOOKUP(B7&amp;G7,Bancos!$B$1:$J$76,9,FALSE)</f>
        <v>1,2,3,4,5</v>
      </c>
      <c r="Q7" s="4" t="str">
        <f>VLOOKUP(B7,Orden!$A$1:$C$9,3,FALSE)</f>
        <v>N/A</v>
      </c>
    </row>
    <row r="8" spans="1:17" x14ac:dyDescent="0.25">
      <c r="A8" s="4">
        <f>VLOOKUP(B8,Orden!$A$1:$B$9,2,FALSE)</f>
        <v>4</v>
      </c>
      <c r="B8" s="2" t="s">
        <v>200</v>
      </c>
      <c r="C8" s="2" t="s">
        <v>155</v>
      </c>
      <c r="D8" s="11" t="str">
        <f>VLOOKUP(B8&amp;G8,Bancos!$B$1:$E$76,3,FALSE)</f>
        <v>UY11</v>
      </c>
      <c r="E8" s="5"/>
      <c r="F8" s="11" t="str">
        <f>VLOOKUP(B8&amp;G8,Bancos!$B$1:$E$76,4,FALSE)</f>
        <v>USD</v>
      </c>
      <c r="G8" s="4">
        <v>7</v>
      </c>
      <c r="H8" s="5" t="s">
        <v>194</v>
      </c>
      <c r="I8" s="10">
        <f>VLOOKUP(B8&amp;G8,Bancos!$B$1:$F$76,5,FALSE)</f>
        <v>0</v>
      </c>
      <c r="J8" s="2" t="s">
        <v>185</v>
      </c>
      <c r="K8" s="2" t="s">
        <v>156</v>
      </c>
      <c r="L8" s="2" t="s">
        <v>186</v>
      </c>
      <c r="M8" s="2" t="s">
        <v>186</v>
      </c>
      <c r="N8" s="2" t="s">
        <v>22</v>
      </c>
      <c r="O8" s="2" t="s">
        <v>23</v>
      </c>
      <c r="P8" s="10" t="str">
        <f>VLOOKUP(B8&amp;G8,Bancos!$B$1:$J$76,9,FALSE)</f>
        <v>1,2,3,4,5</v>
      </c>
      <c r="Q8" s="4" t="str">
        <f>VLOOKUP(B8,Orden!$A$1:$C$9,3,FALSE)</f>
        <v>N/A</v>
      </c>
    </row>
    <row r="9" spans="1:17" x14ac:dyDescent="0.25">
      <c r="A9" s="4">
        <f>VLOOKUP(B9,Orden!$A$1:$B$9,2,FALSE)</f>
        <v>4</v>
      </c>
      <c r="B9" s="2" t="s">
        <v>200</v>
      </c>
      <c r="C9" s="2" t="s">
        <v>155</v>
      </c>
      <c r="D9" s="11" t="str">
        <f>VLOOKUP(B9&amp;G9,Bancos!$B$1:$E$76,3,FALSE)</f>
        <v>UY12</v>
      </c>
      <c r="E9" s="5"/>
      <c r="F9" s="11" t="str">
        <f>VLOOKUP(B9&amp;G9,Bancos!$B$1:$E$76,4,FALSE)</f>
        <v>USD</v>
      </c>
      <c r="G9" s="4">
        <v>8</v>
      </c>
      <c r="H9" s="5" t="s">
        <v>196</v>
      </c>
      <c r="I9" s="10">
        <f>VLOOKUP(B9&amp;G9,Bancos!$B$1:$F$76,5,FALSE)</f>
        <v>0</v>
      </c>
      <c r="J9" s="2" t="s">
        <v>185</v>
      </c>
      <c r="K9" s="2" t="s">
        <v>156</v>
      </c>
      <c r="L9" s="2" t="s">
        <v>186</v>
      </c>
      <c r="M9" s="2" t="s">
        <v>186</v>
      </c>
      <c r="N9" s="2" t="s">
        <v>22</v>
      </c>
      <c r="O9" s="2" t="s">
        <v>23</v>
      </c>
      <c r="P9" s="10" t="str">
        <f>VLOOKUP(B9&amp;G9,Bancos!$B$1:$J$76,9,FALSE)</f>
        <v>1,2,3,4,5</v>
      </c>
      <c r="Q9" s="4" t="str">
        <f>VLOOKUP(B9,Orden!$A$1:$C$9,3,FALSE)</f>
        <v>N/A</v>
      </c>
    </row>
    <row r="1048440" spans="5:5" x14ac:dyDescent="0.25">
      <c r="E1048440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9904E-E028-4636-8A7D-9B55995B03F3}">
  <dimension ref="A1:Q1048440"/>
  <sheetViews>
    <sheetView workbookViewId="0"/>
  </sheetViews>
  <sheetFormatPr defaultColWidth="9.140625" defaultRowHeight="15" x14ac:dyDescent="0.25"/>
  <cols>
    <col min="2" max="2" width="14.140625" customWidth="1"/>
    <col min="3" max="4" width="11.140625" bestFit="1" customWidth="1"/>
    <col min="5" max="5" width="20.85546875" bestFit="1" customWidth="1"/>
    <col min="6" max="6" width="10.42578125" bestFit="1" customWidth="1"/>
    <col min="7" max="7" width="10.42578125" customWidth="1"/>
    <col min="8" max="8" width="16.5703125" bestFit="1" customWidth="1"/>
    <col min="10" max="10" width="16.5703125" bestFit="1" customWidth="1"/>
    <col min="11" max="11" width="8.85546875" bestFit="1" customWidth="1"/>
    <col min="12" max="12" width="8.5703125" bestFit="1" customWidth="1"/>
    <col min="13" max="13" width="8.85546875" style="1" bestFit="1" customWidth="1"/>
    <col min="14" max="14" width="16.42578125" bestFit="1" customWidth="1"/>
    <col min="15" max="15" width="12" bestFit="1" customWidth="1"/>
    <col min="16" max="16" width="15.42578125" bestFit="1" customWidth="1"/>
    <col min="17" max="17" width="7.85546875" bestFit="1" customWidth="1"/>
  </cols>
  <sheetData>
    <row r="1" spans="1:17" ht="37.5" x14ac:dyDescent="0.25">
      <c r="A1" s="6" t="s">
        <v>199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5</v>
      </c>
      <c r="G1" s="6" t="s">
        <v>202</v>
      </c>
      <c r="H1" s="6" t="s">
        <v>4</v>
      </c>
      <c r="I1" s="6" t="s">
        <v>6</v>
      </c>
      <c r="J1" s="6" t="s">
        <v>7</v>
      </c>
      <c r="K1" s="6" t="s">
        <v>8</v>
      </c>
      <c r="L1" s="6" t="s">
        <v>197</v>
      </c>
      <c r="M1" s="7" t="s">
        <v>9</v>
      </c>
      <c r="N1" s="6" t="s">
        <v>10</v>
      </c>
      <c r="O1" s="6" t="s">
        <v>198</v>
      </c>
      <c r="P1" s="6" t="s">
        <v>11</v>
      </c>
      <c r="Q1" s="6" t="s">
        <v>19</v>
      </c>
    </row>
    <row r="2" spans="1:17" x14ac:dyDescent="0.25">
      <c r="A2" s="4">
        <f>VLOOKUP(B2,Orden!$A$1:$B$9,2,FALSE)</f>
        <v>5</v>
      </c>
      <c r="B2" s="2" t="s">
        <v>127</v>
      </c>
      <c r="C2" s="2" t="s">
        <v>12</v>
      </c>
      <c r="D2" s="11" t="str">
        <f>VLOOKUP(B2&amp;G2,Bancos!$B$1:$E$76,3,FALSE)</f>
        <v>PE11</v>
      </c>
      <c r="E2" s="5" t="s">
        <v>203</v>
      </c>
      <c r="F2" s="11" t="str">
        <f>VLOOKUP(B2&amp;G2,Bancos!$B$1:$E$76,4,FALSE)</f>
        <v>PEN</v>
      </c>
      <c r="G2" s="4">
        <v>1</v>
      </c>
      <c r="H2" s="5" t="s">
        <v>128</v>
      </c>
      <c r="I2" s="10">
        <f>VLOOKUP(B2&amp;G2,Bancos!$B$1:$F$76,5,FALSE)</f>
        <v>0</v>
      </c>
      <c r="J2" s="2" t="s">
        <v>129</v>
      </c>
      <c r="K2" s="2" t="s">
        <v>17</v>
      </c>
      <c r="L2" s="2" t="s">
        <v>130</v>
      </c>
      <c r="M2" s="2" t="s">
        <v>130</v>
      </c>
      <c r="N2" s="2" t="s">
        <v>22</v>
      </c>
      <c r="O2" s="2" t="s">
        <v>23</v>
      </c>
      <c r="P2" s="10" t="str">
        <f>VLOOKUP(B2&amp;G2,Bancos!$B$1:$J$76,9,FALSE)</f>
        <v>1,2,3,4,5</v>
      </c>
      <c r="Q2" s="4" t="str">
        <f>VLOOKUP(B2,Orden!$A$1:$C$9,3,FALSE)</f>
        <v>N/A</v>
      </c>
    </row>
    <row r="3" spans="1:17" x14ac:dyDescent="0.25">
      <c r="A3" s="4">
        <f>VLOOKUP(B3,Orden!$A$1:$B$9,2,FALSE)</f>
        <v>5</v>
      </c>
      <c r="B3" s="2" t="s">
        <v>127</v>
      </c>
      <c r="C3" s="2" t="s">
        <v>12</v>
      </c>
      <c r="D3" s="11" t="str">
        <f>VLOOKUP(B3&amp;G3,Bancos!$B$1:$E$76,3,FALSE)</f>
        <v>PE11</v>
      </c>
      <c r="E3" s="5" t="s">
        <v>203</v>
      </c>
      <c r="F3" s="11" t="str">
        <f>VLOOKUP(B3&amp;G3,Bancos!$B$1:$E$76,4,FALSE)</f>
        <v>USD</v>
      </c>
      <c r="G3" s="4">
        <v>2</v>
      </c>
      <c r="H3" s="5" t="s">
        <v>131</v>
      </c>
      <c r="I3" s="10">
        <f>VLOOKUP(B3&amp;G3,Bancos!$B$1:$F$76,5,FALSE)</f>
        <v>0</v>
      </c>
      <c r="J3" s="2" t="s">
        <v>129</v>
      </c>
      <c r="K3" s="2" t="s">
        <v>17</v>
      </c>
      <c r="L3" s="2" t="s">
        <v>132</v>
      </c>
      <c r="M3" s="2" t="s">
        <v>132</v>
      </c>
      <c r="N3" s="2" t="s">
        <v>22</v>
      </c>
      <c r="O3" s="2" t="s">
        <v>23</v>
      </c>
      <c r="P3" s="10" t="str">
        <f>VLOOKUP(B3&amp;G3,Bancos!$B$1:$J$76,9,FALSE)</f>
        <v>1,2,3,4,5</v>
      </c>
      <c r="Q3" s="4" t="str">
        <f>VLOOKUP(B3,Orden!$A$1:$C$9,3,FALSE)</f>
        <v>N/A</v>
      </c>
    </row>
    <row r="4" spans="1:17" x14ac:dyDescent="0.25">
      <c r="A4" s="4">
        <f>VLOOKUP(B4,Orden!$A$1:$B$9,2,FALSE)</f>
        <v>5</v>
      </c>
      <c r="B4" s="2" t="s">
        <v>127</v>
      </c>
      <c r="C4" s="2" t="s">
        <v>12</v>
      </c>
      <c r="D4" s="11" t="str">
        <f>VLOOKUP(B4&amp;G4,Bancos!$B$1:$E$76,3,FALSE)</f>
        <v>PE12</v>
      </c>
      <c r="E4" s="5" t="s">
        <v>208</v>
      </c>
      <c r="F4" s="11" t="str">
        <f>VLOOKUP(B4&amp;G4,Bancos!$B$1:$E$76,4,FALSE)</f>
        <v>PEN</v>
      </c>
      <c r="G4" s="4">
        <v>3</v>
      </c>
      <c r="H4" s="5" t="s">
        <v>133</v>
      </c>
      <c r="I4" s="10">
        <f>VLOOKUP(B4&amp;G4,Bancos!$B$1:$F$76,5,FALSE)</f>
        <v>0</v>
      </c>
      <c r="J4" s="2" t="s">
        <v>129</v>
      </c>
      <c r="K4" s="2" t="s">
        <v>17</v>
      </c>
      <c r="L4" s="2" t="s">
        <v>130</v>
      </c>
      <c r="M4" s="2" t="s">
        <v>130</v>
      </c>
      <c r="N4" s="2" t="s">
        <v>22</v>
      </c>
      <c r="O4" s="2" t="s">
        <v>23</v>
      </c>
      <c r="P4" s="10" t="str">
        <f>VLOOKUP(B4&amp;G4,Bancos!$B$1:$J$76,9,FALSE)</f>
        <v>1,2,3,4,5</v>
      </c>
      <c r="Q4" s="4" t="str">
        <f>VLOOKUP(B4,Orden!$A$1:$C$9,3,FALSE)</f>
        <v>N/A</v>
      </c>
    </row>
    <row r="5" spans="1:17" x14ac:dyDescent="0.25">
      <c r="A5" s="4">
        <f>VLOOKUP(B5,Orden!$A$1:$B$9,2,FALSE)</f>
        <v>5</v>
      </c>
      <c r="B5" s="2" t="s">
        <v>127</v>
      </c>
      <c r="C5" s="2" t="s">
        <v>12</v>
      </c>
      <c r="D5" s="11" t="str">
        <f>VLOOKUP(B5&amp;G5,Bancos!$B$1:$E$76,3,FALSE)</f>
        <v>PE12</v>
      </c>
      <c r="E5" s="5" t="s">
        <v>208</v>
      </c>
      <c r="F5" s="11" t="str">
        <f>VLOOKUP(B5&amp;G5,Bancos!$B$1:$E$76,4,FALSE)</f>
        <v>USD</v>
      </c>
      <c r="G5" s="4">
        <v>4</v>
      </c>
      <c r="H5" s="5" t="s">
        <v>134</v>
      </c>
      <c r="I5" s="10">
        <f>VLOOKUP(B5&amp;G5,Bancos!$B$1:$F$76,5,FALSE)</f>
        <v>0</v>
      </c>
      <c r="J5" s="2" t="s">
        <v>129</v>
      </c>
      <c r="K5" s="2" t="s">
        <v>17</v>
      </c>
      <c r="L5" s="2" t="s">
        <v>132</v>
      </c>
      <c r="M5" s="2" t="s">
        <v>132</v>
      </c>
      <c r="N5" s="2" t="s">
        <v>22</v>
      </c>
      <c r="O5" s="2" t="s">
        <v>23</v>
      </c>
      <c r="P5" s="10" t="str">
        <f>VLOOKUP(B5&amp;G5,Bancos!$B$1:$J$76,9,FALSE)</f>
        <v>1,2,3,4,5</v>
      </c>
      <c r="Q5" s="4" t="str">
        <f>VLOOKUP(B5,Orden!$A$1:$C$9,3,FALSE)</f>
        <v>N/A</v>
      </c>
    </row>
    <row r="6" spans="1:17" x14ac:dyDescent="0.25">
      <c r="A6" s="4">
        <f>VLOOKUP(B6,Orden!$A$1:$B$9,2,FALSE)</f>
        <v>5</v>
      </c>
      <c r="B6" s="2" t="s">
        <v>127</v>
      </c>
      <c r="C6" s="2" t="s">
        <v>12</v>
      </c>
      <c r="D6" s="11" t="str">
        <f>VLOOKUP(B6&amp;G6,Bancos!$B$1:$E$76,3,FALSE)</f>
        <v>PE14</v>
      </c>
      <c r="E6" s="5" t="s">
        <v>207</v>
      </c>
      <c r="F6" s="11" t="str">
        <f>VLOOKUP(B6&amp;G6,Bancos!$B$1:$E$76,4,FALSE)</f>
        <v>PEN</v>
      </c>
      <c r="G6" s="4">
        <v>5</v>
      </c>
      <c r="H6" s="5" t="s">
        <v>135</v>
      </c>
      <c r="I6" s="10">
        <f>VLOOKUP(B6&amp;G6,Bancos!$B$1:$F$76,5,FALSE)</f>
        <v>0</v>
      </c>
      <c r="J6" s="2" t="s">
        <v>129</v>
      </c>
      <c r="K6" s="2" t="s">
        <v>17</v>
      </c>
      <c r="L6" s="2" t="s">
        <v>130</v>
      </c>
      <c r="M6" s="2" t="s">
        <v>130</v>
      </c>
      <c r="N6" s="2" t="s">
        <v>22</v>
      </c>
      <c r="O6" s="2" t="s">
        <v>23</v>
      </c>
      <c r="P6" s="10" t="str">
        <f>VLOOKUP(B6&amp;G6,Bancos!$B$1:$J$76,9,FALSE)</f>
        <v>1,2,3,4,5</v>
      </c>
      <c r="Q6" s="4" t="str">
        <f>VLOOKUP(B6,Orden!$A$1:$C$9,3,FALSE)</f>
        <v>N/A</v>
      </c>
    </row>
    <row r="7" spans="1:17" x14ac:dyDescent="0.25">
      <c r="A7" s="4">
        <f>VLOOKUP(B7,Orden!$A$1:$B$9,2,FALSE)</f>
        <v>5</v>
      </c>
      <c r="B7" s="2" t="s">
        <v>127</v>
      </c>
      <c r="C7" s="2" t="s">
        <v>12</v>
      </c>
      <c r="D7" s="11" t="str">
        <f>VLOOKUP(B7&amp;G7,Bancos!$B$1:$E$76,3,FALSE)</f>
        <v>PE14</v>
      </c>
      <c r="E7" s="5" t="s">
        <v>207</v>
      </c>
      <c r="F7" s="11" t="str">
        <f>VLOOKUP(B7&amp;G7,Bancos!$B$1:$E$76,4,FALSE)</f>
        <v>USD</v>
      </c>
      <c r="G7" s="4">
        <v>6</v>
      </c>
      <c r="H7" s="5" t="s">
        <v>136</v>
      </c>
      <c r="I7" s="10">
        <f>VLOOKUP(B7&amp;G7,Bancos!$B$1:$F$76,5,FALSE)</f>
        <v>0</v>
      </c>
      <c r="J7" s="2" t="s">
        <v>129</v>
      </c>
      <c r="K7" s="2" t="s">
        <v>17</v>
      </c>
      <c r="L7" s="2" t="s">
        <v>132</v>
      </c>
      <c r="M7" s="2" t="s">
        <v>132</v>
      </c>
      <c r="N7" s="2" t="s">
        <v>22</v>
      </c>
      <c r="O7" s="2" t="s">
        <v>23</v>
      </c>
      <c r="P7" s="10" t="str">
        <f>VLOOKUP(B7&amp;G7,Bancos!$B$1:$J$76,9,FALSE)</f>
        <v>1,2,3,4,5</v>
      </c>
      <c r="Q7" s="4" t="str">
        <f>VLOOKUP(B7,Orden!$A$1:$C$9,3,FALSE)</f>
        <v>N/A</v>
      </c>
    </row>
    <row r="8" spans="1:17" x14ac:dyDescent="0.25">
      <c r="A8" s="4">
        <f>VLOOKUP(B8,Orden!$A$1:$B$9,2,FALSE)</f>
        <v>5</v>
      </c>
      <c r="B8" s="2" t="s">
        <v>127</v>
      </c>
      <c r="C8" s="2" t="s">
        <v>12</v>
      </c>
      <c r="D8" s="11" t="str">
        <f>VLOOKUP(B8&amp;G8,Bancos!$B$1:$E$76,3,FALSE)</f>
        <v>PE15</v>
      </c>
      <c r="E8" s="5" t="s">
        <v>206</v>
      </c>
      <c r="F8" s="11" t="str">
        <f>VLOOKUP(B8&amp;G8,Bancos!$B$1:$E$76,4,FALSE)</f>
        <v>PEN</v>
      </c>
      <c r="G8" s="4">
        <v>7</v>
      </c>
      <c r="H8" s="5" t="s">
        <v>137</v>
      </c>
      <c r="I8" s="10">
        <f>VLOOKUP(B8&amp;G8,Bancos!$B$1:$F$76,5,FALSE)</f>
        <v>0</v>
      </c>
      <c r="J8" s="2" t="s">
        <v>129</v>
      </c>
      <c r="K8" s="2" t="s">
        <v>17</v>
      </c>
      <c r="L8" s="2" t="s">
        <v>130</v>
      </c>
      <c r="M8" s="2" t="s">
        <v>130</v>
      </c>
      <c r="N8" s="2" t="s">
        <v>22</v>
      </c>
      <c r="O8" s="2" t="s">
        <v>23</v>
      </c>
      <c r="P8" s="10" t="str">
        <f>VLOOKUP(B8&amp;G8,Bancos!$B$1:$J$76,9,FALSE)</f>
        <v>1,2,3,4,5</v>
      </c>
      <c r="Q8" s="4" t="str">
        <f>VLOOKUP(B8,Orden!$A$1:$C$9,3,FALSE)</f>
        <v>N/A</v>
      </c>
    </row>
    <row r="9" spans="1:17" x14ac:dyDescent="0.25">
      <c r="A9" s="4">
        <f>VLOOKUP(B9,Orden!$A$1:$B$9,2,FALSE)</f>
        <v>5</v>
      </c>
      <c r="B9" s="2" t="s">
        <v>127</v>
      </c>
      <c r="C9" s="2" t="s">
        <v>12</v>
      </c>
      <c r="D9" s="11" t="str">
        <f>VLOOKUP(B9&amp;G9,Bancos!$B$1:$E$76,3,FALSE)</f>
        <v>PE16</v>
      </c>
      <c r="E9" s="5" t="s">
        <v>205</v>
      </c>
      <c r="F9" s="11" t="str">
        <f>VLOOKUP(B9&amp;G9,Bancos!$B$1:$E$76,4,FALSE)</f>
        <v>PEN</v>
      </c>
      <c r="G9" s="4">
        <v>8</v>
      </c>
      <c r="H9" s="5" t="s">
        <v>138</v>
      </c>
      <c r="I9" s="10">
        <f>VLOOKUP(B9&amp;G9,Bancos!$B$1:$F$76,5,FALSE)</f>
        <v>0</v>
      </c>
      <c r="J9" s="2" t="s">
        <v>129</v>
      </c>
      <c r="K9" s="2" t="s">
        <v>17</v>
      </c>
      <c r="L9" s="2" t="s">
        <v>130</v>
      </c>
      <c r="M9" s="2" t="s">
        <v>130</v>
      </c>
      <c r="N9" s="2" t="s">
        <v>22</v>
      </c>
      <c r="O9" s="2" t="s">
        <v>23</v>
      </c>
      <c r="P9" s="10" t="str">
        <f>VLOOKUP(B9&amp;G9,Bancos!$B$1:$J$76,9,FALSE)</f>
        <v>1,2,3,4,5</v>
      </c>
      <c r="Q9" s="4" t="str">
        <f>VLOOKUP(B9,Orden!$A$1:$C$9,3,FALSE)</f>
        <v>N/A</v>
      </c>
    </row>
    <row r="10" spans="1:17" x14ac:dyDescent="0.25">
      <c r="A10" s="4">
        <f>VLOOKUP(B10,Orden!$A$1:$B$9,2,FALSE)</f>
        <v>5</v>
      </c>
      <c r="B10" s="2" t="s">
        <v>127</v>
      </c>
      <c r="C10" s="2" t="s">
        <v>12</v>
      </c>
      <c r="D10" s="11" t="str">
        <f>VLOOKUP(B10&amp;G10,Bancos!$B$1:$E$76,3,FALSE)</f>
        <v>PE18</v>
      </c>
      <c r="E10" s="5" t="s">
        <v>210</v>
      </c>
      <c r="F10" s="11" t="str">
        <f>VLOOKUP(B10&amp;G10,Bancos!$B$1:$E$76,4,FALSE)</f>
        <v>PEN</v>
      </c>
      <c r="G10" s="4">
        <v>9</v>
      </c>
      <c r="H10" s="5" t="s">
        <v>139</v>
      </c>
      <c r="I10" s="10">
        <f>VLOOKUP(B10&amp;G10,Bancos!$B$1:$F$76,5,FALSE)</f>
        <v>0</v>
      </c>
      <c r="J10" s="2" t="s">
        <v>129</v>
      </c>
      <c r="K10" s="2" t="s">
        <v>17</v>
      </c>
      <c r="L10" s="2" t="s">
        <v>130</v>
      </c>
      <c r="M10" s="2" t="s">
        <v>130</v>
      </c>
      <c r="N10" s="2" t="s">
        <v>22</v>
      </c>
      <c r="O10" s="2" t="s">
        <v>23</v>
      </c>
      <c r="P10" s="10" t="str">
        <f>VLOOKUP(B10&amp;G10,Bancos!$B$1:$J$76,9,FALSE)</f>
        <v>1,2,3,4,5</v>
      </c>
      <c r="Q10" s="4" t="str">
        <f>VLOOKUP(B10,Orden!$A$1:$C$9,3,FALSE)</f>
        <v>N/A</v>
      </c>
    </row>
    <row r="11" spans="1:17" x14ac:dyDescent="0.25">
      <c r="A11" s="4">
        <f>VLOOKUP(B11,Orden!$A$1:$B$9,2,FALSE)</f>
        <v>5</v>
      </c>
      <c r="B11" s="2" t="s">
        <v>127</v>
      </c>
      <c r="C11" s="2" t="s">
        <v>12</v>
      </c>
      <c r="D11" s="11" t="str">
        <f>VLOOKUP(B11&amp;G11,Bancos!$B$1:$E$76,3,FALSE)</f>
        <v>PE18</v>
      </c>
      <c r="E11" s="5" t="s">
        <v>210</v>
      </c>
      <c r="F11" s="11" t="str">
        <f>VLOOKUP(B11&amp;G11,Bancos!$B$1:$E$76,4,FALSE)</f>
        <v>USD</v>
      </c>
      <c r="G11" s="4">
        <v>10</v>
      </c>
      <c r="H11" s="5" t="s">
        <v>140</v>
      </c>
      <c r="I11" s="10">
        <f>VLOOKUP(B11&amp;G11,Bancos!$B$1:$F$76,5,FALSE)</f>
        <v>0</v>
      </c>
      <c r="J11" s="2" t="s">
        <v>129</v>
      </c>
      <c r="K11" s="2" t="s">
        <v>17</v>
      </c>
      <c r="L11" s="2" t="s">
        <v>132</v>
      </c>
      <c r="M11" s="2" t="s">
        <v>132</v>
      </c>
      <c r="N11" s="2" t="s">
        <v>22</v>
      </c>
      <c r="O11" s="2" t="s">
        <v>23</v>
      </c>
      <c r="P11" s="10" t="str">
        <f>VLOOKUP(B11&amp;G11,Bancos!$B$1:$J$76,9,FALSE)</f>
        <v>1,2,3,4,5</v>
      </c>
      <c r="Q11" s="4" t="str">
        <f>VLOOKUP(B11,Orden!$A$1:$C$9,3,FALSE)</f>
        <v>N/A</v>
      </c>
    </row>
    <row r="12" spans="1:17" x14ac:dyDescent="0.25">
      <c r="A12" s="4">
        <f>VLOOKUP(B12,Orden!$A$1:$B$9,2,FALSE)</f>
        <v>5</v>
      </c>
      <c r="B12" s="2" t="s">
        <v>127</v>
      </c>
      <c r="C12" s="2" t="s">
        <v>12</v>
      </c>
      <c r="D12" s="11" t="str">
        <f>VLOOKUP(B12&amp;G12,Bancos!$B$1:$E$76,3,FALSE)</f>
        <v>PE21</v>
      </c>
      <c r="E12" s="5" t="s">
        <v>209</v>
      </c>
      <c r="F12" s="11" t="str">
        <f>VLOOKUP(B12&amp;G12,Bancos!$B$1:$E$76,4,FALSE)</f>
        <v>PEN</v>
      </c>
      <c r="G12" s="4">
        <v>11</v>
      </c>
      <c r="H12" s="5" t="s">
        <v>141</v>
      </c>
      <c r="I12" s="10">
        <f>VLOOKUP(B12&amp;G12,Bancos!$B$1:$F$76,5,FALSE)</f>
        <v>0</v>
      </c>
      <c r="J12" s="2" t="s">
        <v>129</v>
      </c>
      <c r="K12" s="2" t="s">
        <v>17</v>
      </c>
      <c r="L12" s="2" t="s">
        <v>130</v>
      </c>
      <c r="M12" s="2" t="s">
        <v>130</v>
      </c>
      <c r="N12" s="2" t="s">
        <v>22</v>
      </c>
      <c r="O12" s="2" t="s">
        <v>23</v>
      </c>
      <c r="P12" s="10" t="str">
        <f>VLOOKUP(B12&amp;G12,Bancos!$B$1:$J$76,9,FALSE)</f>
        <v>1,2,3,4,5</v>
      </c>
      <c r="Q12" s="4" t="str">
        <f>VLOOKUP(B12,Orden!$A$1:$C$9,3,FALSE)</f>
        <v>N/A</v>
      </c>
    </row>
    <row r="13" spans="1:17" x14ac:dyDescent="0.25">
      <c r="A13" s="4">
        <f>VLOOKUP(B13,Orden!$A$1:$B$9,2,FALSE)</f>
        <v>5</v>
      </c>
      <c r="B13" s="2" t="s">
        <v>127</v>
      </c>
      <c r="C13" s="2" t="s">
        <v>12</v>
      </c>
      <c r="D13" s="11" t="str">
        <f>VLOOKUP(B13&amp;G13,Bancos!$B$1:$E$76,3,FALSE)</f>
        <v>PE21</v>
      </c>
      <c r="E13" s="5" t="s">
        <v>209</v>
      </c>
      <c r="F13" s="11" t="str">
        <f>VLOOKUP(B13&amp;G13,Bancos!$B$1:$E$76,4,FALSE)</f>
        <v>USD</v>
      </c>
      <c r="G13" s="4">
        <v>12</v>
      </c>
      <c r="H13" s="5" t="s">
        <v>142</v>
      </c>
      <c r="I13" s="10">
        <f>VLOOKUP(B13&amp;G13,Bancos!$B$1:$F$76,5,FALSE)</f>
        <v>0</v>
      </c>
      <c r="J13" s="2" t="s">
        <v>129</v>
      </c>
      <c r="K13" s="2" t="s">
        <v>17</v>
      </c>
      <c r="L13" s="2" t="s">
        <v>132</v>
      </c>
      <c r="M13" s="2" t="s">
        <v>132</v>
      </c>
      <c r="N13" s="2" t="s">
        <v>22</v>
      </c>
      <c r="O13" s="2" t="s">
        <v>23</v>
      </c>
      <c r="P13" s="10" t="str">
        <f>VLOOKUP(B13&amp;G13,Bancos!$B$1:$J$76,9,FALSE)</f>
        <v>1,2,3,4,5</v>
      </c>
      <c r="Q13" s="4" t="str">
        <f>VLOOKUP(B13,Orden!$A$1:$C$9,3,FALSE)</f>
        <v>N/A</v>
      </c>
    </row>
    <row r="1048440" spans="5:5" x14ac:dyDescent="0.25">
      <c r="E1048440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759D2-601D-4F97-9E96-DE3C83A19897}">
  <dimension ref="A1:Q1048440"/>
  <sheetViews>
    <sheetView workbookViewId="0"/>
  </sheetViews>
  <sheetFormatPr defaultColWidth="9.140625" defaultRowHeight="15" x14ac:dyDescent="0.25"/>
  <cols>
    <col min="2" max="2" width="14.140625" customWidth="1"/>
    <col min="3" max="4" width="11.140625" bestFit="1" customWidth="1"/>
    <col min="5" max="5" width="20.85546875" bestFit="1" customWidth="1"/>
    <col min="6" max="6" width="10.42578125" bestFit="1" customWidth="1"/>
    <col min="7" max="7" width="10.42578125" customWidth="1"/>
    <col min="8" max="8" width="16.5703125" bestFit="1" customWidth="1"/>
    <col min="10" max="10" width="16.5703125" bestFit="1" customWidth="1"/>
    <col min="11" max="11" width="8.85546875" bestFit="1" customWidth="1"/>
    <col min="12" max="12" width="8.5703125" bestFit="1" customWidth="1"/>
    <col min="13" max="13" width="8.85546875" style="1" bestFit="1" customWidth="1"/>
    <col min="14" max="14" width="16.42578125" bestFit="1" customWidth="1"/>
    <col min="15" max="15" width="12" bestFit="1" customWidth="1"/>
    <col min="16" max="16" width="15.42578125" bestFit="1" customWidth="1"/>
    <col min="17" max="17" width="7.85546875" bestFit="1" customWidth="1"/>
  </cols>
  <sheetData>
    <row r="1" spans="1:17" ht="37.5" x14ac:dyDescent="0.25">
      <c r="A1" s="6" t="s">
        <v>199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5</v>
      </c>
      <c r="G1" s="6" t="s">
        <v>202</v>
      </c>
      <c r="H1" s="6" t="s">
        <v>4</v>
      </c>
      <c r="I1" s="6" t="s">
        <v>6</v>
      </c>
      <c r="J1" s="6" t="s">
        <v>7</v>
      </c>
      <c r="K1" s="6" t="s">
        <v>8</v>
      </c>
      <c r="L1" s="6" t="s">
        <v>197</v>
      </c>
      <c r="M1" s="7" t="s">
        <v>9</v>
      </c>
      <c r="N1" s="6" t="s">
        <v>10</v>
      </c>
      <c r="O1" s="6" t="s">
        <v>198</v>
      </c>
      <c r="P1" s="6" t="s">
        <v>11</v>
      </c>
      <c r="Q1" s="6" t="s">
        <v>19</v>
      </c>
    </row>
    <row r="2" spans="1:17" x14ac:dyDescent="0.25">
      <c r="A2" s="4">
        <f>VLOOKUP(B2,Orden!$A$1:$B$9,2,FALSE)</f>
        <v>6</v>
      </c>
      <c r="B2" s="2" t="s">
        <v>157</v>
      </c>
      <c r="C2" s="2" t="s">
        <v>12</v>
      </c>
      <c r="D2" s="11" t="str">
        <f>VLOOKUP(B2&amp;G2,Bancos!$B$1:$E$76,3,FALSE)</f>
        <v>PE11</v>
      </c>
      <c r="E2" s="5" t="s">
        <v>203</v>
      </c>
      <c r="F2" s="11" t="str">
        <f>VLOOKUP(B2&amp;G2,Bancos!$B$1:$E$76,4,FALSE)</f>
        <v>PEN</v>
      </c>
      <c r="G2" s="4">
        <v>1</v>
      </c>
      <c r="H2" s="5" t="s">
        <v>158</v>
      </c>
      <c r="I2" s="10">
        <f>VLOOKUP(B2&amp;G2,Bancos!$B$1:$F$76,5,FALSE)</f>
        <v>0</v>
      </c>
      <c r="J2" s="2" t="s">
        <v>159</v>
      </c>
      <c r="K2" s="2" t="s">
        <v>17</v>
      </c>
      <c r="L2" s="2" t="s">
        <v>160</v>
      </c>
      <c r="M2" s="2" t="s">
        <v>160</v>
      </c>
      <c r="N2" s="2" t="s">
        <v>22</v>
      </c>
      <c r="O2" s="2" t="s">
        <v>23</v>
      </c>
      <c r="P2" s="10" t="str">
        <f>VLOOKUP(B2&amp;G2,Bancos!$B$1:$J$76,9,FALSE)</f>
        <v>2,3,4,5</v>
      </c>
      <c r="Q2" s="10" t="str">
        <f>VLOOKUP(B2,Orden!$A$1:$C$9,3,FALSE)</f>
        <v>Si</v>
      </c>
    </row>
    <row r="3" spans="1:17" x14ac:dyDescent="0.25">
      <c r="A3" s="4">
        <f>VLOOKUP(B3,Orden!$A$1:$B$9,2,FALSE)</f>
        <v>6</v>
      </c>
      <c r="B3" s="2" t="s">
        <v>157</v>
      </c>
      <c r="C3" s="2" t="s">
        <v>12</v>
      </c>
      <c r="D3" s="11" t="str">
        <f>VLOOKUP(B3&amp;G3,Bancos!$B$1:$E$76,3,FALSE)</f>
        <v>PE11</v>
      </c>
      <c r="E3" s="5" t="s">
        <v>203</v>
      </c>
      <c r="F3" s="11" t="str">
        <f>VLOOKUP(B3&amp;G3,Bancos!$B$1:$E$76,4,FALSE)</f>
        <v>PEN</v>
      </c>
      <c r="G3" s="4">
        <v>2</v>
      </c>
      <c r="H3" s="5" t="s">
        <v>161</v>
      </c>
      <c r="I3" s="10">
        <f>VLOOKUP(B3&amp;G3,Bancos!$B$1:$F$76,5,FALSE)</f>
        <v>0</v>
      </c>
      <c r="J3" s="2" t="s">
        <v>162</v>
      </c>
      <c r="K3" s="2" t="s">
        <v>17</v>
      </c>
      <c r="L3" s="2" t="s">
        <v>160</v>
      </c>
      <c r="M3" s="2" t="s">
        <v>160</v>
      </c>
      <c r="N3" s="2" t="s">
        <v>22</v>
      </c>
      <c r="O3" s="2" t="s">
        <v>23</v>
      </c>
      <c r="P3" s="10" t="str">
        <f>VLOOKUP(B3&amp;G3,Bancos!$B$1:$J$76,9,FALSE)</f>
        <v>2,3,4,5</v>
      </c>
      <c r="Q3" s="10" t="str">
        <f>VLOOKUP(B3,Orden!$A$1:$C$9,3,FALSE)</f>
        <v>Si</v>
      </c>
    </row>
    <row r="4" spans="1:17" x14ac:dyDescent="0.25">
      <c r="A4" s="4">
        <f>VLOOKUP(B4,Orden!$A$1:$B$9,2,FALSE)</f>
        <v>6</v>
      </c>
      <c r="B4" s="2" t="s">
        <v>157</v>
      </c>
      <c r="C4" s="2" t="s">
        <v>12</v>
      </c>
      <c r="D4" s="11" t="str">
        <f>VLOOKUP(B4&amp;G4,Bancos!$B$1:$E$76,3,FALSE)</f>
        <v>PE11</v>
      </c>
      <c r="E4" s="5" t="s">
        <v>203</v>
      </c>
      <c r="F4" s="11" t="str">
        <f>VLOOKUP(B4&amp;G4,Bancos!$B$1:$E$76,4,FALSE)</f>
        <v>USD</v>
      </c>
      <c r="G4" s="4">
        <v>3</v>
      </c>
      <c r="H4" s="5" t="s">
        <v>163</v>
      </c>
      <c r="I4" s="10">
        <f>VLOOKUP(B4&amp;G4,Bancos!$B$1:$F$76,5,FALSE)</f>
        <v>0</v>
      </c>
      <c r="J4" s="2" t="s">
        <v>159</v>
      </c>
      <c r="K4" s="2" t="s">
        <v>17</v>
      </c>
      <c r="L4" s="2" t="s">
        <v>164</v>
      </c>
      <c r="M4" s="2" t="s">
        <v>164</v>
      </c>
      <c r="N4" s="2" t="s">
        <v>22</v>
      </c>
      <c r="O4" s="2" t="s">
        <v>23</v>
      </c>
      <c r="P4" s="10" t="str">
        <f>VLOOKUP(B4&amp;G4,Bancos!$B$1:$J$76,9,FALSE)</f>
        <v>2,3,4,5</v>
      </c>
      <c r="Q4" s="10" t="str">
        <f>VLOOKUP(B4,Orden!$A$1:$C$9,3,FALSE)</f>
        <v>Si</v>
      </c>
    </row>
    <row r="5" spans="1:17" x14ac:dyDescent="0.25">
      <c r="A5" s="4">
        <f>VLOOKUP(B5,Orden!$A$1:$B$9,2,FALSE)</f>
        <v>6</v>
      </c>
      <c r="B5" s="2" t="s">
        <v>157</v>
      </c>
      <c r="C5" s="2" t="s">
        <v>12</v>
      </c>
      <c r="D5" s="11" t="str">
        <f>VLOOKUP(B5&amp;G5,Bancos!$B$1:$E$76,3,FALSE)</f>
        <v>PE12</v>
      </c>
      <c r="E5" s="5" t="s">
        <v>208</v>
      </c>
      <c r="F5" s="11" t="str">
        <f>VLOOKUP(B5&amp;G5,Bancos!$B$1:$E$76,4,FALSE)</f>
        <v>PEN</v>
      </c>
      <c r="G5" s="4">
        <v>4</v>
      </c>
      <c r="H5" s="5" t="s">
        <v>165</v>
      </c>
      <c r="I5" s="10">
        <f>VLOOKUP(B5&amp;G5,Bancos!$B$1:$F$76,5,FALSE)</f>
        <v>0</v>
      </c>
      <c r="J5" s="2" t="s">
        <v>159</v>
      </c>
      <c r="K5" s="2" t="s">
        <v>17</v>
      </c>
      <c r="L5" s="2" t="s">
        <v>160</v>
      </c>
      <c r="M5" s="2" t="s">
        <v>160</v>
      </c>
      <c r="N5" s="2" t="s">
        <v>22</v>
      </c>
      <c r="O5" s="2" t="s">
        <v>23</v>
      </c>
      <c r="P5" s="10" t="str">
        <f>VLOOKUP(B5&amp;G5,Bancos!$B$1:$J$76,9,FALSE)</f>
        <v>2,3,4,5</v>
      </c>
      <c r="Q5" s="10" t="str">
        <f>VLOOKUP(B5,Orden!$A$1:$C$9,3,FALSE)</f>
        <v>Si</v>
      </c>
    </row>
    <row r="6" spans="1:17" x14ac:dyDescent="0.25">
      <c r="A6" s="4">
        <f>VLOOKUP(B6,Orden!$A$1:$B$9,2,FALSE)</f>
        <v>6</v>
      </c>
      <c r="B6" s="2" t="s">
        <v>157</v>
      </c>
      <c r="C6" s="2" t="s">
        <v>12</v>
      </c>
      <c r="D6" s="11" t="str">
        <f>VLOOKUP(B6&amp;G6,Bancos!$B$1:$E$76,3,FALSE)</f>
        <v>PE12</v>
      </c>
      <c r="E6" s="5" t="s">
        <v>208</v>
      </c>
      <c r="F6" s="11" t="str">
        <f>VLOOKUP(B6&amp;G6,Bancos!$B$1:$E$76,4,FALSE)</f>
        <v>USD</v>
      </c>
      <c r="G6" s="4">
        <v>5</v>
      </c>
      <c r="H6" s="5" t="s">
        <v>166</v>
      </c>
      <c r="I6" s="10">
        <f>VLOOKUP(B6&amp;G6,Bancos!$B$1:$F$76,5,FALSE)</f>
        <v>0</v>
      </c>
      <c r="J6" s="2" t="s">
        <v>159</v>
      </c>
      <c r="K6" s="2" t="s">
        <v>17</v>
      </c>
      <c r="L6" s="2" t="s">
        <v>164</v>
      </c>
      <c r="M6" s="2" t="s">
        <v>164</v>
      </c>
      <c r="N6" s="2" t="s">
        <v>22</v>
      </c>
      <c r="O6" s="2" t="s">
        <v>23</v>
      </c>
      <c r="P6" s="10" t="str">
        <f>VLOOKUP(B6&amp;G6,Bancos!$B$1:$J$76,9,FALSE)</f>
        <v>2,3,4,5</v>
      </c>
      <c r="Q6" s="10" t="str">
        <f>VLOOKUP(B6,Orden!$A$1:$C$9,3,FALSE)</f>
        <v>Si</v>
      </c>
    </row>
    <row r="7" spans="1:17" x14ac:dyDescent="0.25">
      <c r="A7" s="4">
        <f>VLOOKUP(B7,Orden!$A$1:$B$9,2,FALSE)</f>
        <v>6</v>
      </c>
      <c r="B7" s="2" t="s">
        <v>157</v>
      </c>
      <c r="C7" s="2" t="s">
        <v>12</v>
      </c>
      <c r="D7" s="11" t="str">
        <f>VLOOKUP(B7&amp;G7,Bancos!$B$1:$E$76,3,FALSE)</f>
        <v>PE14</v>
      </c>
      <c r="E7" s="5" t="s">
        <v>207</v>
      </c>
      <c r="F7" s="11" t="str">
        <f>VLOOKUP(B7&amp;G7,Bancos!$B$1:$E$76,4,FALSE)</f>
        <v>PEN</v>
      </c>
      <c r="G7" s="4">
        <v>6</v>
      </c>
      <c r="H7" s="5" t="s">
        <v>167</v>
      </c>
      <c r="I7" s="10">
        <f>VLOOKUP(B7&amp;G7,Bancos!$B$1:$F$76,5,FALSE)</f>
        <v>0</v>
      </c>
      <c r="J7" s="2" t="s">
        <v>159</v>
      </c>
      <c r="K7" s="2" t="s">
        <v>17</v>
      </c>
      <c r="L7" s="2" t="s">
        <v>160</v>
      </c>
      <c r="M7" s="2" t="s">
        <v>160</v>
      </c>
      <c r="N7" s="2" t="s">
        <v>22</v>
      </c>
      <c r="O7" s="2" t="s">
        <v>23</v>
      </c>
      <c r="P7" s="10" t="str">
        <f>VLOOKUP(B7&amp;G7,Bancos!$B$1:$J$76,9,FALSE)</f>
        <v>2,3,4,5</v>
      </c>
      <c r="Q7" s="10" t="str">
        <f>VLOOKUP(B7,Orden!$A$1:$C$9,3,FALSE)</f>
        <v>Si</v>
      </c>
    </row>
    <row r="8" spans="1:17" x14ac:dyDescent="0.25">
      <c r="A8" s="4">
        <f>VLOOKUP(B8,Orden!$A$1:$B$9,2,FALSE)</f>
        <v>6</v>
      </c>
      <c r="B8" s="2" t="s">
        <v>157</v>
      </c>
      <c r="C8" s="2" t="s">
        <v>12</v>
      </c>
      <c r="D8" s="11" t="str">
        <f>VLOOKUP(B8&amp;G8,Bancos!$B$1:$E$76,3,FALSE)</f>
        <v>PE14</v>
      </c>
      <c r="E8" s="5" t="s">
        <v>207</v>
      </c>
      <c r="F8" s="11" t="str">
        <f>VLOOKUP(B8&amp;G8,Bancos!$B$1:$E$76,4,FALSE)</f>
        <v>PEN</v>
      </c>
      <c r="G8" s="4">
        <v>7</v>
      </c>
      <c r="H8" s="5" t="s">
        <v>168</v>
      </c>
      <c r="I8" s="10">
        <f>VLOOKUP(B8&amp;G8,Bancos!$B$1:$F$76,5,FALSE)</f>
        <v>0</v>
      </c>
      <c r="J8" s="2" t="s">
        <v>159</v>
      </c>
      <c r="K8" s="2" t="s">
        <v>17</v>
      </c>
      <c r="L8" s="2" t="s">
        <v>160</v>
      </c>
      <c r="M8" s="2" t="s">
        <v>160</v>
      </c>
      <c r="N8" s="2" t="s">
        <v>22</v>
      </c>
      <c r="O8" s="2" t="s">
        <v>23</v>
      </c>
      <c r="P8" s="10" t="str">
        <f>VLOOKUP(B8&amp;G8,Bancos!$B$1:$J$76,9,FALSE)</f>
        <v>2,3,4,5</v>
      </c>
      <c r="Q8" s="10" t="str">
        <f>VLOOKUP(B8,Orden!$A$1:$C$9,3,FALSE)</f>
        <v>Si</v>
      </c>
    </row>
    <row r="9" spans="1:17" x14ac:dyDescent="0.25">
      <c r="A9" s="4">
        <f>VLOOKUP(B9,Orden!$A$1:$B$9,2,FALSE)</f>
        <v>6</v>
      </c>
      <c r="B9" s="2" t="s">
        <v>157</v>
      </c>
      <c r="C9" s="2" t="s">
        <v>12</v>
      </c>
      <c r="D9" s="11" t="str">
        <f>VLOOKUP(B9&amp;G9,Bancos!$B$1:$E$76,3,FALSE)</f>
        <v>PE14</v>
      </c>
      <c r="E9" s="5" t="s">
        <v>207</v>
      </c>
      <c r="F9" s="11" t="str">
        <f>VLOOKUP(B9&amp;G9,Bancos!$B$1:$E$76,4,FALSE)</f>
        <v>USD</v>
      </c>
      <c r="G9" s="4">
        <v>8</v>
      </c>
      <c r="H9" s="5" t="s">
        <v>169</v>
      </c>
      <c r="I9" s="10">
        <f>VLOOKUP(B9&amp;G9,Bancos!$B$1:$F$76,5,FALSE)</f>
        <v>0</v>
      </c>
      <c r="J9" s="2" t="s">
        <v>159</v>
      </c>
      <c r="K9" s="2" t="s">
        <v>17</v>
      </c>
      <c r="L9" s="2" t="s">
        <v>164</v>
      </c>
      <c r="M9" s="2" t="s">
        <v>164</v>
      </c>
      <c r="N9" s="2" t="s">
        <v>22</v>
      </c>
      <c r="O9" s="2" t="s">
        <v>23</v>
      </c>
      <c r="P9" s="10" t="str">
        <f>VLOOKUP(B9&amp;G9,Bancos!$B$1:$J$76,9,FALSE)</f>
        <v>2,3,4,5</v>
      </c>
      <c r="Q9" s="10" t="str">
        <f>VLOOKUP(B9,Orden!$A$1:$C$9,3,FALSE)</f>
        <v>Si</v>
      </c>
    </row>
    <row r="10" spans="1:17" x14ac:dyDescent="0.25">
      <c r="A10" s="4">
        <f>VLOOKUP(B10,Orden!$A$1:$B$9,2,FALSE)</f>
        <v>6</v>
      </c>
      <c r="B10" s="2" t="s">
        <v>157</v>
      </c>
      <c r="C10" s="2" t="s">
        <v>12</v>
      </c>
      <c r="D10" s="11" t="str">
        <f>VLOOKUP(B10&amp;G10,Bancos!$B$1:$E$76,3,FALSE)</f>
        <v>PE16</v>
      </c>
      <c r="E10" s="5" t="s">
        <v>205</v>
      </c>
      <c r="F10" s="11" t="str">
        <f>VLOOKUP(B10&amp;G10,Bancos!$B$1:$E$76,4,FALSE)</f>
        <v>PEN</v>
      </c>
      <c r="G10" s="4">
        <v>9</v>
      </c>
      <c r="H10" s="5" t="s">
        <v>170</v>
      </c>
      <c r="I10" s="10">
        <f>VLOOKUP(B10&amp;G10,Bancos!$B$1:$F$76,5,FALSE)</f>
        <v>0</v>
      </c>
      <c r="J10" s="2" t="s">
        <v>159</v>
      </c>
      <c r="K10" s="2" t="s">
        <v>17</v>
      </c>
      <c r="L10" s="2" t="s">
        <v>160</v>
      </c>
      <c r="M10" s="2" t="s">
        <v>160</v>
      </c>
      <c r="N10" s="2" t="s">
        <v>22</v>
      </c>
      <c r="O10" s="2" t="s">
        <v>23</v>
      </c>
      <c r="P10" s="10" t="str">
        <f>VLOOKUP(B10&amp;G10,Bancos!$B$1:$J$76,9,FALSE)</f>
        <v>2,3,4,5</v>
      </c>
      <c r="Q10" s="10" t="str">
        <f>VLOOKUP(B10,Orden!$A$1:$C$9,3,FALSE)</f>
        <v>Si</v>
      </c>
    </row>
    <row r="11" spans="1:17" x14ac:dyDescent="0.25">
      <c r="A11" s="4">
        <f>VLOOKUP(B11,Orden!$A$1:$B$9,2,FALSE)</f>
        <v>6</v>
      </c>
      <c r="B11" s="2" t="s">
        <v>157</v>
      </c>
      <c r="C11" s="2" t="s">
        <v>12</v>
      </c>
      <c r="D11" s="11" t="str">
        <f>VLOOKUP(B11&amp;G11,Bancos!$B$1:$E$76,3,FALSE)</f>
        <v>PE18</v>
      </c>
      <c r="E11" s="5" t="s">
        <v>210</v>
      </c>
      <c r="F11" s="11" t="str">
        <f>VLOOKUP(B11&amp;G11,Bancos!$B$1:$E$76,4,FALSE)</f>
        <v>PEN</v>
      </c>
      <c r="G11" s="4">
        <v>10</v>
      </c>
      <c r="H11" s="5" t="s">
        <v>171</v>
      </c>
      <c r="I11" s="10">
        <f>VLOOKUP(B11&amp;G11,Bancos!$B$1:$F$76,5,FALSE)</f>
        <v>0</v>
      </c>
      <c r="J11" s="2" t="s">
        <v>159</v>
      </c>
      <c r="K11" s="2" t="s">
        <v>17</v>
      </c>
      <c r="L11" s="2" t="s">
        <v>160</v>
      </c>
      <c r="M11" s="2" t="s">
        <v>160</v>
      </c>
      <c r="N11" s="2" t="s">
        <v>22</v>
      </c>
      <c r="O11" s="2" t="s">
        <v>23</v>
      </c>
      <c r="P11" s="10" t="str">
        <f>VLOOKUP(B11&amp;G11,Bancos!$B$1:$J$76,9,FALSE)</f>
        <v>2,3,4,5</v>
      </c>
      <c r="Q11" s="10" t="str">
        <f>VLOOKUP(B11,Orden!$A$1:$C$9,3,FALSE)</f>
        <v>Si</v>
      </c>
    </row>
    <row r="12" spans="1:17" x14ac:dyDescent="0.25">
      <c r="A12" s="4">
        <f>VLOOKUP(B12,Orden!$A$1:$B$9,2,FALSE)</f>
        <v>6</v>
      </c>
      <c r="B12" s="2" t="s">
        <v>157</v>
      </c>
      <c r="C12" s="2" t="s">
        <v>12</v>
      </c>
      <c r="D12" s="11" t="str">
        <f>VLOOKUP(B12&amp;G12,Bancos!$B$1:$E$76,3,FALSE)</f>
        <v>PE18</v>
      </c>
      <c r="E12" s="5" t="s">
        <v>210</v>
      </c>
      <c r="F12" s="11" t="str">
        <f>VLOOKUP(B12&amp;G12,Bancos!$B$1:$E$76,4,FALSE)</f>
        <v>USD</v>
      </c>
      <c r="G12" s="4">
        <v>11</v>
      </c>
      <c r="H12" s="5" t="s">
        <v>172</v>
      </c>
      <c r="I12" s="10">
        <f>VLOOKUP(B12&amp;G12,Bancos!$B$1:$F$76,5,FALSE)</f>
        <v>0</v>
      </c>
      <c r="J12" s="2" t="s">
        <v>159</v>
      </c>
      <c r="K12" s="2" t="s">
        <v>17</v>
      </c>
      <c r="L12" s="2" t="s">
        <v>164</v>
      </c>
      <c r="M12" s="2" t="s">
        <v>164</v>
      </c>
      <c r="N12" s="2" t="s">
        <v>22</v>
      </c>
      <c r="O12" s="2" t="s">
        <v>23</v>
      </c>
      <c r="P12" s="10" t="str">
        <f>VLOOKUP(B12&amp;G12,Bancos!$B$1:$J$76,9,FALSE)</f>
        <v>2,3,4,5</v>
      </c>
      <c r="Q12" s="10" t="str">
        <f>VLOOKUP(B12,Orden!$A$1:$C$9,3,FALSE)</f>
        <v>Si</v>
      </c>
    </row>
    <row r="13" spans="1:17" x14ac:dyDescent="0.25">
      <c r="A13" s="4">
        <f>VLOOKUP(B13,Orden!$A$1:$B$9,2,FALSE)</f>
        <v>6</v>
      </c>
      <c r="B13" s="2" t="s">
        <v>157</v>
      </c>
      <c r="C13" s="2" t="s">
        <v>12</v>
      </c>
      <c r="D13" s="11" t="str">
        <f>VLOOKUP(B13&amp;G13,Bancos!$B$1:$E$76,3,FALSE)</f>
        <v>PE21</v>
      </c>
      <c r="E13" s="5" t="s">
        <v>209</v>
      </c>
      <c r="F13" s="11" t="str">
        <f>VLOOKUP(B13&amp;G13,Bancos!$B$1:$E$76,4,FALSE)</f>
        <v>PEN</v>
      </c>
      <c r="G13" s="4">
        <v>12</v>
      </c>
      <c r="H13" s="5" t="s">
        <v>173</v>
      </c>
      <c r="I13" s="10">
        <f>VLOOKUP(B13&amp;G13,Bancos!$B$1:$F$76,5,FALSE)</f>
        <v>0</v>
      </c>
      <c r="J13" s="2" t="s">
        <v>159</v>
      </c>
      <c r="K13" s="2" t="s">
        <v>17</v>
      </c>
      <c r="L13" s="2" t="s">
        <v>160</v>
      </c>
      <c r="M13" s="2" t="s">
        <v>160</v>
      </c>
      <c r="N13" s="2" t="s">
        <v>22</v>
      </c>
      <c r="O13" s="2" t="s">
        <v>23</v>
      </c>
      <c r="P13" s="10" t="str">
        <f>VLOOKUP(B13&amp;G13,Bancos!$B$1:$J$76,9,FALSE)</f>
        <v>2,3,4,5</v>
      </c>
      <c r="Q13" s="10" t="str">
        <f>VLOOKUP(B13,Orden!$A$1:$C$9,3,FALSE)</f>
        <v>Si</v>
      </c>
    </row>
    <row r="14" spans="1:17" x14ac:dyDescent="0.25">
      <c r="A14" s="4">
        <f>VLOOKUP(B14,Orden!$A$1:$B$9,2,FALSE)</f>
        <v>6</v>
      </c>
      <c r="B14" s="2" t="s">
        <v>157</v>
      </c>
      <c r="C14" s="2" t="s">
        <v>12</v>
      </c>
      <c r="D14" s="11" t="str">
        <f>VLOOKUP(B14&amp;G14,Bancos!$B$1:$E$76,3,FALSE)</f>
        <v>PE21</v>
      </c>
      <c r="E14" s="5" t="s">
        <v>209</v>
      </c>
      <c r="F14" s="11" t="str">
        <f>VLOOKUP(B14&amp;G14,Bancos!$B$1:$E$76,4,FALSE)</f>
        <v>USD</v>
      </c>
      <c r="G14" s="4">
        <v>13</v>
      </c>
      <c r="H14" s="5" t="s">
        <v>174</v>
      </c>
      <c r="I14" s="10">
        <f>VLOOKUP(B14&amp;G14,Bancos!$B$1:$F$76,5,FALSE)</f>
        <v>0</v>
      </c>
      <c r="J14" s="2" t="s">
        <v>159</v>
      </c>
      <c r="K14" s="2" t="s">
        <v>17</v>
      </c>
      <c r="L14" s="2" t="s">
        <v>164</v>
      </c>
      <c r="M14" s="2" t="s">
        <v>164</v>
      </c>
      <c r="N14" s="2" t="s">
        <v>22</v>
      </c>
      <c r="O14" s="2" t="s">
        <v>23</v>
      </c>
      <c r="P14" s="10" t="str">
        <f>VLOOKUP(B14&amp;G14,Bancos!$B$1:$J$76,9,FALSE)</f>
        <v>2,3,4,5</v>
      </c>
      <c r="Q14" s="10" t="str">
        <f>VLOOKUP(B14,Orden!$A$1:$C$9,3,FALSE)</f>
        <v>Si</v>
      </c>
    </row>
    <row r="1048440" spans="5:5" x14ac:dyDescent="0.25">
      <c r="E104844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Calendario</vt:lpstr>
      <vt:lpstr>Orden</vt:lpstr>
      <vt:lpstr>Bancos</vt:lpstr>
      <vt:lpstr>BCP </vt:lpstr>
      <vt:lpstr>BBVA</vt:lpstr>
      <vt:lpstr>BancoNacional</vt:lpstr>
      <vt:lpstr>BOFA</vt:lpstr>
      <vt:lpstr>SCOTIABANK</vt:lpstr>
      <vt:lpstr>INTERBANK</vt:lpstr>
      <vt:lpstr>BANBIF</vt:lpstr>
      <vt:lpstr>SANTANDER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Jorge Loaiza</cp:lastModifiedBy>
  <dcterms:created xsi:type="dcterms:W3CDTF">2023-05-12T16:22:40Z</dcterms:created>
  <dcterms:modified xsi:type="dcterms:W3CDTF">2023-05-23T21:07:19Z</dcterms:modified>
</cp:coreProperties>
</file>