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georgiydemo/Desktop/РГР СЕМЕНИХИНА/"/>
    </mc:Choice>
  </mc:AlternateContent>
  <bookViews>
    <workbookView xWindow="0" yWindow="0" windowWidth="28800" windowHeight="18000"/>
  </bookViews>
  <sheets>
    <sheet name="Лист2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D22" i="2"/>
  <c r="E22" i="2"/>
  <c r="F22" i="2"/>
  <c r="G22" i="2"/>
  <c r="C22" i="2"/>
  <c r="K9" i="2"/>
  <c r="K8" i="2"/>
  <c r="K7" i="2"/>
  <c r="H21" i="2"/>
  <c r="H22" i="2"/>
  <c r="H20" i="2"/>
  <c r="E24" i="2"/>
  <c r="E25" i="2"/>
  <c r="F24" i="2"/>
  <c r="F25" i="2"/>
  <c r="D23" i="2"/>
  <c r="D24" i="2"/>
  <c r="D25" i="2"/>
  <c r="E23" i="2"/>
  <c r="F23" i="2"/>
  <c r="G23" i="2"/>
  <c r="G24" i="2"/>
  <c r="G25" i="2"/>
  <c r="C23" i="2"/>
  <c r="C8" i="2"/>
  <c r="D8" i="2"/>
  <c r="E8" i="2"/>
  <c r="F8" i="2"/>
  <c r="G8" i="2"/>
  <c r="C9" i="2"/>
  <c r="H9" i="2"/>
  <c r="C10" i="2"/>
  <c r="H10" i="2"/>
  <c r="K6" i="2"/>
  <c r="H7" i="2"/>
  <c r="H8" i="2"/>
  <c r="K4" i="2"/>
  <c r="H6" i="2"/>
  <c r="K5" i="2"/>
  <c r="D10" i="2"/>
  <c r="E10" i="2"/>
  <c r="F10" i="2"/>
  <c r="G10" i="2"/>
  <c r="K2" i="2"/>
  <c r="H4" i="2"/>
  <c r="C7" i="2"/>
  <c r="D7" i="2"/>
  <c r="H3" i="2"/>
  <c r="H5" i="2"/>
  <c r="H2" i="2"/>
  <c r="D9" i="2"/>
  <c r="E9" i="2"/>
  <c r="F9" i="2"/>
  <c r="G9" i="2"/>
  <c r="E7" i="2"/>
  <c r="F7" i="2"/>
  <c r="G7" i="2"/>
  <c r="D6" i="2"/>
  <c r="E6" i="2"/>
  <c r="F6" i="2"/>
  <c r="G6" i="2"/>
  <c r="C6" i="2"/>
  <c r="D4" i="2"/>
  <c r="E4" i="2"/>
  <c r="F4" i="2"/>
  <c r="G4" i="2"/>
  <c r="C4" i="2"/>
  <c r="H23" i="2"/>
  <c r="C24" i="2"/>
  <c r="E11" i="2"/>
  <c r="G11" i="2"/>
  <c r="C11" i="2"/>
  <c r="F11" i="2"/>
  <c r="D11" i="2"/>
  <c r="C25" i="2"/>
  <c r="H25" i="2"/>
  <c r="H24" i="2"/>
  <c r="D12" i="2"/>
  <c r="D13" i="2"/>
  <c r="D14" i="2"/>
  <c r="D17" i="2"/>
  <c r="D18" i="2"/>
  <c r="D19" i="2"/>
  <c r="D20" i="2"/>
  <c r="D21" i="2"/>
  <c r="G12" i="2"/>
  <c r="G13" i="2"/>
  <c r="G14" i="2"/>
  <c r="G17" i="2"/>
  <c r="G18" i="2"/>
  <c r="G19" i="2"/>
  <c r="G20" i="2"/>
  <c r="G21" i="2"/>
  <c r="F12" i="2"/>
  <c r="F13" i="2"/>
  <c r="F14" i="2"/>
  <c r="F17" i="2"/>
  <c r="F18" i="2"/>
  <c r="F19" i="2"/>
  <c r="F20" i="2"/>
  <c r="F21" i="2"/>
  <c r="C17" i="2"/>
  <c r="C12" i="2"/>
  <c r="E12" i="2"/>
  <c r="E13" i="2"/>
  <c r="E14" i="2"/>
  <c r="E17" i="2"/>
  <c r="E18" i="2"/>
  <c r="E19" i="2"/>
  <c r="E20" i="2"/>
  <c r="E21" i="2"/>
  <c r="H11" i="2"/>
  <c r="C18" i="2"/>
  <c r="H17" i="2"/>
  <c r="F15" i="2"/>
  <c r="F16" i="2"/>
  <c r="G15" i="2"/>
  <c r="G16" i="2"/>
  <c r="E15" i="2"/>
  <c r="E16" i="2"/>
  <c r="D15" i="2"/>
  <c r="D16" i="2"/>
  <c r="C13" i="2"/>
  <c r="H12" i="2"/>
  <c r="C19" i="2"/>
  <c r="H18" i="2"/>
  <c r="C14" i="2"/>
  <c r="C15" i="2"/>
  <c r="C16" i="2"/>
  <c r="H13" i="2"/>
  <c r="C20" i="2"/>
  <c r="H19" i="2"/>
  <c r="H14" i="2"/>
  <c r="C21" i="2"/>
  <c r="H16" i="2"/>
  <c r="H15" i="2"/>
</calcChain>
</file>

<file path=xl/sharedStrings.xml><?xml version="1.0" encoding="utf-8"?>
<sst xmlns="http://schemas.openxmlformats.org/spreadsheetml/2006/main" count="40" uniqueCount="31">
  <si>
    <t>X</t>
  </si>
  <si>
    <t>Номер класса m</t>
  </si>
  <si>
    <t>Граница класса</t>
  </si>
  <si>
    <t>Cредняя точка класса Xj</t>
  </si>
  <si>
    <t>Частота nj</t>
  </si>
  <si>
    <t>относительная частота nj</t>
  </si>
  <si>
    <t>(Xj -Xср)</t>
  </si>
  <si>
    <t>Nj(Xj-Xср)^2</t>
  </si>
  <si>
    <t>Nj(Xj-Xср)^3</t>
  </si>
  <si>
    <t>Nj(Xj-Xср)^4</t>
  </si>
  <si>
    <t>tj</t>
  </si>
  <si>
    <t>Нормальное распределение</t>
  </si>
  <si>
    <t>P'j(tj)</t>
  </si>
  <si>
    <t>Pj</t>
  </si>
  <si>
    <t>Ej</t>
  </si>
  <si>
    <t>|Ej-nj|</t>
  </si>
  <si>
    <t>(Ej-nj)^2/nj</t>
  </si>
  <si>
    <t>Распределение Симпсона</t>
  </si>
  <si>
    <t>∑</t>
  </si>
  <si>
    <t>Xj min</t>
  </si>
  <si>
    <t>Xj max</t>
  </si>
  <si>
    <t>n =</t>
  </si>
  <si>
    <t>S^2 =</t>
  </si>
  <si>
    <t>S =</t>
  </si>
  <si>
    <t>d =</t>
  </si>
  <si>
    <t>Xср (точечное) =</t>
  </si>
  <si>
    <t>Xср (интервальное)</t>
  </si>
  <si>
    <t>Распределение Лапласа</t>
  </si>
  <si>
    <t xml:space="preserve">y3 = </t>
  </si>
  <si>
    <t xml:space="preserve">y4 = </t>
  </si>
  <si>
    <t>Кэ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</si>
</sst>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0" fontId="1" fillId="0" borderId="1" xfId="0" applyFont="1" applyBorder="1"/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/>
    <xf numFmtId="0" fontId="1" fillId="0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7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537210</xdr:colOff>
      <xdr:row>11</xdr:row>
      <xdr:rowOff>142875</xdr:rowOff>
    </xdr:from>
    <xdr:ext cx="65" cy="172227"/>
    <xdr:sp macro="" textlink="">
      <xdr:nvSpPr>
        <xdr:cNvPr id="2" name="TextBox 1"/>
        <xdr:cNvSpPr txBox="1"/>
      </xdr:nvSpPr>
      <xdr:spPr>
        <a:xfrm>
          <a:off x="7273290" y="26346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zoomScale="162" workbookViewId="0">
      <selection activeCell="A10" sqref="A10:B10"/>
    </sheetView>
  </sheetViews>
  <sheetFormatPr baseColWidth="10" defaultColWidth="8.83203125" defaultRowHeight="15" x14ac:dyDescent="0.2"/>
  <cols>
    <col min="1" max="1" width="23.1640625" customWidth="1"/>
    <col min="2" max="2" width="9.6640625" customWidth="1"/>
    <col min="3" max="3" width="13.1640625" customWidth="1"/>
    <col min="8" max="8" width="10.6640625" bestFit="1" customWidth="1"/>
    <col min="10" max="10" width="17.33203125" customWidth="1"/>
    <col min="11" max="11" width="10.1640625" customWidth="1"/>
    <col min="12" max="12" width="11.33203125" bestFit="1" customWidth="1"/>
  </cols>
  <sheetData>
    <row r="1" spans="1:15" ht="16.25" customHeight="1" x14ac:dyDescent="0.2">
      <c r="A1" s="7" t="s">
        <v>1</v>
      </c>
      <c r="B1" s="7"/>
      <c r="C1" s="1">
        <v>1</v>
      </c>
      <c r="D1" s="1">
        <v>2</v>
      </c>
      <c r="E1" s="1">
        <v>3</v>
      </c>
      <c r="F1" s="1">
        <v>4</v>
      </c>
      <c r="G1" s="1">
        <v>5</v>
      </c>
      <c r="H1" s="3" t="s">
        <v>18</v>
      </c>
      <c r="J1" s="1" t="s">
        <v>21</v>
      </c>
      <c r="K1" s="1">
        <v>15</v>
      </c>
      <c r="O1" s="1" t="s">
        <v>0</v>
      </c>
    </row>
    <row r="2" spans="1:15" ht="19" thickBot="1" x14ac:dyDescent="0.25">
      <c r="A2" s="8" t="s">
        <v>2</v>
      </c>
      <c r="B2" s="1" t="s">
        <v>19</v>
      </c>
      <c r="C2" s="5">
        <v>6519</v>
      </c>
      <c r="D2" s="5">
        <v>7923.8</v>
      </c>
      <c r="E2" s="5">
        <v>9328.6</v>
      </c>
      <c r="F2" s="5">
        <v>10733.4</v>
      </c>
      <c r="G2" s="5">
        <v>12138.2</v>
      </c>
      <c r="H2" s="1">
        <f>SUM(C2:G2)</f>
        <v>46643</v>
      </c>
      <c r="J2" s="1" t="s">
        <v>25</v>
      </c>
      <c r="K2" s="1">
        <f>AVERAGE(O2:O16)</f>
        <v>10401.200000000001</v>
      </c>
      <c r="O2" s="4">
        <v>6519</v>
      </c>
    </row>
    <row r="3" spans="1:15" ht="19" thickBot="1" x14ac:dyDescent="0.25">
      <c r="A3" s="8"/>
      <c r="B3" s="1" t="s">
        <v>20</v>
      </c>
      <c r="C3" s="5">
        <v>7923.8</v>
      </c>
      <c r="D3" s="5">
        <v>9328.6</v>
      </c>
      <c r="E3" s="5">
        <v>10733.4</v>
      </c>
      <c r="F3" s="5">
        <v>12138.2</v>
      </c>
      <c r="G3" s="5">
        <v>13543</v>
      </c>
      <c r="H3" s="1">
        <f t="shared" ref="H3:H5" si="0">SUM(C3:G3)</f>
        <v>53667</v>
      </c>
      <c r="J3" s="1" t="s">
        <v>22</v>
      </c>
      <c r="K3" s="1">
        <f>H8/(K1-1)</f>
        <v>3232741.2771428567</v>
      </c>
      <c r="O3" s="4">
        <v>7689</v>
      </c>
    </row>
    <row r="4" spans="1:15" ht="19" thickBot="1" x14ac:dyDescent="0.25">
      <c r="A4" s="8" t="s">
        <v>3</v>
      </c>
      <c r="B4" s="8"/>
      <c r="C4" s="1">
        <f>AVERAGE(C2:C3)</f>
        <v>7221.4</v>
      </c>
      <c r="D4" s="1">
        <f t="shared" ref="D4:G4" si="1">AVERAGE(D2:D3)</f>
        <v>8626.2000000000007</v>
      </c>
      <c r="E4" s="1">
        <f t="shared" si="1"/>
        <v>10031</v>
      </c>
      <c r="F4" s="1">
        <f t="shared" si="1"/>
        <v>11435.8</v>
      </c>
      <c r="G4" s="1">
        <f t="shared" si="1"/>
        <v>12840.6</v>
      </c>
      <c r="H4" s="1">
        <f>SUM(C4:G4)</f>
        <v>50154.999999999993</v>
      </c>
      <c r="J4" s="1" t="s">
        <v>23</v>
      </c>
      <c r="K4" s="1">
        <f>SQRT(K3)</f>
        <v>1797.9825575190814</v>
      </c>
      <c r="O4" s="4">
        <v>8558</v>
      </c>
    </row>
    <row r="5" spans="1:15" ht="19" thickBot="1" x14ac:dyDescent="0.25">
      <c r="A5" s="9" t="s">
        <v>4</v>
      </c>
      <c r="B5" s="9"/>
      <c r="C5" s="1">
        <v>2</v>
      </c>
      <c r="D5" s="1">
        <v>1</v>
      </c>
      <c r="E5" s="1">
        <v>6</v>
      </c>
      <c r="F5" s="1">
        <v>3</v>
      </c>
      <c r="G5" s="1">
        <v>3</v>
      </c>
      <c r="H5" s="1">
        <f t="shared" si="0"/>
        <v>15</v>
      </c>
      <c r="J5" s="3" t="s">
        <v>24</v>
      </c>
      <c r="K5" s="1">
        <f>(O16-O2)/5</f>
        <v>1404.8</v>
      </c>
      <c r="O5" s="4">
        <v>10299</v>
      </c>
    </row>
    <row r="6" spans="1:15" ht="19" thickBot="1" x14ac:dyDescent="0.25">
      <c r="A6" s="7" t="s">
        <v>5</v>
      </c>
      <c r="B6" s="7"/>
      <c r="C6" s="1">
        <f>C5/$K$1</f>
        <v>0.13333333333333333</v>
      </c>
      <c r="D6" s="1">
        <f t="shared" ref="D6:G6" si="2">D5/$K$1</f>
        <v>6.6666666666666666E-2</v>
      </c>
      <c r="E6" s="1">
        <f t="shared" si="2"/>
        <v>0.4</v>
      </c>
      <c r="F6" s="1">
        <f t="shared" si="2"/>
        <v>0.2</v>
      </c>
      <c r="G6" s="1">
        <f t="shared" si="2"/>
        <v>0.2</v>
      </c>
      <c r="H6" s="1">
        <f>SUM(C6:G6)</f>
        <v>1</v>
      </c>
      <c r="J6" s="6" t="s">
        <v>26</v>
      </c>
      <c r="K6" s="1">
        <f>SUMPRODUCT(C4:G4,C5:G5)/K1</f>
        <v>10405.613333333335</v>
      </c>
      <c r="O6" s="4">
        <v>9946</v>
      </c>
    </row>
    <row r="7" spans="1:15" ht="19" thickBot="1" x14ac:dyDescent="0.25">
      <c r="A7" s="7" t="s">
        <v>6</v>
      </c>
      <c r="B7" s="7"/>
      <c r="C7" s="1">
        <f>C4-$K$2</f>
        <v>-3179.8000000000011</v>
      </c>
      <c r="D7" s="1">
        <f>D4-$K$2</f>
        <v>-1775</v>
      </c>
      <c r="E7" s="1">
        <f t="shared" ref="E7:G7" si="3">E4-$K$2</f>
        <v>-370.20000000000073</v>
      </c>
      <c r="F7" s="1">
        <f t="shared" si="3"/>
        <v>1034.5999999999985</v>
      </c>
      <c r="G7" s="1">
        <f t="shared" si="3"/>
        <v>2439.3999999999996</v>
      </c>
      <c r="H7" s="1">
        <f t="shared" ref="H7:H19" si="4">SUM(C7:G7)</f>
        <v>-1851.0000000000036</v>
      </c>
      <c r="J7" s="6" t="s">
        <v>28</v>
      </c>
      <c r="K7" s="1">
        <f>H9/K4^3</f>
        <v>-4.0136503523000577</v>
      </c>
      <c r="O7" s="4">
        <v>11264</v>
      </c>
    </row>
    <row r="8" spans="1:15" ht="19" thickBot="1" x14ac:dyDescent="0.25">
      <c r="A8" s="7" t="s">
        <v>7</v>
      </c>
      <c r="B8" s="7"/>
      <c r="C8" s="1">
        <f>C$5*(C$7^2)</f>
        <v>20222256.080000013</v>
      </c>
      <c r="D8" s="1">
        <f t="shared" ref="D8:G8" si="5">D$5*(D$7^2)</f>
        <v>3150625</v>
      </c>
      <c r="E8" s="1">
        <f t="shared" si="5"/>
        <v>822288.24000000325</v>
      </c>
      <c r="F8" s="1">
        <f t="shared" si="5"/>
        <v>3211191.4799999907</v>
      </c>
      <c r="G8" s="1">
        <f t="shared" si="5"/>
        <v>17852017.079999994</v>
      </c>
      <c r="H8" s="1">
        <f t="shared" si="4"/>
        <v>45258377.879999995</v>
      </c>
      <c r="J8" s="6" t="s">
        <v>29</v>
      </c>
      <c r="K8" s="1">
        <f>H10/K3^2-3</f>
        <v>28.01996103357547</v>
      </c>
      <c r="O8" s="4">
        <v>12630</v>
      </c>
    </row>
    <row r="9" spans="1:15" ht="19" thickBot="1" x14ac:dyDescent="0.25">
      <c r="A9" s="7" t="s">
        <v>8</v>
      </c>
      <c r="B9" s="7"/>
      <c r="C9" s="1">
        <f>C$5*C$7^3</f>
        <v>-64302729883.184067</v>
      </c>
      <c r="D9" s="1">
        <f t="shared" ref="D9:G9" si="6">D$5*D$7^3</f>
        <v>-5592359375</v>
      </c>
      <c r="E9" s="1">
        <f t="shared" si="6"/>
        <v>-304411106.4480018</v>
      </c>
      <c r="F9" s="1">
        <f t="shared" si="6"/>
        <v>3322298705.2079859</v>
      </c>
      <c r="G9" s="1">
        <f t="shared" si="6"/>
        <v>43548210464.951981</v>
      </c>
      <c r="H9" s="1">
        <f t="shared" si="4"/>
        <v>-23328991194.472099</v>
      </c>
      <c r="J9" s="6" t="s">
        <v>30</v>
      </c>
      <c r="K9" s="1">
        <f>1/SQRT(H10/K4^4)</f>
        <v>0.1795475056228559</v>
      </c>
      <c r="O9" s="4">
        <v>11145</v>
      </c>
    </row>
    <row r="10" spans="1:15" ht="19" thickBot="1" x14ac:dyDescent="0.25">
      <c r="A10" s="7" t="s">
        <v>9</v>
      </c>
      <c r="B10" s="7"/>
      <c r="C10" s="1">
        <f>C$5*C$7^4</f>
        <v>204469820482548.75</v>
      </c>
      <c r="D10" s="1">
        <f t="shared" ref="D10:G10" si="7">D$5*D$7^4</f>
        <v>9926437890625</v>
      </c>
      <c r="E10" s="1">
        <f t="shared" si="7"/>
        <v>112692991607.05048</v>
      </c>
      <c r="F10" s="1">
        <f t="shared" si="7"/>
        <v>3437250240408.1768</v>
      </c>
      <c r="G10" s="1">
        <f t="shared" si="7"/>
        <v>106231504608203.86</v>
      </c>
      <c r="H10" s="1">
        <f t="shared" si="4"/>
        <v>324177706213392.88</v>
      </c>
      <c r="O10" s="4">
        <v>11156</v>
      </c>
    </row>
    <row r="11" spans="1:15" ht="19" thickBot="1" x14ac:dyDescent="0.25">
      <c r="A11" s="7" t="s">
        <v>10</v>
      </c>
      <c r="B11" s="7"/>
      <c r="C11" s="1">
        <f>C7/$K$4</f>
        <v>-1.7685377350865958</v>
      </c>
      <c r="D11" s="1">
        <f t="shared" ref="D11:G11" si="8">D7/$K$4</f>
        <v>-0.98721758594210529</v>
      </c>
      <c r="E11" s="1">
        <f t="shared" si="8"/>
        <v>-0.20589743679761582</v>
      </c>
      <c r="F11" s="1">
        <f t="shared" si="8"/>
        <v>0.57542271234687359</v>
      </c>
      <c r="G11" s="1">
        <f t="shared" si="8"/>
        <v>1.3567428614913641</v>
      </c>
      <c r="H11" s="1">
        <f t="shared" si="4"/>
        <v>-1.029487183988079</v>
      </c>
      <c r="O11" s="4">
        <v>9707</v>
      </c>
    </row>
    <row r="12" spans="1:15" ht="19" thickBot="1" x14ac:dyDescent="0.25">
      <c r="A12" s="9" t="s">
        <v>11</v>
      </c>
      <c r="B12" s="1" t="s">
        <v>12</v>
      </c>
      <c r="C12" s="1">
        <f>1/SQRT(2*PI())*EXP(-1/2*(C11*C11))</f>
        <v>8.3508956164903808E-2</v>
      </c>
      <c r="D12" s="1">
        <f t="shared" ref="D12:G12" si="9">1/SQRT(2*PI())*EXP(-1/2*(D11*D11))</f>
        <v>0.24506352552210883</v>
      </c>
      <c r="E12" s="1">
        <f t="shared" si="9"/>
        <v>0.39057494385077934</v>
      </c>
      <c r="F12" s="1">
        <f t="shared" si="9"/>
        <v>0.33807274588424524</v>
      </c>
      <c r="G12" s="1">
        <f t="shared" si="9"/>
        <v>0.15892639168865519</v>
      </c>
      <c r="H12" s="1">
        <f t="shared" si="4"/>
        <v>1.2161465631106925</v>
      </c>
      <c r="O12" s="4">
        <v>10052</v>
      </c>
    </row>
    <row r="13" spans="1:15" ht="19" thickBot="1" x14ac:dyDescent="0.25">
      <c r="A13" s="9"/>
      <c r="B13" s="2" t="s">
        <v>13</v>
      </c>
      <c r="C13" s="1">
        <f>C12*$K$5/$K$4</f>
        <v>6.5247230085663313E-2</v>
      </c>
      <c r="D13" s="1">
        <f t="shared" ref="D13:G13" si="10">D12*$K$5/$K$4</f>
        <v>0.19147307031080857</v>
      </c>
      <c r="E13" s="1">
        <f t="shared" si="10"/>
        <v>0.30516407338159168</v>
      </c>
      <c r="F13" s="1">
        <f t="shared" si="10"/>
        <v>0.26414304823596574</v>
      </c>
      <c r="G13" s="1">
        <f t="shared" si="10"/>
        <v>0.12417239205717569</v>
      </c>
      <c r="H13" s="1">
        <f t="shared" si="4"/>
        <v>0.95019981407120502</v>
      </c>
      <c r="O13" s="4">
        <v>9670</v>
      </c>
    </row>
    <row r="14" spans="1:15" ht="19" thickBot="1" x14ac:dyDescent="0.25">
      <c r="A14" s="9"/>
      <c r="B14" s="2" t="s">
        <v>14</v>
      </c>
      <c r="C14" s="1">
        <f>C13*15</f>
        <v>0.97870845128494965</v>
      </c>
      <c r="D14" s="1">
        <f t="shared" ref="D14:G14" si="11">D13*15</f>
        <v>2.8720960546621286</v>
      </c>
      <c r="E14" s="1">
        <f t="shared" si="11"/>
        <v>4.577461100723875</v>
      </c>
      <c r="F14" s="1">
        <f t="shared" si="11"/>
        <v>3.9621457235394861</v>
      </c>
      <c r="G14" s="1">
        <f t="shared" si="11"/>
        <v>1.8625858808576352</v>
      </c>
      <c r="H14" s="1">
        <f t="shared" si="4"/>
        <v>14.252997211068074</v>
      </c>
      <c r="O14" s="4">
        <v>10553</v>
      </c>
    </row>
    <row r="15" spans="1:15" ht="19" thickBot="1" x14ac:dyDescent="0.25">
      <c r="A15" s="9"/>
      <c r="B15" s="2" t="s">
        <v>15</v>
      </c>
      <c r="C15" s="1">
        <f>ABS(C14-C5)</f>
        <v>1.0212915487150505</v>
      </c>
      <c r="D15" s="1">
        <f t="shared" ref="D15:G15" si="12">ABS(D14-D5)</f>
        <v>1.8720960546621286</v>
      </c>
      <c r="E15" s="1">
        <f t="shared" si="12"/>
        <v>1.422538899276125</v>
      </c>
      <c r="F15" s="1">
        <f t="shared" si="12"/>
        <v>0.96214572353948613</v>
      </c>
      <c r="G15" s="1">
        <f t="shared" si="12"/>
        <v>1.1374141191423648</v>
      </c>
      <c r="H15" s="1">
        <f t="shared" si="4"/>
        <v>6.4154863453351556</v>
      </c>
      <c r="O15" s="4">
        <v>13287</v>
      </c>
    </row>
    <row r="16" spans="1:15" ht="19" thickBot="1" x14ac:dyDescent="0.25">
      <c r="A16" s="9"/>
      <c r="B16" s="2" t="s">
        <v>16</v>
      </c>
      <c r="C16" s="1">
        <f>C15^2/C5</f>
        <v>0.52151821373839313</v>
      </c>
      <c r="D16" s="1">
        <f t="shared" ref="D16:G16" si="13">D15^2/D5</f>
        <v>3.5047436378815076</v>
      </c>
      <c r="E16" s="1">
        <f t="shared" si="13"/>
        <v>0.3372694866589549</v>
      </c>
      <c r="F16" s="1">
        <f t="shared" si="13"/>
        <v>0.3085747977751071</v>
      </c>
      <c r="G16" s="1">
        <f t="shared" si="13"/>
        <v>0.43123695947480051</v>
      </c>
      <c r="H16" s="1">
        <f t="shared" si="4"/>
        <v>5.1033430955287633</v>
      </c>
      <c r="O16" s="4">
        <v>13543</v>
      </c>
    </row>
    <row r="17" spans="1:8" x14ac:dyDescent="0.2">
      <c r="A17" s="8" t="s">
        <v>27</v>
      </c>
      <c r="B17" s="1" t="s">
        <v>12</v>
      </c>
      <c r="C17" s="1">
        <f>SQRT(2)/2*EXP(-SQRT(2*(C11*C11)))</f>
        <v>5.7979623982400204E-2</v>
      </c>
      <c r="D17" s="1">
        <f t="shared" ref="D17:G17" si="14">SQRT(2)/2*EXP(-SQRT(2*(D11*D11)))</f>
        <v>0.17504536863194467</v>
      </c>
      <c r="E17" s="1">
        <f t="shared" si="14"/>
        <v>0.52847671259120998</v>
      </c>
      <c r="F17" s="1">
        <f t="shared" si="14"/>
        <v>0.31337829933129219</v>
      </c>
      <c r="G17" s="1">
        <f t="shared" si="14"/>
        <v>0.10379912420120183</v>
      </c>
      <c r="H17" s="1">
        <f t="shared" si="4"/>
        <v>1.1786791287380487</v>
      </c>
    </row>
    <row r="18" spans="1:8" x14ac:dyDescent="0.2">
      <c r="A18" s="8"/>
      <c r="B18" s="2" t="s">
        <v>13</v>
      </c>
      <c r="C18" s="1">
        <f>C17*$K$5/$K$4</f>
        <v>4.5300648457270373E-2</v>
      </c>
      <c r="D18" s="1">
        <f t="shared" ref="D18:G18" si="15">D17*$K$5/$K$4</f>
        <v>0.13676647352656321</v>
      </c>
      <c r="E18" s="1">
        <f t="shared" si="15"/>
        <v>0.41290950390115388</v>
      </c>
      <c r="F18" s="1">
        <f t="shared" si="15"/>
        <v>0.2448487795721718</v>
      </c>
      <c r="G18" s="1">
        <f t="shared" si="15"/>
        <v>8.1100347201950432E-2</v>
      </c>
      <c r="H18" s="1">
        <f t="shared" si="4"/>
        <v>0.9209257526591097</v>
      </c>
    </row>
    <row r="19" spans="1:8" x14ac:dyDescent="0.2">
      <c r="A19" s="8"/>
      <c r="B19" s="2" t="s">
        <v>14</v>
      </c>
      <c r="C19" s="1">
        <f>C18*15</f>
        <v>0.67950972685905564</v>
      </c>
      <c r="D19" s="1">
        <f t="shared" ref="D19:E19" si="16">D18*15</f>
        <v>2.0514971028984483</v>
      </c>
      <c r="E19" s="1">
        <f t="shared" si="16"/>
        <v>6.1936425585173085</v>
      </c>
      <c r="F19" s="1">
        <f t="shared" ref="F19" si="17">F18*15</f>
        <v>3.6727316935825769</v>
      </c>
      <c r="G19" s="1">
        <f t="shared" ref="G19" si="18">G18*15</f>
        <v>1.2165052080292564</v>
      </c>
      <c r="H19" s="1">
        <f t="shared" si="4"/>
        <v>13.813886289886645</v>
      </c>
    </row>
    <row r="20" spans="1:8" x14ac:dyDescent="0.2">
      <c r="A20" s="8"/>
      <c r="B20" s="2" t="s">
        <v>15</v>
      </c>
      <c r="C20" s="1">
        <f>ABS(C19-C5)</f>
        <v>1.3204902731409445</v>
      </c>
      <c r="D20" s="1">
        <f t="shared" ref="D20:G20" si="19">ABS(D19-D5)</f>
        <v>1.0514971028984483</v>
      </c>
      <c r="E20" s="1">
        <f t="shared" si="19"/>
        <v>0.19364255851730849</v>
      </c>
      <c r="F20" s="1">
        <f t="shared" si="19"/>
        <v>0.6727316935825769</v>
      </c>
      <c r="G20" s="1">
        <f t="shared" si="19"/>
        <v>1.7834947919707436</v>
      </c>
      <c r="H20" s="1">
        <f>SUM(C20:G20)</f>
        <v>5.021856420110022</v>
      </c>
    </row>
    <row r="21" spans="1:8" x14ac:dyDescent="0.2">
      <c r="A21" s="8"/>
      <c r="B21" s="2" t="s">
        <v>16</v>
      </c>
      <c r="C21" s="1">
        <f>C20^2/C5</f>
        <v>0.87184728072992301</v>
      </c>
      <c r="D21" s="1">
        <f t="shared" ref="D21:G21" si="20">D20^2/D5</f>
        <v>1.1056461574038301</v>
      </c>
      <c r="E21" s="1">
        <f t="shared" si="20"/>
        <v>6.2495734115215404E-3</v>
      </c>
      <c r="F21" s="1">
        <f t="shared" si="20"/>
        <v>0.15085597718349406</v>
      </c>
      <c r="G21" s="1">
        <f t="shared" si="20"/>
        <v>1.0602845576622553</v>
      </c>
      <c r="H21" s="1">
        <f t="shared" ref="H21:H25" si="21">SUM(C21:G21)</f>
        <v>3.1948835463910239</v>
      </c>
    </row>
    <row r="22" spans="1:8" x14ac:dyDescent="0.2">
      <c r="A22" s="8" t="s">
        <v>17</v>
      </c>
      <c r="B22" s="1" t="s">
        <v>13</v>
      </c>
      <c r="C22" s="1">
        <f>4*(C4-$C$2)/((C4-$G$3)^2)</f>
        <v>7.0305689136364874E-5</v>
      </c>
      <c r="D22" s="1">
        <f t="shared" ref="D22:G22" si="22">4*(D4-$C$2)/((D4-$G$3)^2)</f>
        <v>3.4865882571707518E-4</v>
      </c>
      <c r="E22" s="1">
        <f t="shared" si="22"/>
        <v>1.1389521640091116E-3</v>
      </c>
      <c r="F22" s="1">
        <f t="shared" si="22"/>
        <v>4.4292584155909863E-3</v>
      </c>
      <c r="G22" s="1">
        <f t="shared" si="22"/>
        <v>5.1252847380410083E-2</v>
      </c>
      <c r="H22" s="1">
        <f t="shared" si="21"/>
        <v>5.7240022474863622E-2</v>
      </c>
    </row>
    <row r="23" spans="1:8" x14ac:dyDescent="0.2">
      <c r="A23" s="8"/>
      <c r="B23" s="2" t="s">
        <v>14</v>
      </c>
      <c r="C23" s="1">
        <f>C22*$K$5/$K$4</f>
        <v>5.4931251521730743E-5</v>
      </c>
      <c r="D23" s="1">
        <f t="shared" ref="D23:G23" si="23">D22*$K$5/$K$4</f>
        <v>2.7241416570980787E-4</v>
      </c>
      <c r="E23" s="1">
        <f t="shared" si="23"/>
        <v>8.8988627465203852E-4</v>
      </c>
      <c r="F23" s="1">
        <f t="shared" si="23"/>
        <v>3.4606688458690359E-3</v>
      </c>
      <c r="G23" s="1">
        <f t="shared" si="23"/>
        <v>4.0044882359341782E-2</v>
      </c>
      <c r="H23" s="1">
        <f t="shared" si="21"/>
        <v>4.4722782897094394E-2</v>
      </c>
    </row>
    <row r="24" spans="1:8" x14ac:dyDescent="0.2">
      <c r="A24" s="8"/>
      <c r="B24" s="2" t="s">
        <v>15</v>
      </c>
      <c r="C24" s="1">
        <f>ABS(C23-C5)</f>
        <v>1.9999450687484783</v>
      </c>
      <c r="D24" s="1">
        <f t="shared" ref="D24:G24" si="24">ABS(D23-D5)</f>
        <v>0.99972758583429022</v>
      </c>
      <c r="E24" s="1">
        <f t="shared" si="24"/>
        <v>5.9991101137253482</v>
      </c>
      <c r="F24" s="1">
        <f t="shared" si="24"/>
        <v>2.9965393311541311</v>
      </c>
      <c r="G24" s="1">
        <f t="shared" si="24"/>
        <v>2.959955117640658</v>
      </c>
      <c r="H24" s="1">
        <f t="shared" si="21"/>
        <v>14.955277217102907</v>
      </c>
    </row>
    <row r="25" spans="1:8" x14ac:dyDescent="0.2">
      <c r="A25" s="8"/>
      <c r="B25" s="2" t="s">
        <v>16</v>
      </c>
      <c r="C25" s="1">
        <f>C24^2/C5</f>
        <v>1.9998901390056778</v>
      </c>
      <c r="D25" s="1">
        <f t="shared" ref="D25:G25" si="25">D24^2/D5</f>
        <v>0.99945524587805812</v>
      </c>
      <c r="E25" s="1">
        <f t="shared" si="25"/>
        <v>5.9982203594336267</v>
      </c>
      <c r="F25" s="1">
        <f t="shared" si="25"/>
        <v>2.993082654384549</v>
      </c>
      <c r="G25" s="1">
        <f t="shared" si="25"/>
        <v>2.9204447661490405</v>
      </c>
      <c r="H25" s="1">
        <f t="shared" si="21"/>
        <v>14.911093164850953</v>
      </c>
    </row>
  </sheetData>
  <sortState ref="A1:A16">
    <sortCondition ref="A16"/>
  </sortState>
  <mergeCells count="13">
    <mergeCell ref="A7:B7"/>
    <mergeCell ref="A1:B1"/>
    <mergeCell ref="A2:A3"/>
    <mergeCell ref="A4:B4"/>
    <mergeCell ref="A5:B5"/>
    <mergeCell ref="A6:B6"/>
    <mergeCell ref="A22:A25"/>
    <mergeCell ref="A8:B8"/>
    <mergeCell ref="A9:B9"/>
    <mergeCell ref="A10:B10"/>
    <mergeCell ref="A11:B11"/>
    <mergeCell ref="A12:A16"/>
    <mergeCell ref="A17:A2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Волгин Павел Евгеньевич</dc:creator>
  <cp:lastModifiedBy>пользователь Microsoft Office</cp:lastModifiedBy>
  <dcterms:created xsi:type="dcterms:W3CDTF">2017-11-16T08:14:01Z</dcterms:created>
  <dcterms:modified xsi:type="dcterms:W3CDTF">2017-11-30T19:34:10Z</dcterms:modified>
</cp:coreProperties>
</file>