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bookViews>
    <workbookView xWindow="0" yWindow="440" windowWidth="24000" windowHeight="9640"/>
  </bookViews>
  <sheets>
    <sheet name="Задание 1" sheetId="1" r:id="rId1"/>
    <sheet name="Задлание 2 1" sheetId="3" r:id="rId2"/>
    <sheet name="Задание 2 2" sheetId="4" r:id="rId3"/>
    <sheet name="Задание 2 3" sheetId="5" r:id="rId4"/>
    <sheet name="Задание 2" sheetId="2" r:id="rId5"/>
    <sheet name="Задание 3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7" i="1"/>
  <c r="H8" i="1"/>
  <c r="G11" i="1"/>
  <c r="G3" i="1"/>
  <c r="G4" i="1"/>
  <c r="G5" i="1"/>
  <c r="G6" i="1"/>
  <c r="G7" i="1"/>
  <c r="G8" i="1"/>
  <c r="G9" i="1"/>
  <c r="G2" i="1"/>
  <c r="G10" i="1"/>
  <c r="H3" i="1"/>
  <c r="H4" i="1"/>
  <c r="H5" i="1"/>
  <c r="H6" i="1"/>
  <c r="H9" i="1"/>
  <c r="H2" i="1"/>
  <c r="B19" i="1"/>
  <c r="B18" i="1"/>
  <c r="B13" i="1"/>
  <c r="B12" i="1"/>
  <c r="B11" i="1"/>
  <c r="B17" i="1"/>
  <c r="B16" i="1"/>
  <c r="B15" i="1"/>
  <c r="R2" i="7" a="1"/>
  <c r="R2" i="7"/>
  <c r="L4" i="7"/>
  <c r="O4" i="7"/>
  <c r="N4" i="7"/>
  <c r="M4" i="7"/>
  <c r="O3" i="7"/>
  <c r="N3" i="7"/>
  <c r="M3" i="7"/>
  <c r="L3" i="7"/>
  <c r="O2" i="7"/>
  <c r="N2" i="7"/>
  <c r="M2" i="7"/>
  <c r="L2" i="7"/>
  <c r="H27" i="7"/>
  <c r="H18" i="7"/>
  <c r="E27" i="7"/>
  <c r="F27" i="7"/>
  <c r="G27" i="7"/>
  <c r="I27" i="7"/>
  <c r="J27" i="7"/>
  <c r="E26" i="7"/>
  <c r="F26" i="7"/>
  <c r="G26" i="7"/>
  <c r="H26" i="7"/>
  <c r="I26" i="7"/>
  <c r="J26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9" i="7"/>
  <c r="H20" i="7"/>
  <c r="H21" i="7"/>
  <c r="H22" i="7"/>
  <c r="H23" i="7"/>
  <c r="H24" i="7"/>
  <c r="H25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" i="7"/>
  <c r="D27" i="7"/>
  <c r="C27" i="7"/>
  <c r="B27" i="7"/>
  <c r="C26" i="7"/>
  <c r="D26" i="7"/>
  <c r="B26" i="7"/>
  <c r="R4" i="7"/>
  <c r="R3" i="7"/>
  <c r="I11" i="2" a="1"/>
  <c r="I11" i="2"/>
  <c r="E3" i="2"/>
  <c r="E4" i="2"/>
  <c r="E5" i="2"/>
  <c r="E6" i="2"/>
  <c r="E7" i="2"/>
  <c r="E8" i="2"/>
  <c r="E9" i="2"/>
  <c r="E2" i="2"/>
  <c r="G17" i="2"/>
  <c r="J8" i="2"/>
  <c r="F11" i="2" a="1"/>
  <c r="G12" i="2"/>
  <c r="I2" i="2" a="1"/>
  <c r="I2" i="2"/>
  <c r="D3" i="2"/>
  <c r="D4" i="2"/>
  <c r="D5" i="2"/>
  <c r="D6" i="2"/>
  <c r="D7" i="2"/>
  <c r="D8" i="2"/>
  <c r="D9" i="2"/>
  <c r="D2" i="2"/>
  <c r="C3" i="2"/>
  <c r="C4" i="2"/>
  <c r="C5" i="2"/>
  <c r="C6" i="2"/>
  <c r="C7" i="2"/>
  <c r="C8" i="2"/>
  <c r="C9" i="2"/>
  <c r="C2" i="2"/>
  <c r="F2" i="2" a="1"/>
  <c r="F2" i="2"/>
  <c r="B14" i="1"/>
  <c r="C11" i="1"/>
  <c r="D11" i="1"/>
  <c r="E11" i="1"/>
  <c r="F11" i="1"/>
  <c r="C10" i="1"/>
  <c r="D10" i="1"/>
  <c r="E10" i="1"/>
  <c r="F10" i="1"/>
  <c r="B10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J12" i="2"/>
  <c r="I12" i="2"/>
  <c r="J15" i="2"/>
  <c r="J13" i="2"/>
  <c r="J11" i="2"/>
  <c r="J14" i="2"/>
  <c r="I14" i="2"/>
  <c r="I15" i="2"/>
  <c r="I13" i="2"/>
  <c r="F14" i="2"/>
  <c r="F12" i="2"/>
  <c r="G15" i="2"/>
  <c r="G13" i="2"/>
  <c r="G11" i="2"/>
  <c r="F15" i="2"/>
  <c r="F13" i="2"/>
  <c r="F11" i="2"/>
  <c r="G14" i="2"/>
  <c r="J3" i="2"/>
  <c r="I3" i="2"/>
  <c r="J6" i="2"/>
  <c r="J4" i="2"/>
  <c r="J2" i="2"/>
  <c r="J5" i="2"/>
  <c r="I5" i="2"/>
  <c r="I6" i="2"/>
  <c r="I4" i="2"/>
  <c r="G3" i="2"/>
  <c r="F3" i="2"/>
  <c r="G6" i="2"/>
  <c r="G4" i="2"/>
  <c r="G2" i="2"/>
  <c r="G5" i="2"/>
  <c r="F5" i="2"/>
  <c r="F6" i="2"/>
  <c r="F4" i="2"/>
</calcChain>
</file>

<file path=xl/sharedStrings.xml><?xml version="1.0" encoding="utf-8"?>
<sst xmlns="http://schemas.openxmlformats.org/spreadsheetml/2006/main" count="139" uniqueCount="71">
  <si>
    <t>№</t>
  </si>
  <si>
    <t>x</t>
  </si>
  <si>
    <t>y</t>
  </si>
  <si>
    <t>x*y</t>
  </si>
  <si>
    <t>x^2</t>
  </si>
  <si>
    <t>y^2</t>
  </si>
  <si>
    <t>Итог</t>
  </si>
  <si>
    <t>Среднее</t>
  </si>
  <si>
    <t>a=</t>
  </si>
  <si>
    <t>b=</t>
  </si>
  <si>
    <t>!Э</t>
  </si>
  <si>
    <t>gx</t>
  </si>
  <si>
    <t>gy</t>
  </si>
  <si>
    <t>Rxy=</t>
  </si>
  <si>
    <t>r^2</t>
  </si>
  <si>
    <t>ln x</t>
  </si>
  <si>
    <t>ln y</t>
  </si>
  <si>
    <t>Линейная</t>
  </si>
  <si>
    <t>Степенная</t>
  </si>
  <si>
    <t>y=6,974*x^0,15157</t>
  </si>
  <si>
    <t>Показательная</t>
  </si>
  <si>
    <t>y=8,473*e^(0,015*x)</t>
  </si>
  <si>
    <t>Обратная</t>
  </si>
  <si>
    <t>z=1/x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</si>
  <si>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</si>
  <si>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</si>
  <si>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</si>
  <si>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</si>
  <si>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</si>
  <si>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</si>
  <si>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</si>
  <si>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</si>
  <si>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</si>
  <si>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</si>
  <si>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</si>
  <si>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</si>
  <si>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</si>
  <si>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</si>
  <si>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</si>
  <si>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</si>
  <si>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</si>
  <si>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</si>
  <si>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</si>
  <si>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</si>
  <si>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</si>
  <si>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</si>
  <si>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</si>
  <si>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</si>
  <si>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</si>
  <si>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</si>
  <si>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</si>
  <si>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</si>
  <si>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</si>
  <si>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</si>
  <si>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x1</t>
  </si>
  <si>
    <t>x2</t>
  </si>
  <si>
    <t>Сумма</t>
  </si>
  <si>
    <t>Сред значение</t>
  </si>
  <si>
    <t>x1^2</t>
  </si>
  <si>
    <t>x1*x2</t>
  </si>
  <si>
    <t>x2^2</t>
  </si>
  <si>
    <t>y*x1</t>
  </si>
  <si>
    <t>y*x2</t>
  </si>
  <si>
    <t>b1=</t>
  </si>
  <si>
    <t>b2=</t>
  </si>
  <si>
    <t>y=9,641-0,069x1+0,126x2</t>
  </si>
  <si>
    <t>Fфакт</t>
  </si>
  <si>
    <t>Fтабл</t>
  </si>
  <si>
    <t>У теор</t>
  </si>
  <si>
    <t>(У - У теор)/Y</t>
  </si>
  <si>
    <t>Величины слабо зависят одна от другой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</si>
</sst>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2'!$A$2:$A$9</c:f>
              <c:numCache>
                <c:formatCode>General</c:formatCode>
                <c:ptCount val="8"/>
                <c:pt idx="0">
                  <c:v>9.8</c:v>
                </c:pt>
                <c:pt idx="1">
                  <c:v>11.3</c:v>
                </c:pt>
                <c:pt idx="2">
                  <c:v>11.5</c:v>
                </c:pt>
                <c:pt idx="3">
                  <c:v>11.3</c:v>
                </c:pt>
                <c:pt idx="4">
                  <c:v>10.9</c:v>
                </c:pt>
                <c:pt idx="5">
                  <c:v>11.4</c:v>
                </c:pt>
                <c:pt idx="6">
                  <c:v>12.6</c:v>
                </c:pt>
                <c:pt idx="7">
                  <c:v>12.2</c:v>
                </c:pt>
              </c:numCache>
            </c:numRef>
          </c:xVal>
          <c:yVal>
            <c:numRef>
              <c:f>'Задлание 2 1'!$C$25:$C$32</c:f>
              <c:numCache>
                <c:formatCode>General</c:formatCode>
                <c:ptCount val="8"/>
                <c:pt idx="0">
                  <c:v>0.353153611393694</c:v>
                </c:pt>
                <c:pt idx="1">
                  <c:v>0.0120549338758895</c:v>
                </c:pt>
                <c:pt idx="2">
                  <c:v>-0.0200915564598159</c:v>
                </c:pt>
                <c:pt idx="3">
                  <c:v>-0.887945066124111</c:v>
                </c:pt>
                <c:pt idx="4">
                  <c:v>0.676347914547303</c:v>
                </c:pt>
                <c:pt idx="5">
                  <c:v>-1.104018311291963</c:v>
                </c:pt>
                <c:pt idx="6">
                  <c:v>0.103102746693795</c:v>
                </c:pt>
                <c:pt idx="7">
                  <c:v>0.867395727365208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3FD-4369-8253-2101BE005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56416"/>
        <c:axId val="1529629216"/>
      </c:scatterChart>
      <c:valAx>
        <c:axId val="15296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629216"/>
        <c:crosses val="autoZero"/>
        <c:crossBetween val="midCat"/>
      </c:valAx>
      <c:valAx>
        <c:axId val="1529629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656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'Задание 2'!$A$2:$A$9</c:f>
              <c:numCache>
                <c:formatCode>General</c:formatCode>
                <c:ptCount val="8"/>
                <c:pt idx="0">
                  <c:v>9.8</c:v>
                </c:pt>
                <c:pt idx="1">
                  <c:v>11.3</c:v>
                </c:pt>
                <c:pt idx="2">
                  <c:v>11.5</c:v>
                </c:pt>
                <c:pt idx="3">
                  <c:v>11.3</c:v>
                </c:pt>
                <c:pt idx="4">
                  <c:v>10.9</c:v>
                </c:pt>
                <c:pt idx="5">
                  <c:v>11.4</c:v>
                </c:pt>
                <c:pt idx="6">
                  <c:v>12.6</c:v>
                </c:pt>
                <c:pt idx="7">
                  <c:v>12.2</c:v>
                </c:pt>
              </c:numCache>
            </c:numRef>
          </c:xVal>
          <c:yVal>
            <c:numRef>
              <c:f>'Задание 2'!$B$2:$B$9</c:f>
              <c:numCache>
                <c:formatCode>General</c:formatCode>
                <c:ptCount val="8"/>
                <c:pt idx="0">
                  <c:v>10.2</c:v>
                </c:pt>
                <c:pt idx="1">
                  <c:v>10.1</c:v>
                </c:pt>
                <c:pt idx="2">
                  <c:v>10.1</c:v>
                </c:pt>
                <c:pt idx="3">
                  <c:v>9.2</c:v>
                </c:pt>
                <c:pt idx="4">
                  <c:v>10.7</c:v>
                </c:pt>
                <c:pt idx="5">
                  <c:v>9.0</c:v>
                </c:pt>
                <c:pt idx="6">
                  <c:v>10.4</c:v>
                </c:pt>
                <c:pt idx="7">
                  <c:v>11.1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CAB-40CD-B677-0F67C2D9C4AC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'Задание 2'!$A$2:$A$9</c:f>
              <c:numCache>
                <c:formatCode>General</c:formatCode>
                <c:ptCount val="8"/>
                <c:pt idx="0">
                  <c:v>9.8</c:v>
                </c:pt>
                <c:pt idx="1">
                  <c:v>11.3</c:v>
                </c:pt>
                <c:pt idx="2">
                  <c:v>11.5</c:v>
                </c:pt>
                <c:pt idx="3">
                  <c:v>11.3</c:v>
                </c:pt>
                <c:pt idx="4">
                  <c:v>10.9</c:v>
                </c:pt>
                <c:pt idx="5">
                  <c:v>11.4</c:v>
                </c:pt>
                <c:pt idx="6">
                  <c:v>12.6</c:v>
                </c:pt>
                <c:pt idx="7">
                  <c:v>12.2</c:v>
                </c:pt>
              </c:numCache>
            </c:numRef>
          </c:xVal>
          <c:yVal>
            <c:numRef>
              <c:f>'Задлание 2 1'!$B$25:$B$32</c:f>
              <c:numCache>
                <c:formatCode>General</c:formatCode>
                <c:ptCount val="8"/>
                <c:pt idx="0">
                  <c:v>9.846846388606305</c:v>
                </c:pt>
                <c:pt idx="1">
                  <c:v>10.08794506612411</c:v>
                </c:pt>
                <c:pt idx="2">
                  <c:v>10.12009155645982</c:v>
                </c:pt>
                <c:pt idx="3">
                  <c:v>10.08794506612411</c:v>
                </c:pt>
                <c:pt idx="4">
                  <c:v>10.0236520854527</c:v>
                </c:pt>
                <c:pt idx="5">
                  <c:v>10.10401831129196</c:v>
                </c:pt>
                <c:pt idx="6">
                  <c:v>10.29689725330621</c:v>
                </c:pt>
                <c:pt idx="7">
                  <c:v>10.2326042726348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CAB-40CD-B677-0F67C2D9C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87152"/>
        <c:axId val="1517432144"/>
      </c:scatterChart>
      <c:valAx>
        <c:axId val="151738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7432144"/>
        <c:crosses val="autoZero"/>
        <c:crossBetween val="midCat"/>
      </c:valAx>
      <c:valAx>
        <c:axId val="1517432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738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2'!$C$2:$C$9</c:f>
              <c:numCache>
                <c:formatCode>General</c:formatCode>
                <c:ptCount val="8"/>
                <c:pt idx="0">
                  <c:v>2.282382385676526</c:v>
                </c:pt>
                <c:pt idx="1">
                  <c:v>2.424802725718295</c:v>
                </c:pt>
                <c:pt idx="2">
                  <c:v>2.442347035369204</c:v>
                </c:pt>
                <c:pt idx="3">
                  <c:v>2.424802725718295</c:v>
                </c:pt>
                <c:pt idx="4">
                  <c:v>2.388762789235098</c:v>
                </c:pt>
                <c:pt idx="5">
                  <c:v>2.43361335540045</c:v>
                </c:pt>
                <c:pt idx="6">
                  <c:v>2.533696813957432</c:v>
                </c:pt>
                <c:pt idx="7">
                  <c:v>2.501435951739211</c:v>
                </c:pt>
              </c:numCache>
            </c:numRef>
          </c:xVal>
          <c:yVal>
            <c:numRef>
              <c:f>'Задание 2 2'!$C$25:$C$32</c:f>
              <c:numCache>
                <c:formatCode>General</c:formatCode>
                <c:ptCount val="8"/>
                <c:pt idx="0">
                  <c:v>0.0342479173537824</c:v>
                </c:pt>
                <c:pt idx="1">
                  <c:v>0.00280849815672601</c:v>
                </c:pt>
                <c:pt idx="2">
                  <c:v>0.000149249021679232</c:v>
                </c:pt>
                <c:pt idx="3">
                  <c:v>-0.0905234416354932</c:v>
                </c:pt>
                <c:pt idx="4">
                  <c:v>0.0659795083441965</c:v>
                </c:pt>
                <c:pt idx="5">
                  <c:v>-0.113837804683282</c:v>
                </c:pt>
                <c:pt idx="6">
                  <c:v>0.0155734427551835</c:v>
                </c:pt>
                <c:pt idx="7">
                  <c:v>0.0856026306872084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D54-4129-9AB5-7AB230DEF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612064"/>
        <c:axId val="1529615456"/>
      </c:scatterChart>
      <c:valAx>
        <c:axId val="152961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615456"/>
        <c:crosses val="autoZero"/>
        <c:crossBetween val="midCat"/>
      </c:valAx>
      <c:valAx>
        <c:axId val="1529615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612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'Задание 2'!$C$2:$C$9</c:f>
              <c:numCache>
                <c:formatCode>General</c:formatCode>
                <c:ptCount val="8"/>
                <c:pt idx="0">
                  <c:v>2.282382385676526</c:v>
                </c:pt>
                <c:pt idx="1">
                  <c:v>2.424802725718295</c:v>
                </c:pt>
                <c:pt idx="2">
                  <c:v>2.442347035369204</c:v>
                </c:pt>
                <c:pt idx="3">
                  <c:v>2.424802725718295</c:v>
                </c:pt>
                <c:pt idx="4">
                  <c:v>2.388762789235098</c:v>
                </c:pt>
                <c:pt idx="5">
                  <c:v>2.43361335540045</c:v>
                </c:pt>
                <c:pt idx="6">
                  <c:v>2.533696813957432</c:v>
                </c:pt>
                <c:pt idx="7">
                  <c:v>2.501435951739211</c:v>
                </c:pt>
              </c:numCache>
            </c:numRef>
          </c:xVal>
          <c:yVal>
            <c:numRef>
              <c:f>'Задание 2'!$D$2:$D$9</c:f>
              <c:numCache>
                <c:formatCode>General</c:formatCode>
                <c:ptCount val="8"/>
                <c:pt idx="0">
                  <c:v>2.322387720290225</c:v>
                </c:pt>
                <c:pt idx="1">
                  <c:v>2.312535423847214</c:v>
                </c:pt>
                <c:pt idx="2">
                  <c:v>2.312535423847214</c:v>
                </c:pt>
                <c:pt idx="3">
                  <c:v>2.219203484054995</c:v>
                </c:pt>
                <c:pt idx="4">
                  <c:v>2.37024374146786</c:v>
                </c:pt>
                <c:pt idx="5">
                  <c:v>2.19722457733622</c:v>
                </c:pt>
                <c:pt idx="6">
                  <c:v>2.341805806147327</c:v>
                </c:pt>
                <c:pt idx="7">
                  <c:v>2.406945108318288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7D8-4F1A-99BD-B2C08057041B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'Задание 2'!$C$2:$C$9</c:f>
              <c:numCache>
                <c:formatCode>General</c:formatCode>
                <c:ptCount val="8"/>
                <c:pt idx="0">
                  <c:v>2.282382385676526</c:v>
                </c:pt>
                <c:pt idx="1">
                  <c:v>2.424802725718295</c:v>
                </c:pt>
                <c:pt idx="2">
                  <c:v>2.442347035369204</c:v>
                </c:pt>
                <c:pt idx="3">
                  <c:v>2.424802725718295</c:v>
                </c:pt>
                <c:pt idx="4">
                  <c:v>2.388762789235098</c:v>
                </c:pt>
                <c:pt idx="5">
                  <c:v>2.43361335540045</c:v>
                </c:pt>
                <c:pt idx="6">
                  <c:v>2.533696813957432</c:v>
                </c:pt>
                <c:pt idx="7">
                  <c:v>2.501435951739211</c:v>
                </c:pt>
              </c:numCache>
            </c:numRef>
          </c:xVal>
          <c:yVal>
            <c:numRef>
              <c:f>'Задание 2 2'!$B$25:$B$32</c:f>
              <c:numCache>
                <c:formatCode>General</c:formatCode>
                <c:ptCount val="8"/>
                <c:pt idx="0">
                  <c:v>2.288139802936442</c:v>
                </c:pt>
                <c:pt idx="1">
                  <c:v>2.309726925690488</c:v>
                </c:pt>
                <c:pt idx="2">
                  <c:v>2.312386174825534</c:v>
                </c:pt>
                <c:pt idx="3">
                  <c:v>2.309726925690488</c:v>
                </c:pt>
                <c:pt idx="4">
                  <c:v>2.304264233123664</c:v>
                </c:pt>
                <c:pt idx="5">
                  <c:v>2.311062382019502</c:v>
                </c:pt>
                <c:pt idx="6">
                  <c:v>2.326232363392144</c:v>
                </c:pt>
                <c:pt idx="7">
                  <c:v>2.32134247763108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7D8-4F1A-99BD-B2C080570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712960"/>
        <c:axId val="1529721440"/>
      </c:scatterChart>
      <c:valAx>
        <c:axId val="152971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721440"/>
        <c:crosses val="autoZero"/>
        <c:crossBetween val="midCat"/>
      </c:valAx>
      <c:valAx>
        <c:axId val="1529721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71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2'!$E$2:$E$9</c:f>
              <c:numCache>
                <c:formatCode>General</c:formatCode>
                <c:ptCount val="8"/>
                <c:pt idx="0">
                  <c:v>0.102040816326531</c:v>
                </c:pt>
                <c:pt idx="1">
                  <c:v>0.0884955752212389</c:v>
                </c:pt>
                <c:pt idx="2">
                  <c:v>0.0869565217391304</c:v>
                </c:pt>
                <c:pt idx="3">
                  <c:v>0.0884955752212389</c:v>
                </c:pt>
                <c:pt idx="4">
                  <c:v>0.091743119266055</c:v>
                </c:pt>
                <c:pt idx="5">
                  <c:v>0.087719298245614</c:v>
                </c:pt>
                <c:pt idx="6">
                  <c:v>0.0793650793650794</c:v>
                </c:pt>
                <c:pt idx="7">
                  <c:v>0.0819672131147541</c:v>
                </c:pt>
              </c:numCache>
            </c:numRef>
          </c:xVal>
          <c:yVal>
            <c:numRef>
              <c:f>'Задание 2 3'!$C$25:$C$32</c:f>
              <c:numCache>
                <c:formatCode>General</c:formatCode>
                <c:ptCount val="8"/>
                <c:pt idx="0">
                  <c:v>0.316784055778058</c:v>
                </c:pt>
                <c:pt idx="1">
                  <c:v>0.002337973361767</c:v>
                </c:pt>
                <c:pt idx="2">
                  <c:v>-0.0220280742635044</c:v>
                </c:pt>
                <c:pt idx="3">
                  <c:v>-0.897662026638233</c:v>
                </c:pt>
                <c:pt idx="4">
                  <c:v>0.653752569268303</c:v>
                </c:pt>
                <c:pt idx="5">
                  <c:v>-1.109951919080803</c:v>
                </c:pt>
                <c:pt idx="6">
                  <c:v>0.157785428918194</c:v>
                </c:pt>
                <c:pt idx="7">
                  <c:v>0.898981992656211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10C-48E3-9046-2F9DFACAD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756752"/>
        <c:axId val="1529760784"/>
      </c:scatterChart>
      <c:valAx>
        <c:axId val="152975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760784"/>
        <c:crosses val="autoZero"/>
        <c:crossBetween val="midCat"/>
      </c:valAx>
      <c:valAx>
        <c:axId val="1529760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756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'Задание 2'!$E$2:$E$9</c:f>
              <c:numCache>
                <c:formatCode>General</c:formatCode>
                <c:ptCount val="8"/>
                <c:pt idx="0">
                  <c:v>0.102040816326531</c:v>
                </c:pt>
                <c:pt idx="1">
                  <c:v>0.0884955752212389</c:v>
                </c:pt>
                <c:pt idx="2">
                  <c:v>0.0869565217391304</c:v>
                </c:pt>
                <c:pt idx="3">
                  <c:v>0.0884955752212389</c:v>
                </c:pt>
                <c:pt idx="4">
                  <c:v>0.091743119266055</c:v>
                </c:pt>
                <c:pt idx="5">
                  <c:v>0.087719298245614</c:v>
                </c:pt>
                <c:pt idx="6">
                  <c:v>0.0793650793650794</c:v>
                </c:pt>
                <c:pt idx="7">
                  <c:v>0.0819672131147541</c:v>
                </c:pt>
              </c:numCache>
            </c:numRef>
          </c:xVal>
          <c:yVal>
            <c:numRef>
              <c:f>'Задание 2'!$B$2:$B$9</c:f>
              <c:numCache>
                <c:formatCode>General</c:formatCode>
                <c:ptCount val="8"/>
                <c:pt idx="0">
                  <c:v>10.2</c:v>
                </c:pt>
                <c:pt idx="1">
                  <c:v>10.1</c:v>
                </c:pt>
                <c:pt idx="2">
                  <c:v>10.1</c:v>
                </c:pt>
                <c:pt idx="3">
                  <c:v>9.2</c:v>
                </c:pt>
                <c:pt idx="4">
                  <c:v>10.7</c:v>
                </c:pt>
                <c:pt idx="5">
                  <c:v>9.0</c:v>
                </c:pt>
                <c:pt idx="6">
                  <c:v>10.4</c:v>
                </c:pt>
                <c:pt idx="7">
                  <c:v>11.1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A75-48FB-8F73-95775883C07E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'Задание 2'!$E$2:$E$9</c:f>
              <c:numCache>
                <c:formatCode>General</c:formatCode>
                <c:ptCount val="8"/>
                <c:pt idx="0">
                  <c:v>0.102040816326531</c:v>
                </c:pt>
                <c:pt idx="1">
                  <c:v>0.0884955752212389</c:v>
                </c:pt>
                <c:pt idx="2">
                  <c:v>0.0869565217391304</c:v>
                </c:pt>
                <c:pt idx="3">
                  <c:v>0.0884955752212389</c:v>
                </c:pt>
                <c:pt idx="4">
                  <c:v>0.091743119266055</c:v>
                </c:pt>
                <c:pt idx="5">
                  <c:v>0.087719298245614</c:v>
                </c:pt>
                <c:pt idx="6">
                  <c:v>0.0793650793650794</c:v>
                </c:pt>
                <c:pt idx="7">
                  <c:v>0.0819672131147541</c:v>
                </c:pt>
              </c:numCache>
            </c:numRef>
          </c:xVal>
          <c:yVal>
            <c:numRef>
              <c:f>'Задание 2 3'!$B$25:$B$32</c:f>
              <c:numCache>
                <c:formatCode>General</c:formatCode>
                <c:ptCount val="8"/>
                <c:pt idx="0">
                  <c:v>9.88321594422194</c:v>
                </c:pt>
                <c:pt idx="1">
                  <c:v>10.09766202663823</c:v>
                </c:pt>
                <c:pt idx="2">
                  <c:v>10.1220280742635</c:v>
                </c:pt>
                <c:pt idx="3">
                  <c:v>10.09766202663823</c:v>
                </c:pt>
                <c:pt idx="4">
                  <c:v>10.0462474307317</c:v>
                </c:pt>
                <c:pt idx="5">
                  <c:v>10.1099519190808</c:v>
                </c:pt>
                <c:pt idx="6">
                  <c:v>10.24221457108181</c:v>
                </c:pt>
                <c:pt idx="7">
                  <c:v>10.20101800734379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A75-48FB-8F73-95775883C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786544"/>
        <c:axId val="1529790576"/>
      </c:scatterChart>
      <c:valAx>
        <c:axId val="152978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790576"/>
        <c:crosses val="autoZero"/>
        <c:crossBetween val="midCat"/>
      </c:valAx>
      <c:valAx>
        <c:axId val="1529790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9786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247650</xdr:colOff>
      <xdr:row>11</xdr:row>
      <xdr:rowOff>152400</xdr:rowOff>
    </xdr:from>
    <xdr:to>
      <xdr:col>15</xdr:col>
      <xdr:colOff>247650</xdr:colOff>
      <xdr:row>21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12</xdr:row>
      <xdr:rowOff>9525</xdr:rowOff>
    </xdr:from>
    <xdr:to>
      <xdr:col>15</xdr:col>
      <xdr:colOff>295275</xdr:colOff>
      <xdr:row>22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3</xdr:row>
      <xdr:rowOff>38100</xdr:rowOff>
    </xdr:from>
    <xdr:to>
      <xdr:col>16</xdr:col>
      <xdr:colOff>257175</xdr:colOff>
      <xdr:row>13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16</xdr:row>
      <xdr:rowOff>47625</xdr:rowOff>
    </xdr:from>
    <xdr:to>
      <xdr:col>16</xdr:col>
      <xdr:colOff>266700</xdr:colOff>
      <xdr:row>26</xdr:row>
      <xdr:rowOff>47625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12" bestFit="1" customWidth="1"/>
    <col min="8" max="8" width="1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</row>
    <row r="2" spans="1:8" x14ac:dyDescent="0.2">
      <c r="A2">
        <v>1</v>
      </c>
      <c r="B2">
        <v>9.8000000000000007</v>
      </c>
      <c r="C2">
        <v>10.199999999999999</v>
      </c>
      <c r="D2">
        <f>B2*C2</f>
        <v>99.96</v>
      </c>
      <c r="E2">
        <f>B2^2</f>
        <v>96.04000000000002</v>
      </c>
      <c r="F2">
        <f>C2^2</f>
        <v>104.03999999999999</v>
      </c>
      <c r="G2">
        <f>$B$12+$B$13*B2</f>
        <v>9.8468463886063518</v>
      </c>
      <c r="H2">
        <f>(C2-G2)/C2</f>
        <v>3.4622903077808583E-2</v>
      </c>
    </row>
    <row r="3" spans="1:8" x14ac:dyDescent="0.2">
      <c r="A3">
        <v>2</v>
      </c>
      <c r="B3">
        <v>11.3</v>
      </c>
      <c r="C3">
        <v>10.1</v>
      </c>
      <c r="D3">
        <f t="shared" ref="D3:D9" si="0">B3*C3</f>
        <v>114.13000000000001</v>
      </c>
      <c r="E3">
        <f t="shared" ref="E3:E9" si="1">B3^2</f>
        <v>127.69000000000001</v>
      </c>
      <c r="F3">
        <f t="shared" ref="F3:F9" si="2">C3^2</f>
        <v>102.00999999999999</v>
      </c>
      <c r="G3">
        <f t="shared" ref="G3:G9" si="3">$B$12+$B$13*B3</f>
        <v>10.08794506612411</v>
      </c>
      <c r="H3">
        <f t="shared" ref="H3:H11" si="4">(C3-G3)/C3</f>
        <v>1.1935578094940116E-3</v>
      </c>
    </row>
    <row r="4" spans="1:8" x14ac:dyDescent="0.2">
      <c r="A4">
        <v>3</v>
      </c>
      <c r="B4">
        <v>11.5</v>
      </c>
      <c r="C4">
        <v>10.1</v>
      </c>
      <c r="D4">
        <f t="shared" si="0"/>
        <v>116.14999999999999</v>
      </c>
      <c r="E4">
        <f t="shared" si="1"/>
        <v>132.25</v>
      </c>
      <c r="F4">
        <f t="shared" si="2"/>
        <v>102.00999999999999</v>
      </c>
      <c r="G4">
        <f t="shared" si="3"/>
        <v>10.120091556459812</v>
      </c>
      <c r="H4">
        <f t="shared" si="4"/>
        <v>-1.9892630158230011E-3</v>
      </c>
    </row>
    <row r="5" spans="1:8" x14ac:dyDescent="0.2">
      <c r="A5">
        <v>4</v>
      </c>
      <c r="B5">
        <v>11.3</v>
      </c>
      <c r="C5">
        <v>9.1999999999999993</v>
      </c>
      <c r="D5">
        <f t="shared" si="0"/>
        <v>103.96</v>
      </c>
      <c r="E5">
        <f t="shared" si="1"/>
        <v>127.69000000000001</v>
      </c>
      <c r="F5">
        <f t="shared" si="2"/>
        <v>84.639999999999986</v>
      </c>
      <c r="G5">
        <f t="shared" si="3"/>
        <v>10.08794506612411</v>
      </c>
      <c r="H5">
        <f t="shared" si="4"/>
        <v>-9.6515768056968571E-2</v>
      </c>
    </row>
    <row r="6" spans="1:8" x14ac:dyDescent="0.2">
      <c r="A6">
        <v>5</v>
      </c>
      <c r="B6">
        <v>10.9</v>
      </c>
      <c r="C6">
        <v>10.7</v>
      </c>
      <c r="D6">
        <f t="shared" si="0"/>
        <v>116.63</v>
      </c>
      <c r="E6">
        <f t="shared" si="1"/>
        <v>118.81</v>
      </c>
      <c r="F6">
        <f t="shared" si="2"/>
        <v>114.48999999999998</v>
      </c>
      <c r="G6">
        <f t="shared" si="3"/>
        <v>10.023652085452708</v>
      </c>
      <c r="H6">
        <f t="shared" si="4"/>
        <v>6.3210085471709448E-2</v>
      </c>
    </row>
    <row r="7" spans="1:8" x14ac:dyDescent="0.2">
      <c r="A7">
        <v>6</v>
      </c>
      <c r="B7">
        <v>11.4</v>
      </c>
      <c r="C7">
        <v>9</v>
      </c>
      <c r="D7">
        <f t="shared" si="0"/>
        <v>102.60000000000001</v>
      </c>
      <c r="E7">
        <f t="shared" si="1"/>
        <v>129.96</v>
      </c>
      <c r="F7">
        <f t="shared" si="2"/>
        <v>81</v>
      </c>
      <c r="G7">
        <f t="shared" si="3"/>
        <v>10.104018311291961</v>
      </c>
      <c r="H7">
        <f>(C7-G7)/C7</f>
        <v>-0.12266870125466234</v>
      </c>
    </row>
    <row r="8" spans="1:8" x14ac:dyDescent="0.2">
      <c r="A8">
        <v>7</v>
      </c>
      <c r="B8">
        <v>12.6</v>
      </c>
      <c r="C8">
        <v>10.4</v>
      </c>
      <c r="D8">
        <f t="shared" si="0"/>
        <v>131.04</v>
      </c>
      <c r="E8">
        <f t="shared" si="1"/>
        <v>158.76</v>
      </c>
      <c r="F8">
        <f t="shared" si="2"/>
        <v>108.16000000000001</v>
      </c>
      <c r="G8">
        <f t="shared" si="3"/>
        <v>10.296897253306168</v>
      </c>
      <c r="H8">
        <f>(C8-G8)/C8</f>
        <v>9.913725643637683E-3</v>
      </c>
    </row>
    <row r="9" spans="1:8" x14ac:dyDescent="0.2">
      <c r="A9">
        <v>8</v>
      </c>
      <c r="B9">
        <v>12.2</v>
      </c>
      <c r="C9">
        <v>11.1</v>
      </c>
      <c r="D9">
        <f t="shared" si="0"/>
        <v>135.41999999999999</v>
      </c>
      <c r="E9">
        <f t="shared" si="1"/>
        <v>148.83999999999997</v>
      </c>
      <c r="F9">
        <f t="shared" si="2"/>
        <v>123.21</v>
      </c>
      <c r="G9">
        <f t="shared" si="3"/>
        <v>10.232604272634767</v>
      </c>
      <c r="H9">
        <f t="shared" si="4"/>
        <v>7.8143759222093073E-2</v>
      </c>
    </row>
    <row r="10" spans="1:8" x14ac:dyDescent="0.2">
      <c r="A10" t="s">
        <v>6</v>
      </c>
      <c r="B10">
        <f>SUM(B2:B9)</f>
        <v>91</v>
      </c>
      <c r="C10">
        <f t="shared" ref="C10:F10" si="5">SUM(C2:C9)</f>
        <v>80.8</v>
      </c>
      <c r="D10">
        <f t="shared" si="5"/>
        <v>919.88999999999987</v>
      </c>
      <c r="E10">
        <f t="shared" si="5"/>
        <v>1040.04</v>
      </c>
      <c r="F10">
        <f t="shared" si="5"/>
        <v>819.56</v>
      </c>
      <c r="G10">
        <f>SUM(G2:G9)</f>
        <v>80.799999999999983</v>
      </c>
      <c r="H10">
        <f>SUM(H2:H9)</f>
        <v>-3.4089701102711117E-2</v>
      </c>
    </row>
    <row r="11" spans="1:8" x14ac:dyDescent="0.2">
      <c r="A11" t="s">
        <v>7</v>
      </c>
      <c r="B11">
        <f>AVERAGE(B2:B9)</f>
        <v>11.375</v>
      </c>
      <c r="C11">
        <f t="shared" ref="C11:F11" si="6">AVERAGE(C2:C9)</f>
        <v>10.1</v>
      </c>
      <c r="D11">
        <f t="shared" si="6"/>
        <v>114.98624999999998</v>
      </c>
      <c r="E11">
        <f t="shared" si="6"/>
        <v>130.005</v>
      </c>
      <c r="F11">
        <f t="shared" si="6"/>
        <v>102.44499999999999</v>
      </c>
      <c r="G11">
        <f>AVERAGE(G2:G9)</f>
        <v>10.099999999999998</v>
      </c>
      <c r="H11">
        <f>AVERAGE(H2:H9)</f>
        <v>-4.2612126378388897E-3</v>
      </c>
    </row>
    <row r="12" spans="1:8" x14ac:dyDescent="0.2">
      <c r="A12" t="s">
        <v>8</v>
      </c>
      <c r="B12">
        <f>C11-B13*B11</f>
        <v>8.271668362156996</v>
      </c>
    </row>
    <row r="13" spans="1:8" x14ac:dyDescent="0.2">
      <c r="A13" t="s">
        <v>9</v>
      </c>
      <c r="B13">
        <f>(D11-C11*B11)/(E11-B11^2)</f>
        <v>0.16073245167850575</v>
      </c>
      <c r="D13" t="s">
        <v>70</v>
      </c>
    </row>
    <row r="14" spans="1:8" x14ac:dyDescent="0.2">
      <c r="A14" t="s">
        <v>10</v>
      </c>
      <c r="B14">
        <f>B13*B11/C11</f>
        <v>0.18102293443990131</v>
      </c>
    </row>
    <row r="15" spans="1:8" x14ac:dyDescent="0.2">
      <c r="A15" t="s">
        <v>11</v>
      </c>
      <c r="B15">
        <f>SQRT(E11-B11^2)</f>
        <v>0.78382077032954123</v>
      </c>
    </row>
    <row r="16" spans="1:8" x14ac:dyDescent="0.2">
      <c r="A16" t="s">
        <v>12</v>
      </c>
      <c r="B16">
        <f>SQRT(F11-C11^2)</f>
        <v>0.65954529791364769</v>
      </c>
    </row>
    <row r="17" spans="1:2" x14ac:dyDescent="0.2">
      <c r="A17" t="s">
        <v>13</v>
      </c>
      <c r="B17">
        <f>B13*B15/B16</f>
        <v>0.19101862220856444</v>
      </c>
    </row>
    <row r="18" spans="1:2" x14ac:dyDescent="0.2">
      <c r="A18" t="s">
        <v>14</v>
      </c>
      <c r="B18">
        <f>B17^2</f>
        <v>3.648811403045827E-2</v>
      </c>
    </row>
    <row r="19" spans="1:2" x14ac:dyDescent="0.2">
      <c r="A19" t="s">
        <v>66</v>
      </c>
      <c r="B19">
        <f>B18/(1-B18)*6</f>
        <v>0.22721949502724692</v>
      </c>
    </row>
    <row r="20" spans="1:2" x14ac:dyDescent="0.2">
      <c r="A20" t="s">
        <v>67</v>
      </c>
      <c r="B20">
        <v>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22.83203125" customWidth="1"/>
    <col min="8" max="8" width="22.5" customWidth="1"/>
    <col min="9" max="9" width="20.5" customWidth="1"/>
  </cols>
  <sheetData>
    <row r="1" spans="1:9" x14ac:dyDescent="0.2">
      <c r="A1" t="s">
        <v>24</v>
      </c>
    </row>
    <row r="2" spans="1:9" ht="16" thickBot="1" x14ac:dyDescent="0.25"/>
    <row r="3" spans="1:9" x14ac:dyDescent="0.2">
      <c r="A3" s="5" t="s">
        <v>25</v>
      </c>
      <c r="B3" s="5"/>
    </row>
    <row r="4" spans="1:9" x14ac:dyDescent="0.2">
      <c r="A4" s="2" t="s">
        <v>26</v>
      </c>
      <c r="B4" s="2">
        <v>0.19101862220860091</v>
      </c>
    </row>
    <row r="5" spans="1:9" x14ac:dyDescent="0.2">
      <c r="A5" s="2" t="s">
        <v>27</v>
      </c>
      <c r="B5" s="2">
        <v>3.6488114030472203E-2</v>
      </c>
    </row>
    <row r="6" spans="1:9" x14ac:dyDescent="0.2">
      <c r="A6" s="2" t="s">
        <v>28</v>
      </c>
      <c r="B6" s="2">
        <v>-0.12409720029778243</v>
      </c>
    </row>
    <row r="7" spans="1:9" x14ac:dyDescent="0.2">
      <c r="A7" s="2" t="s">
        <v>29</v>
      </c>
      <c r="B7" s="2">
        <v>0.74755394043662571</v>
      </c>
    </row>
    <row r="8" spans="1:9" ht="16" thickBot="1" x14ac:dyDescent="0.25">
      <c r="A8" s="3" t="s">
        <v>30</v>
      </c>
      <c r="B8" s="3">
        <v>8</v>
      </c>
    </row>
    <row r="10" spans="1:9" ht="16" thickBot="1" x14ac:dyDescent="0.25">
      <c r="A10" t="s">
        <v>31</v>
      </c>
    </row>
    <row r="11" spans="1:9" x14ac:dyDescent="0.2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2">
      <c r="A12" s="2" t="s">
        <v>32</v>
      </c>
      <c r="B12" s="2">
        <v>1</v>
      </c>
      <c r="C12" s="2">
        <v>0.12697863682604327</v>
      </c>
      <c r="D12" s="2">
        <v>0.12697863682604327</v>
      </c>
      <c r="E12" s="2">
        <v>0.22721949502733699</v>
      </c>
      <c r="F12" s="2">
        <v>0.650457100378665</v>
      </c>
    </row>
    <row r="13" spans="1:9" x14ac:dyDescent="0.2">
      <c r="A13" s="2" t="s">
        <v>33</v>
      </c>
      <c r="B13" s="2">
        <v>6</v>
      </c>
      <c r="C13" s="2">
        <v>3.3530213631739567</v>
      </c>
      <c r="D13" s="2">
        <v>0.55883689386232616</v>
      </c>
      <c r="E13" s="2"/>
      <c r="F13" s="2"/>
    </row>
    <row r="14" spans="1:9" ht="16" thickBot="1" x14ac:dyDescent="0.25">
      <c r="A14" s="3" t="s">
        <v>34</v>
      </c>
      <c r="B14" s="3">
        <v>7</v>
      </c>
      <c r="C14" s="3">
        <v>3.48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41</v>
      </c>
      <c r="C16" s="4" t="s">
        <v>29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2">
      <c r="A17" s="2" t="s">
        <v>35</v>
      </c>
      <c r="B17" s="2">
        <v>8.2716683621566602</v>
      </c>
      <c r="C17" s="2">
        <v>3.8446853406462571</v>
      </c>
      <c r="D17" s="2">
        <v>2.1514552243607707</v>
      </c>
      <c r="E17" s="2">
        <v>7.4955564892374135E-2</v>
      </c>
      <c r="F17" s="2">
        <v>-1.1359377617940005</v>
      </c>
      <c r="G17" s="2">
        <v>17.679274486107321</v>
      </c>
      <c r="H17" s="2">
        <v>-1.1359377617940005</v>
      </c>
      <c r="I17" s="2">
        <v>17.679274486107321</v>
      </c>
    </row>
    <row r="18" spans="1:9" ht="16" thickBot="1" x14ac:dyDescent="0.25">
      <c r="A18" s="3" t="s">
        <v>48</v>
      </c>
      <c r="B18" s="3">
        <v>0.16073245167853531</v>
      </c>
      <c r="C18" s="3">
        <v>0.33719472652097604</v>
      </c>
      <c r="D18" s="3">
        <v>0.47667546090326102</v>
      </c>
      <c r="E18" s="3">
        <v>0.65045710037866544</v>
      </c>
      <c r="F18" s="3">
        <v>-0.66435332078922793</v>
      </c>
      <c r="G18" s="3">
        <v>0.98581822414629861</v>
      </c>
      <c r="H18" s="3">
        <v>-0.66435332078922793</v>
      </c>
      <c r="I18" s="3">
        <v>0.98581822414629861</v>
      </c>
    </row>
    <row r="22" spans="1:9" x14ac:dyDescent="0.2">
      <c r="A22" t="s">
        <v>49</v>
      </c>
    </row>
    <row r="23" spans="1:9" ht="16" thickBot="1" x14ac:dyDescent="0.25"/>
    <row r="24" spans="1:9" x14ac:dyDescent="0.2">
      <c r="A24" s="4" t="s">
        <v>50</v>
      </c>
      <c r="B24" s="4" t="s">
        <v>51</v>
      </c>
      <c r="C24" s="4" t="s">
        <v>52</v>
      </c>
      <c r="D24" s="4" t="s">
        <v>53</v>
      </c>
    </row>
    <row r="25" spans="1:9" x14ac:dyDescent="0.2">
      <c r="A25" s="2">
        <v>1</v>
      </c>
      <c r="B25" s="2">
        <v>9.8468463886063056</v>
      </c>
      <c r="C25" s="2">
        <v>0.35315361139369372</v>
      </c>
      <c r="D25" s="2">
        <v>0.51026350928203246</v>
      </c>
    </row>
    <row r="26" spans="1:9" x14ac:dyDescent="0.2">
      <c r="A26" s="2">
        <v>2</v>
      </c>
      <c r="B26" s="2">
        <v>10.08794506612411</v>
      </c>
      <c r="C26" s="2">
        <v>1.2054933875889517E-2</v>
      </c>
      <c r="D26" s="2">
        <v>1.7417895967137435E-2</v>
      </c>
    </row>
    <row r="27" spans="1:9" x14ac:dyDescent="0.2">
      <c r="A27" s="2">
        <v>3</v>
      </c>
      <c r="B27" s="2">
        <v>10.120091556459816</v>
      </c>
      <c r="C27" s="2">
        <v>-2.0091556459815862E-2</v>
      </c>
      <c r="D27" s="2">
        <v>-2.9029826611895723E-2</v>
      </c>
    </row>
    <row r="28" spans="1:9" x14ac:dyDescent="0.2">
      <c r="A28" s="2">
        <v>4</v>
      </c>
      <c r="B28" s="2">
        <v>10.08794506612411</v>
      </c>
      <c r="C28" s="2">
        <v>-0.88794506612411084</v>
      </c>
      <c r="D28" s="2">
        <v>-1.2829713497820001</v>
      </c>
    </row>
    <row r="29" spans="1:9" x14ac:dyDescent="0.2">
      <c r="A29" s="2">
        <v>5</v>
      </c>
      <c r="B29" s="2">
        <v>10.023652085452696</v>
      </c>
      <c r="C29" s="2">
        <v>0.67634791454730347</v>
      </c>
      <c r="D29" s="2">
        <v>0.97723950495796641</v>
      </c>
    </row>
    <row r="30" spans="1:9" x14ac:dyDescent="0.2">
      <c r="A30" s="2">
        <v>6</v>
      </c>
      <c r="B30" s="2">
        <v>10.104018311291963</v>
      </c>
      <c r="C30" s="2">
        <v>-1.1040183112919628</v>
      </c>
      <c r="D30" s="2">
        <v>-1.5951705990157683</v>
      </c>
    </row>
    <row r="31" spans="1:9" x14ac:dyDescent="0.2">
      <c r="A31" s="2">
        <v>7</v>
      </c>
      <c r="B31" s="2">
        <v>10.296897253306206</v>
      </c>
      <c r="C31" s="2">
        <v>0.1031027466937946</v>
      </c>
      <c r="D31" s="2">
        <v>0.14897078111978657</v>
      </c>
    </row>
    <row r="32" spans="1:9" ht="16" thickBot="1" x14ac:dyDescent="0.25">
      <c r="A32" s="3">
        <v>8</v>
      </c>
      <c r="B32" s="3">
        <v>10.232604272634791</v>
      </c>
      <c r="C32" s="3">
        <v>0.8673957273652082</v>
      </c>
      <c r="D32" s="3">
        <v>1.2532800840827414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26" sqref="H26"/>
    </sheetView>
  </sheetViews>
  <sheetFormatPr baseColWidth="10" defaultColWidth="8.83203125" defaultRowHeight="15" x14ac:dyDescent="0.2"/>
  <cols>
    <col min="2" max="2" width="17.5" customWidth="1"/>
    <col min="3" max="3" width="16.1640625" customWidth="1"/>
    <col min="4" max="4" width="17.1640625" customWidth="1"/>
    <col min="5" max="5" width="18.6640625" customWidth="1"/>
    <col min="6" max="6" width="20.1640625" customWidth="1"/>
    <col min="7" max="7" width="16.5" customWidth="1"/>
  </cols>
  <sheetData>
    <row r="1" spans="1:9" x14ac:dyDescent="0.2">
      <c r="A1" t="s">
        <v>24</v>
      </c>
    </row>
    <row r="2" spans="1:9" ht="16" thickBot="1" x14ac:dyDescent="0.25"/>
    <row r="3" spans="1:9" x14ac:dyDescent="0.2">
      <c r="A3" s="5" t="s">
        <v>25</v>
      </c>
      <c r="B3" s="5"/>
    </row>
    <row r="4" spans="1:9" x14ac:dyDescent="0.2">
      <c r="A4" s="2" t="s">
        <v>26</v>
      </c>
      <c r="B4" s="2">
        <v>0.16075985109565996</v>
      </c>
    </row>
    <row r="5" spans="1:9" x14ac:dyDescent="0.2">
      <c r="A5" s="2" t="s">
        <v>27</v>
      </c>
      <c r="B5" s="2">
        <v>2.5843729724298766E-2</v>
      </c>
    </row>
    <row r="6" spans="1:9" x14ac:dyDescent="0.2">
      <c r="A6" s="2" t="s">
        <v>28</v>
      </c>
      <c r="B6" s="2">
        <v>-0.13651564865498478</v>
      </c>
    </row>
    <row r="7" spans="1:9" x14ac:dyDescent="0.2">
      <c r="A7" s="2" t="s">
        <v>29</v>
      </c>
      <c r="B7" s="2">
        <v>7.5562344085357169E-2</v>
      </c>
    </row>
    <row r="8" spans="1:9" ht="16" thickBot="1" x14ac:dyDescent="0.25">
      <c r="A8" s="3" t="s">
        <v>30</v>
      </c>
      <c r="B8" s="3">
        <v>8</v>
      </c>
    </row>
    <row r="10" spans="1:9" ht="16" thickBot="1" x14ac:dyDescent="0.25">
      <c r="A10" t="s">
        <v>31</v>
      </c>
    </row>
    <row r="11" spans="1:9" x14ac:dyDescent="0.2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2">
      <c r="A12" s="2" t="s">
        <v>32</v>
      </c>
      <c r="B12" s="2">
        <v>1</v>
      </c>
      <c r="C12" s="2">
        <v>9.0884255680456771E-4</v>
      </c>
      <c r="D12" s="2">
        <v>9.0884255680456771E-4</v>
      </c>
      <c r="E12" s="2">
        <v>0.15917608198724376</v>
      </c>
      <c r="F12" s="2">
        <v>0.70372830765772787</v>
      </c>
    </row>
    <row r="13" spans="1:9" x14ac:dyDescent="0.2">
      <c r="A13" s="2" t="s">
        <v>33</v>
      </c>
      <c r="B13" s="2">
        <v>6</v>
      </c>
      <c r="C13" s="2">
        <v>3.4258007062043468E-2</v>
      </c>
      <c r="D13" s="2">
        <v>5.709667843673911E-3</v>
      </c>
      <c r="E13" s="2"/>
      <c r="F13" s="2"/>
    </row>
    <row r="14" spans="1:9" ht="16" thickBot="1" x14ac:dyDescent="0.25">
      <c r="A14" s="3" t="s">
        <v>34</v>
      </c>
      <c r="B14" s="3">
        <v>7</v>
      </c>
      <c r="C14" s="3">
        <v>3.5166849618848035E-2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41</v>
      </c>
      <c r="C16" s="4" t="s">
        <v>29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2">
      <c r="A17" s="2" t="s">
        <v>35</v>
      </c>
      <c r="B17" s="2">
        <v>1.9421915436020014</v>
      </c>
      <c r="C17" s="2">
        <v>0.92318721126097514</v>
      </c>
      <c r="D17" s="2">
        <v>2.1037894805206143</v>
      </c>
      <c r="E17" s="2">
        <v>8.0057158967633019E-2</v>
      </c>
      <c r="F17" s="2">
        <v>-0.31676618445795324</v>
      </c>
      <c r="G17" s="2">
        <v>4.2011492716619561</v>
      </c>
      <c r="H17" s="2">
        <v>-0.31676618445795324</v>
      </c>
      <c r="I17" s="2">
        <v>4.2011492716619561</v>
      </c>
    </row>
    <row r="18" spans="1:9" ht="16" thickBot="1" x14ac:dyDescent="0.25">
      <c r="A18" s="3" t="s">
        <v>48</v>
      </c>
      <c r="B18" s="3">
        <v>0.1515733128267629</v>
      </c>
      <c r="C18" s="3">
        <v>0.37991272252146907</v>
      </c>
      <c r="D18" s="3">
        <v>0.39896877319815843</v>
      </c>
      <c r="E18" s="3">
        <v>0.70372830765772798</v>
      </c>
      <c r="F18" s="3">
        <v>-0.77803963031177015</v>
      </c>
      <c r="G18" s="3">
        <v>1.0811862559652958</v>
      </c>
      <c r="H18" s="3">
        <v>-0.77803963031177015</v>
      </c>
      <c r="I18" s="3">
        <v>1.0811862559652958</v>
      </c>
    </row>
    <row r="22" spans="1:9" x14ac:dyDescent="0.2">
      <c r="A22" t="s">
        <v>49</v>
      </c>
    </row>
    <row r="23" spans="1:9" ht="16" thickBot="1" x14ac:dyDescent="0.25"/>
    <row r="24" spans="1:9" x14ac:dyDescent="0.2">
      <c r="A24" s="4" t="s">
        <v>50</v>
      </c>
      <c r="B24" s="4" t="s">
        <v>51</v>
      </c>
      <c r="C24" s="4" t="s">
        <v>52</v>
      </c>
      <c r="D24" s="4" t="s">
        <v>53</v>
      </c>
    </row>
    <row r="25" spans="1:9" x14ac:dyDescent="0.2">
      <c r="A25" s="2">
        <v>1</v>
      </c>
      <c r="B25" s="2">
        <v>2.2881398029364428</v>
      </c>
      <c r="C25" s="2">
        <v>3.4247917353782409E-2</v>
      </c>
      <c r="D25" s="2">
        <v>0.48955573157719029</v>
      </c>
    </row>
    <row r="26" spans="1:9" x14ac:dyDescent="0.2">
      <c r="A26" s="2">
        <v>2</v>
      </c>
      <c r="B26" s="2">
        <v>2.3097269256904878</v>
      </c>
      <c r="C26" s="2">
        <v>2.8084981567260137E-3</v>
      </c>
      <c r="D26" s="2">
        <v>4.0145984806791338E-2</v>
      </c>
    </row>
    <row r="27" spans="1:9" x14ac:dyDescent="0.2">
      <c r="A27" s="2">
        <v>3</v>
      </c>
      <c r="B27" s="2">
        <v>2.3123861748255345</v>
      </c>
      <c r="C27" s="2">
        <v>1.4924902167923193E-4</v>
      </c>
      <c r="D27" s="2">
        <v>2.1334352463124825E-3</v>
      </c>
    </row>
    <row r="28" spans="1:9" x14ac:dyDescent="0.2">
      <c r="A28" s="2">
        <v>4</v>
      </c>
      <c r="B28" s="2">
        <v>2.3097269256904878</v>
      </c>
      <c r="C28" s="2">
        <v>-9.0523441635493196E-2</v>
      </c>
      <c r="D28" s="2">
        <v>-1.2939843680700363</v>
      </c>
    </row>
    <row r="29" spans="1:9" x14ac:dyDescent="0.2">
      <c r="A29" s="2">
        <v>5</v>
      </c>
      <c r="B29" s="2">
        <v>2.3042642331236638</v>
      </c>
      <c r="C29" s="2">
        <v>6.5979508344196525E-2</v>
      </c>
      <c r="D29" s="2">
        <v>0.94314191846702511</v>
      </c>
    </row>
    <row r="30" spans="1:9" x14ac:dyDescent="0.2">
      <c r="A30" s="2">
        <v>6</v>
      </c>
      <c r="B30" s="2">
        <v>2.311062382019502</v>
      </c>
      <c r="C30" s="2">
        <v>-0.11383780468328242</v>
      </c>
      <c r="D30" s="2">
        <v>-1.6272507661465347</v>
      </c>
    </row>
    <row r="31" spans="1:9" x14ac:dyDescent="0.2">
      <c r="A31" s="2">
        <v>7</v>
      </c>
      <c r="B31" s="2">
        <v>2.3262323633921436</v>
      </c>
      <c r="C31" s="2">
        <v>1.5573442755183464E-2</v>
      </c>
      <c r="D31" s="2">
        <v>0.22261406678929974</v>
      </c>
    </row>
    <row r="32" spans="1:9" ht="16" thickBot="1" x14ac:dyDescent="0.25">
      <c r="A32" s="3">
        <v>8</v>
      </c>
      <c r="B32" s="3">
        <v>2.32134247763108</v>
      </c>
      <c r="C32" s="3">
        <v>8.5602630687208414E-2</v>
      </c>
      <c r="D32" s="3">
        <v>1.2236439973299584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9" x14ac:dyDescent="0.2">
      <c r="A1" t="s">
        <v>24</v>
      </c>
    </row>
    <row r="2" spans="1:9" ht="16" thickBot="1" x14ac:dyDescent="0.25"/>
    <row r="3" spans="1:9" x14ac:dyDescent="0.2">
      <c r="A3" s="5" t="s">
        <v>25</v>
      </c>
      <c r="B3" s="5"/>
    </row>
    <row r="4" spans="1:9" x14ac:dyDescent="0.2">
      <c r="A4" s="2" t="s">
        <v>26</v>
      </c>
      <c r="B4" s="2">
        <v>0.15247903244423294</v>
      </c>
    </row>
    <row r="5" spans="1:9" x14ac:dyDescent="0.2">
      <c r="A5" s="2" t="s">
        <v>27</v>
      </c>
      <c r="B5" s="2">
        <v>2.3249855335129441E-2</v>
      </c>
    </row>
    <row r="6" spans="1:9" x14ac:dyDescent="0.2">
      <c r="A6" s="2" t="s">
        <v>28</v>
      </c>
      <c r="B6" s="2">
        <v>-0.13954183544234899</v>
      </c>
    </row>
    <row r="7" spans="1:9" x14ac:dyDescent="0.2">
      <c r="A7" s="2" t="s">
        <v>29</v>
      </c>
      <c r="B7" s="2">
        <v>0.75267196301285522</v>
      </c>
    </row>
    <row r="8" spans="1:9" ht="16" thickBot="1" x14ac:dyDescent="0.25">
      <c r="A8" s="3" t="s">
        <v>30</v>
      </c>
      <c r="B8" s="3">
        <v>8</v>
      </c>
    </row>
    <row r="10" spans="1:9" ht="16" thickBot="1" x14ac:dyDescent="0.25">
      <c r="A10" t="s">
        <v>31</v>
      </c>
    </row>
    <row r="11" spans="1:9" x14ac:dyDescent="0.2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2">
      <c r="A12" s="2" t="s">
        <v>32</v>
      </c>
      <c r="B12" s="2">
        <v>1</v>
      </c>
      <c r="C12" s="2">
        <v>8.0909496566250461E-2</v>
      </c>
      <c r="D12" s="2">
        <v>8.0909496566250461E-2</v>
      </c>
      <c r="E12" s="2">
        <v>0.1428196686458027</v>
      </c>
      <c r="F12" s="2">
        <v>0.71850229969154999</v>
      </c>
    </row>
    <row r="13" spans="1:9" x14ac:dyDescent="0.2">
      <c r="A13" s="2" t="s">
        <v>33</v>
      </c>
      <c r="B13" s="2">
        <v>6</v>
      </c>
      <c r="C13" s="2">
        <v>3.3990905034337495</v>
      </c>
      <c r="D13" s="2">
        <v>0.56651508390562488</v>
      </c>
      <c r="E13" s="2"/>
      <c r="F13" s="2"/>
    </row>
    <row r="14" spans="1:9" ht="16" thickBot="1" x14ac:dyDescent="0.25">
      <c r="A14" s="3" t="s">
        <v>34</v>
      </c>
      <c r="B14" s="3">
        <v>7</v>
      </c>
      <c r="C14" s="3">
        <v>3.48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41</v>
      </c>
      <c r="C16" s="4" t="s">
        <v>29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2">
      <c r="A17" s="2" t="s">
        <v>35</v>
      </c>
      <c r="B17" s="2">
        <v>11.498709765091336</v>
      </c>
      <c r="C17" s="2">
        <v>3.7106779393317706</v>
      </c>
      <c r="D17" s="2">
        <v>3.0988164300677781</v>
      </c>
      <c r="E17" s="2">
        <v>2.1148396051541105E-2</v>
      </c>
      <c r="F17" s="2">
        <v>2.4190079395582309</v>
      </c>
      <c r="G17" s="2">
        <v>20.578411590624441</v>
      </c>
      <c r="H17" s="2">
        <v>2.4190079395582309</v>
      </c>
      <c r="I17" s="2">
        <v>20.578411590624441</v>
      </c>
    </row>
    <row r="18" spans="1:9" ht="16" thickBot="1" x14ac:dyDescent="0.25">
      <c r="A18" s="3" t="s">
        <v>48</v>
      </c>
      <c r="B18" s="3">
        <v>-15.831839444520076</v>
      </c>
      <c r="C18" s="3">
        <v>41.892604950447321</v>
      </c>
      <c r="D18" s="3">
        <v>-0.37791489603587008</v>
      </c>
      <c r="E18" s="3">
        <v>0.71850229969155022</v>
      </c>
      <c r="F18" s="3">
        <v>-118.33935097310405</v>
      </c>
      <c r="G18" s="3">
        <v>86.675672084063905</v>
      </c>
      <c r="H18" s="3">
        <v>-118.33935097310405</v>
      </c>
      <c r="I18" s="3">
        <v>86.675672084063905</v>
      </c>
    </row>
    <row r="22" spans="1:9" x14ac:dyDescent="0.2">
      <c r="A22" t="s">
        <v>49</v>
      </c>
    </row>
    <row r="23" spans="1:9" ht="16" thickBot="1" x14ac:dyDescent="0.25"/>
    <row r="24" spans="1:9" x14ac:dyDescent="0.2">
      <c r="A24" s="4" t="s">
        <v>50</v>
      </c>
      <c r="B24" s="4" t="s">
        <v>51</v>
      </c>
      <c r="C24" s="4" t="s">
        <v>52</v>
      </c>
      <c r="D24" s="4" t="s">
        <v>53</v>
      </c>
    </row>
    <row r="25" spans="1:9" x14ac:dyDescent="0.2">
      <c r="A25" s="2">
        <v>1</v>
      </c>
      <c r="B25" s="2">
        <v>9.8832159442219414</v>
      </c>
      <c r="C25" s="2">
        <v>0.3167840557780579</v>
      </c>
      <c r="D25" s="2">
        <v>0.45460161127601822</v>
      </c>
    </row>
    <row r="26" spans="1:9" x14ac:dyDescent="0.2">
      <c r="A26" s="2">
        <v>2</v>
      </c>
      <c r="B26" s="2">
        <v>10.097662026638233</v>
      </c>
      <c r="C26" s="2">
        <v>2.3379733617669984E-3</v>
      </c>
      <c r="D26" s="2">
        <v>3.3551134850180954E-3</v>
      </c>
    </row>
    <row r="27" spans="1:9" x14ac:dyDescent="0.2">
      <c r="A27" s="2">
        <v>3</v>
      </c>
      <c r="B27" s="2">
        <v>10.122028074263504</v>
      </c>
      <c r="C27" s="2">
        <v>-2.2028074263504394E-2</v>
      </c>
      <c r="D27" s="2">
        <v>-3.1611433311886108E-2</v>
      </c>
    </row>
    <row r="28" spans="1:9" x14ac:dyDescent="0.2">
      <c r="A28" s="2">
        <v>4</v>
      </c>
      <c r="B28" s="2">
        <v>10.097662026638233</v>
      </c>
      <c r="C28" s="2">
        <v>-0.89766202663823336</v>
      </c>
      <c r="D28" s="2">
        <v>-1.2881917389710449</v>
      </c>
    </row>
    <row r="29" spans="1:9" x14ac:dyDescent="0.2">
      <c r="A29" s="2">
        <v>5</v>
      </c>
      <c r="B29" s="2">
        <v>10.046247430731697</v>
      </c>
      <c r="C29" s="2">
        <v>0.65375256926830261</v>
      </c>
      <c r="D29" s="2">
        <v>0.93816897013726686</v>
      </c>
    </row>
    <row r="30" spans="1:9" x14ac:dyDescent="0.2">
      <c r="A30" s="2">
        <v>6</v>
      </c>
      <c r="B30" s="2">
        <v>10.109951919080803</v>
      </c>
      <c r="C30" s="2">
        <v>-1.1099519190808032</v>
      </c>
      <c r="D30" s="2">
        <v>-1.5928387860737527</v>
      </c>
    </row>
    <row r="31" spans="1:9" x14ac:dyDescent="0.2">
      <c r="A31" s="2">
        <v>7</v>
      </c>
      <c r="B31" s="2">
        <v>10.242214571081806</v>
      </c>
      <c r="C31" s="2">
        <v>0.15778542891819392</v>
      </c>
      <c r="D31" s="2">
        <v>0.22643030453635904</v>
      </c>
    </row>
    <row r="32" spans="1:9" ht="16" thickBot="1" x14ac:dyDescent="0.25">
      <c r="A32" s="3">
        <v>8</v>
      </c>
      <c r="B32" s="3">
        <v>10.201018007343789</v>
      </c>
      <c r="C32" s="3">
        <v>0.89898199265621059</v>
      </c>
      <c r="D32" s="3">
        <v>1.2900859589220086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21" sqref="G21"/>
    </sheetView>
  </sheetViews>
  <sheetFormatPr baseColWidth="10" defaultColWidth="8.83203125" defaultRowHeight="15" x14ac:dyDescent="0.2"/>
  <sheetData>
    <row r="1" spans="1:10" x14ac:dyDescent="0.2">
      <c r="A1" t="s">
        <v>1</v>
      </c>
      <c r="B1" t="s">
        <v>2</v>
      </c>
      <c r="C1" t="s">
        <v>15</v>
      </c>
      <c r="D1" t="s">
        <v>16</v>
      </c>
      <c r="E1" t="s">
        <v>23</v>
      </c>
      <c r="F1" t="s">
        <v>17</v>
      </c>
      <c r="I1" t="s">
        <v>18</v>
      </c>
    </row>
    <row r="2" spans="1:10" x14ac:dyDescent="0.2">
      <c r="A2">
        <v>9.8000000000000007</v>
      </c>
      <c r="B2">
        <v>10.199999999999999</v>
      </c>
      <c r="C2">
        <f>LN(A2)</f>
        <v>2.2823823856765264</v>
      </c>
      <c r="D2">
        <f>LN(B2)</f>
        <v>2.3223877202902252</v>
      </c>
      <c r="E2">
        <f>1/A2</f>
        <v>0.1020408163265306</v>
      </c>
      <c r="F2">
        <f t="array" ref="F2:G6">LINEST(B2:B9,A2:A9,1,1)</f>
        <v>0.16073245167853531</v>
      </c>
      <c r="G2">
        <v>8.2716683621566602</v>
      </c>
      <c r="I2">
        <f t="array" ref="I2:J6">LINEST(D2:D9,C2:C9,1,1)</f>
        <v>0.1515733128267629</v>
      </c>
      <c r="J2">
        <v>1.9421915436020014</v>
      </c>
    </row>
    <row r="3" spans="1:10" x14ac:dyDescent="0.2">
      <c r="A3">
        <v>11.3</v>
      </c>
      <c r="B3">
        <v>10.1</v>
      </c>
      <c r="C3">
        <f t="shared" ref="C3:C9" si="0">LN(A3)</f>
        <v>2.4248027257182949</v>
      </c>
      <c r="D3">
        <f t="shared" ref="D3:D9" si="1">LN(B3)</f>
        <v>2.3125354238472138</v>
      </c>
      <c r="E3">
        <f t="shared" ref="E3:E9" si="2">1/A3</f>
        <v>8.8495575221238937E-2</v>
      </c>
      <c r="F3">
        <v>0.33719472652097604</v>
      </c>
      <c r="G3">
        <v>3.8446853406462571</v>
      </c>
      <c r="I3">
        <v>0.37991272252146907</v>
      </c>
      <c r="J3">
        <v>0.92318721126097514</v>
      </c>
    </row>
    <row r="4" spans="1:10" x14ac:dyDescent="0.2">
      <c r="A4">
        <v>11.5</v>
      </c>
      <c r="B4">
        <v>10.1</v>
      </c>
      <c r="C4">
        <f t="shared" si="0"/>
        <v>2.4423470353692043</v>
      </c>
      <c r="D4">
        <f t="shared" si="1"/>
        <v>2.3125354238472138</v>
      </c>
      <c r="E4">
        <f t="shared" si="2"/>
        <v>8.6956521739130432E-2</v>
      </c>
      <c r="F4" s="1">
        <v>3.6488114030472203E-2</v>
      </c>
      <c r="G4">
        <v>0.74755394043662571</v>
      </c>
      <c r="I4" s="1">
        <v>2.5843729724298766E-2</v>
      </c>
      <c r="J4">
        <v>7.5562344085357169E-2</v>
      </c>
    </row>
    <row r="5" spans="1:10" x14ac:dyDescent="0.2">
      <c r="A5">
        <v>11.3</v>
      </c>
      <c r="B5">
        <v>9.1999999999999993</v>
      </c>
      <c r="C5">
        <f t="shared" si="0"/>
        <v>2.4248027257182949</v>
      </c>
      <c r="D5">
        <f t="shared" si="1"/>
        <v>2.2192034840549946</v>
      </c>
      <c r="E5">
        <f t="shared" si="2"/>
        <v>8.8495575221238937E-2</v>
      </c>
      <c r="F5">
        <v>0.22721949502733699</v>
      </c>
      <c r="G5">
        <v>6</v>
      </c>
      <c r="I5">
        <v>0.15917608198724376</v>
      </c>
      <c r="J5">
        <v>6</v>
      </c>
    </row>
    <row r="6" spans="1:10" x14ac:dyDescent="0.2">
      <c r="A6">
        <v>10.9</v>
      </c>
      <c r="B6">
        <v>10.7</v>
      </c>
      <c r="C6">
        <f t="shared" si="0"/>
        <v>2.388762789235098</v>
      </c>
      <c r="D6">
        <f t="shared" si="1"/>
        <v>2.3702437414678603</v>
      </c>
      <c r="E6">
        <f t="shared" si="2"/>
        <v>9.1743119266055037E-2</v>
      </c>
      <c r="F6">
        <v>0.12697863682604327</v>
      </c>
      <c r="G6">
        <v>3.3530213631739567</v>
      </c>
      <c r="I6">
        <v>9.0884255680456771E-4</v>
      </c>
      <c r="J6">
        <v>3.4258007062043468E-2</v>
      </c>
    </row>
    <row r="7" spans="1:10" x14ac:dyDescent="0.2">
      <c r="A7">
        <v>11.4</v>
      </c>
      <c r="B7">
        <v>9</v>
      </c>
      <c r="C7">
        <f t="shared" si="0"/>
        <v>2.4336133554004498</v>
      </c>
      <c r="D7">
        <f t="shared" si="1"/>
        <v>2.1972245773362196</v>
      </c>
      <c r="E7">
        <f t="shared" si="2"/>
        <v>8.771929824561403E-2</v>
      </c>
    </row>
    <row r="8" spans="1:10" x14ac:dyDescent="0.2">
      <c r="A8">
        <v>12.6</v>
      </c>
      <c r="B8">
        <v>10.4</v>
      </c>
      <c r="C8">
        <f t="shared" si="0"/>
        <v>2.5336968139574321</v>
      </c>
      <c r="D8">
        <f t="shared" si="1"/>
        <v>2.341805806147327</v>
      </c>
      <c r="E8">
        <f t="shared" si="2"/>
        <v>7.9365079365079361E-2</v>
      </c>
      <c r="J8">
        <f>EXP(J2)</f>
        <v>6.9740180999842201</v>
      </c>
    </row>
    <row r="9" spans="1:10" x14ac:dyDescent="0.2">
      <c r="A9">
        <v>12.2</v>
      </c>
      <c r="B9">
        <v>11.1</v>
      </c>
      <c r="C9">
        <f t="shared" si="0"/>
        <v>2.5014359517392109</v>
      </c>
      <c r="D9">
        <f t="shared" si="1"/>
        <v>2.4069451083182885</v>
      </c>
      <c r="E9">
        <f t="shared" si="2"/>
        <v>8.1967213114754106E-2</v>
      </c>
      <c r="I9" t="s">
        <v>19</v>
      </c>
    </row>
    <row r="10" spans="1:10" x14ac:dyDescent="0.2">
      <c r="F10" t="s">
        <v>20</v>
      </c>
      <c r="I10" t="s">
        <v>22</v>
      </c>
    </row>
    <row r="11" spans="1:10" x14ac:dyDescent="0.2">
      <c r="F11">
        <f t="array" ref="F11:G15">LINEST(D2:D9,A2:A9,1,1)</f>
        <v>1.5245679462943381E-2</v>
      </c>
      <c r="G11">
        <v>2.1369405567726871</v>
      </c>
      <c r="I11">
        <f t="array" ref="I11:J15">LINEST(B2:B9,E2:E9,1,1)</f>
        <v>-15.831839444520076</v>
      </c>
      <c r="J11">
        <v>11.498709765091336</v>
      </c>
    </row>
    <row r="12" spans="1:10" x14ac:dyDescent="0.2">
      <c r="F12">
        <v>3.3967077851537526E-2</v>
      </c>
      <c r="G12">
        <v>0.38729172199041684</v>
      </c>
      <c r="I12">
        <v>41.892604950447321</v>
      </c>
      <c r="J12">
        <v>3.7106779393317706</v>
      </c>
    </row>
    <row r="13" spans="1:10" x14ac:dyDescent="0.2">
      <c r="F13" s="1">
        <v>3.2485056543916306E-2</v>
      </c>
      <c r="G13">
        <v>7.5304329800824812E-2</v>
      </c>
      <c r="I13" s="1">
        <v>2.3249855335129441E-2</v>
      </c>
      <c r="J13">
        <v>0.75267196301285522</v>
      </c>
    </row>
    <row r="14" spans="1:10" x14ac:dyDescent="0.2">
      <c r="F14">
        <v>0.20145460344752283</v>
      </c>
      <c r="G14">
        <v>6</v>
      </c>
      <c r="I14">
        <v>0.1428196686458027</v>
      </c>
      <c r="J14">
        <v>6</v>
      </c>
    </row>
    <row r="15" spans="1:10" x14ac:dyDescent="0.2">
      <c r="F15">
        <v>1.14239709833968E-3</v>
      </c>
      <c r="G15">
        <v>3.4024452520508355E-2</v>
      </c>
      <c r="I15">
        <v>8.0909496566250461E-2</v>
      </c>
      <c r="J15">
        <v>3.3990905034337495</v>
      </c>
    </row>
    <row r="17" spans="7:7" x14ac:dyDescent="0.2">
      <c r="G17">
        <f>EXP(G11)</f>
        <v>8.4734738196488077</v>
      </c>
    </row>
    <row r="18" spans="7:7" x14ac:dyDescent="0.2">
      <c r="G18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18" workbookViewId="0">
      <selection activeCell="P16" sqref="P16"/>
    </sheetView>
  </sheetViews>
  <sheetFormatPr baseColWidth="10" defaultColWidth="8.83203125" defaultRowHeight="15" x14ac:dyDescent="0.2"/>
  <cols>
    <col min="1" max="1" width="14.5" customWidth="1"/>
  </cols>
  <sheetData>
    <row r="1" spans="1:18" x14ac:dyDescent="0.2">
      <c r="B1" t="s">
        <v>54</v>
      </c>
      <c r="C1" t="s">
        <v>55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5</v>
      </c>
    </row>
    <row r="2" spans="1:18" x14ac:dyDescent="0.2">
      <c r="A2">
        <v>1</v>
      </c>
      <c r="B2">
        <v>7.2</v>
      </c>
      <c r="C2">
        <v>19.899999999999999</v>
      </c>
      <c r="D2">
        <v>9.6</v>
      </c>
      <c r="E2">
        <f>B2^2</f>
        <v>51.84</v>
      </c>
      <c r="F2">
        <f>B2*C2</f>
        <v>143.28</v>
      </c>
      <c r="G2">
        <f>C2^2</f>
        <v>396.00999999999993</v>
      </c>
      <c r="H2">
        <f>D2*B2</f>
        <v>69.12</v>
      </c>
      <c r="I2">
        <f>D2*C2</f>
        <v>191.04</v>
      </c>
      <c r="J2">
        <f>D2^2</f>
        <v>92.16</v>
      </c>
      <c r="L2">
        <f>A25</f>
        <v>24</v>
      </c>
      <c r="M2">
        <f>B26</f>
        <v>214.8</v>
      </c>
      <c r="N2">
        <f>C26</f>
        <v>454.2</v>
      </c>
      <c r="O2">
        <f>D26</f>
        <v>273.8</v>
      </c>
      <c r="Q2" t="s">
        <v>8</v>
      </c>
      <c r="R2">
        <f t="array" ref="R2:R4">MMULT(MINVERSE(L2:N4),O2:O4)</f>
        <v>9.64121345185157</v>
      </c>
    </row>
    <row r="3" spans="1:18" x14ac:dyDescent="0.2">
      <c r="A3">
        <v>2</v>
      </c>
      <c r="B3">
        <v>8.1</v>
      </c>
      <c r="C3">
        <v>17.100000000000001</v>
      </c>
      <c r="D3">
        <v>9.4</v>
      </c>
      <c r="E3">
        <f t="shared" ref="E3:E25" si="0">B3^2</f>
        <v>65.61</v>
      </c>
      <c r="F3">
        <f t="shared" ref="F3:F25" si="1">B3*C3</f>
        <v>138.51000000000002</v>
      </c>
      <c r="G3">
        <f t="shared" ref="G3:G25" si="2">C3^2</f>
        <v>292.41000000000003</v>
      </c>
      <c r="H3">
        <f t="shared" ref="H3:H25" si="3">D3*B3</f>
        <v>76.14</v>
      </c>
      <c r="I3">
        <f t="shared" ref="I3:I25" si="4">D3*C3</f>
        <v>160.74</v>
      </c>
      <c r="J3">
        <f t="shared" ref="J3:J25" si="5">D3^2</f>
        <v>88.360000000000014</v>
      </c>
      <c r="L3">
        <f>B26</f>
        <v>214.8</v>
      </c>
      <c r="M3">
        <f>E26</f>
        <v>2107</v>
      </c>
      <c r="N3">
        <f>F26</f>
        <v>3710.99</v>
      </c>
      <c r="O3">
        <f>H26</f>
        <v>2392.9899999999998</v>
      </c>
      <c r="Q3" t="s">
        <v>63</v>
      </c>
      <c r="R3">
        <v>-6.9476978886630292E-2</v>
      </c>
    </row>
    <row r="4" spans="1:18" x14ac:dyDescent="0.2">
      <c r="A4">
        <v>3</v>
      </c>
      <c r="B4">
        <v>8.4</v>
      </c>
      <c r="C4">
        <v>17.399999999999999</v>
      </c>
      <c r="D4">
        <v>9.6</v>
      </c>
      <c r="E4">
        <f t="shared" si="0"/>
        <v>70.56</v>
      </c>
      <c r="F4">
        <f t="shared" si="1"/>
        <v>146.16</v>
      </c>
      <c r="G4">
        <f t="shared" si="2"/>
        <v>302.75999999999993</v>
      </c>
      <c r="H4">
        <f t="shared" si="3"/>
        <v>80.64</v>
      </c>
      <c r="I4">
        <f t="shared" si="4"/>
        <v>167.04</v>
      </c>
      <c r="J4">
        <f t="shared" si="5"/>
        <v>92.16</v>
      </c>
      <c r="L4">
        <f>C26</f>
        <v>454.2</v>
      </c>
      <c r="M4">
        <f>F26</f>
        <v>3710.99</v>
      </c>
      <c r="N4">
        <f>G26</f>
        <v>10337</v>
      </c>
      <c r="O4">
        <f>I26</f>
        <v>5426.0699999999988</v>
      </c>
      <c r="Q4" t="s">
        <v>64</v>
      </c>
      <c r="R4">
        <v>0.1262319071343212</v>
      </c>
    </row>
    <row r="5" spans="1:18" x14ac:dyDescent="0.2">
      <c r="A5">
        <v>4</v>
      </c>
      <c r="B5">
        <v>8.6</v>
      </c>
      <c r="C5">
        <v>13.5</v>
      </c>
      <c r="D5">
        <v>8.9</v>
      </c>
      <c r="E5">
        <f t="shared" si="0"/>
        <v>73.959999999999994</v>
      </c>
      <c r="F5">
        <f t="shared" si="1"/>
        <v>116.1</v>
      </c>
      <c r="G5">
        <f t="shared" si="2"/>
        <v>182.25</v>
      </c>
      <c r="H5">
        <f t="shared" si="3"/>
        <v>76.540000000000006</v>
      </c>
      <c r="I5">
        <f t="shared" si="4"/>
        <v>120.15</v>
      </c>
      <c r="J5">
        <f t="shared" si="5"/>
        <v>79.210000000000008</v>
      </c>
    </row>
    <row r="6" spans="1:18" x14ac:dyDescent="0.2">
      <c r="A6">
        <v>5</v>
      </c>
      <c r="B6">
        <v>8.6</v>
      </c>
      <c r="C6">
        <v>14.8</v>
      </c>
      <c r="D6">
        <v>10.199999999999999</v>
      </c>
      <c r="E6">
        <f t="shared" si="0"/>
        <v>73.959999999999994</v>
      </c>
      <c r="F6">
        <f t="shared" si="1"/>
        <v>127.28</v>
      </c>
      <c r="G6">
        <f t="shared" si="2"/>
        <v>219.04000000000002</v>
      </c>
      <c r="H6">
        <f t="shared" si="3"/>
        <v>87.719999999999985</v>
      </c>
      <c r="I6">
        <f t="shared" si="4"/>
        <v>150.96</v>
      </c>
      <c r="J6">
        <f t="shared" si="5"/>
        <v>104.03999999999999</v>
      </c>
      <c r="L6" t="s">
        <v>65</v>
      </c>
    </row>
    <row r="7" spans="1:18" x14ac:dyDescent="0.2">
      <c r="A7">
        <v>6</v>
      </c>
      <c r="B7">
        <v>8.4</v>
      </c>
      <c r="C7">
        <v>14.2</v>
      </c>
      <c r="D7">
        <v>8.4</v>
      </c>
      <c r="E7">
        <f t="shared" si="0"/>
        <v>70.56</v>
      </c>
      <c r="F7">
        <f t="shared" si="1"/>
        <v>119.28</v>
      </c>
      <c r="G7">
        <f t="shared" si="2"/>
        <v>201.64</v>
      </c>
      <c r="H7">
        <f t="shared" si="3"/>
        <v>70.56</v>
      </c>
      <c r="I7">
        <f t="shared" si="4"/>
        <v>119.28</v>
      </c>
      <c r="J7">
        <f t="shared" si="5"/>
        <v>70.56</v>
      </c>
    </row>
    <row r="8" spans="1:18" x14ac:dyDescent="0.2">
      <c r="A8">
        <v>7</v>
      </c>
      <c r="B8">
        <v>9.9</v>
      </c>
      <c r="C8">
        <v>15.1</v>
      </c>
      <c r="D8">
        <v>9.9</v>
      </c>
      <c r="E8">
        <f t="shared" si="0"/>
        <v>98.01</v>
      </c>
      <c r="F8">
        <f t="shared" si="1"/>
        <v>149.49</v>
      </c>
      <c r="G8">
        <f t="shared" si="2"/>
        <v>228.01</v>
      </c>
      <c r="H8">
        <f t="shared" si="3"/>
        <v>98.01</v>
      </c>
      <c r="I8">
        <f t="shared" si="4"/>
        <v>149.49</v>
      </c>
      <c r="J8">
        <f t="shared" si="5"/>
        <v>98.01</v>
      </c>
    </row>
    <row r="9" spans="1:18" x14ac:dyDescent="0.2">
      <c r="A9">
        <v>8</v>
      </c>
      <c r="B9">
        <v>10.1</v>
      </c>
      <c r="C9">
        <v>17</v>
      </c>
      <c r="D9">
        <v>10.6</v>
      </c>
      <c r="E9">
        <f t="shared" si="0"/>
        <v>102.00999999999999</v>
      </c>
      <c r="F9">
        <f t="shared" si="1"/>
        <v>171.7</v>
      </c>
      <c r="G9">
        <f t="shared" si="2"/>
        <v>289</v>
      </c>
      <c r="H9">
        <f t="shared" si="3"/>
        <v>107.05999999999999</v>
      </c>
      <c r="I9">
        <f t="shared" si="4"/>
        <v>180.2</v>
      </c>
      <c r="J9">
        <f t="shared" si="5"/>
        <v>112.36</v>
      </c>
    </row>
    <row r="10" spans="1:18" x14ac:dyDescent="0.2">
      <c r="A10">
        <v>9</v>
      </c>
      <c r="B10">
        <v>16.2</v>
      </c>
      <c r="C10">
        <v>14.5</v>
      </c>
      <c r="D10">
        <v>11.9</v>
      </c>
      <c r="E10">
        <f t="shared" si="0"/>
        <v>262.44</v>
      </c>
      <c r="F10">
        <f t="shared" si="1"/>
        <v>234.89999999999998</v>
      </c>
      <c r="G10">
        <f t="shared" si="2"/>
        <v>210.25</v>
      </c>
      <c r="H10">
        <f t="shared" si="3"/>
        <v>192.78</v>
      </c>
      <c r="I10">
        <f t="shared" si="4"/>
        <v>172.55</v>
      </c>
      <c r="J10">
        <f t="shared" si="5"/>
        <v>141.61000000000001</v>
      </c>
    </row>
    <row r="11" spans="1:18" x14ac:dyDescent="0.2">
      <c r="A11">
        <v>10</v>
      </c>
      <c r="B11">
        <v>11.6</v>
      </c>
      <c r="C11">
        <v>16.100000000000001</v>
      </c>
      <c r="D11">
        <v>11.9</v>
      </c>
      <c r="E11">
        <f t="shared" si="0"/>
        <v>134.56</v>
      </c>
      <c r="F11">
        <f t="shared" si="1"/>
        <v>186.76000000000002</v>
      </c>
      <c r="G11">
        <f t="shared" si="2"/>
        <v>259.21000000000004</v>
      </c>
      <c r="H11">
        <f t="shared" si="3"/>
        <v>138.04</v>
      </c>
      <c r="I11">
        <f t="shared" si="4"/>
        <v>191.59000000000003</v>
      </c>
      <c r="J11">
        <f t="shared" si="5"/>
        <v>141.61000000000001</v>
      </c>
    </row>
    <row r="12" spans="1:18" x14ac:dyDescent="0.2">
      <c r="A12">
        <v>11</v>
      </c>
      <c r="B12">
        <v>10.5</v>
      </c>
      <c r="C12">
        <v>14.8</v>
      </c>
      <c r="D12">
        <v>11.6</v>
      </c>
      <c r="E12">
        <f t="shared" si="0"/>
        <v>110.25</v>
      </c>
      <c r="F12">
        <f t="shared" si="1"/>
        <v>155.4</v>
      </c>
      <c r="G12">
        <f t="shared" si="2"/>
        <v>219.04000000000002</v>
      </c>
      <c r="H12">
        <f t="shared" si="3"/>
        <v>121.8</v>
      </c>
      <c r="I12">
        <f t="shared" si="4"/>
        <v>171.68</v>
      </c>
      <c r="J12">
        <f t="shared" si="5"/>
        <v>134.56</v>
      </c>
    </row>
    <row r="13" spans="1:18" x14ac:dyDescent="0.2">
      <c r="A13">
        <v>12</v>
      </c>
      <c r="B13">
        <v>11.4</v>
      </c>
      <c r="C13">
        <v>12.4</v>
      </c>
      <c r="D13">
        <v>10.9</v>
      </c>
      <c r="E13">
        <f t="shared" si="0"/>
        <v>129.96</v>
      </c>
      <c r="F13">
        <f t="shared" si="1"/>
        <v>141.36000000000001</v>
      </c>
      <c r="G13">
        <f t="shared" si="2"/>
        <v>153.76000000000002</v>
      </c>
      <c r="H13">
        <f t="shared" si="3"/>
        <v>124.26</v>
      </c>
      <c r="I13">
        <f t="shared" si="4"/>
        <v>135.16</v>
      </c>
      <c r="J13">
        <f t="shared" si="5"/>
        <v>118.81</v>
      </c>
    </row>
    <row r="14" spans="1:18" x14ac:dyDescent="0.2">
      <c r="A14">
        <v>13</v>
      </c>
      <c r="B14">
        <v>10.6</v>
      </c>
      <c r="C14">
        <v>12.6</v>
      </c>
      <c r="D14">
        <v>8.3000000000000007</v>
      </c>
      <c r="E14">
        <f t="shared" si="0"/>
        <v>112.36</v>
      </c>
      <c r="F14">
        <f t="shared" si="1"/>
        <v>133.56</v>
      </c>
      <c r="G14">
        <f t="shared" si="2"/>
        <v>158.76</v>
      </c>
      <c r="H14">
        <f t="shared" si="3"/>
        <v>87.98</v>
      </c>
      <c r="I14">
        <f t="shared" si="4"/>
        <v>104.58000000000001</v>
      </c>
      <c r="J14">
        <f t="shared" si="5"/>
        <v>68.890000000000015</v>
      </c>
    </row>
    <row r="15" spans="1:18" x14ac:dyDescent="0.2">
      <c r="A15">
        <v>14</v>
      </c>
      <c r="B15">
        <v>15.2</v>
      </c>
      <c r="C15">
        <v>15.5</v>
      </c>
      <c r="D15">
        <v>10.3</v>
      </c>
      <c r="E15">
        <f t="shared" si="0"/>
        <v>231.04</v>
      </c>
      <c r="F15">
        <f t="shared" si="1"/>
        <v>235.6</v>
      </c>
      <c r="G15">
        <f t="shared" si="2"/>
        <v>240.25</v>
      </c>
      <c r="H15">
        <f t="shared" si="3"/>
        <v>156.56</v>
      </c>
      <c r="I15">
        <f t="shared" si="4"/>
        <v>159.65</v>
      </c>
      <c r="J15">
        <f t="shared" si="5"/>
        <v>106.09000000000002</v>
      </c>
    </row>
    <row r="16" spans="1:18" x14ac:dyDescent="0.2">
      <c r="A16">
        <v>15</v>
      </c>
      <c r="B16">
        <v>8.6</v>
      </c>
      <c r="C16">
        <v>20.3</v>
      </c>
      <c r="D16">
        <v>10.7</v>
      </c>
      <c r="E16">
        <f t="shared" si="0"/>
        <v>73.959999999999994</v>
      </c>
      <c r="F16">
        <f t="shared" si="1"/>
        <v>174.58</v>
      </c>
      <c r="G16">
        <f t="shared" si="2"/>
        <v>412.09000000000003</v>
      </c>
      <c r="H16">
        <f t="shared" si="3"/>
        <v>92.02</v>
      </c>
      <c r="I16">
        <f t="shared" si="4"/>
        <v>217.20999999999998</v>
      </c>
      <c r="J16">
        <f t="shared" si="5"/>
        <v>114.48999999999998</v>
      </c>
    </row>
    <row r="17" spans="1:10" x14ac:dyDescent="0.2">
      <c r="A17">
        <v>16</v>
      </c>
      <c r="B17">
        <v>7.9</v>
      </c>
      <c r="C17">
        <v>17.100000000000001</v>
      </c>
      <c r="D17">
        <v>9.6999999999999993</v>
      </c>
      <c r="E17">
        <f t="shared" si="0"/>
        <v>62.410000000000004</v>
      </c>
      <c r="F17">
        <f t="shared" si="1"/>
        <v>135.09</v>
      </c>
      <c r="G17">
        <f t="shared" si="2"/>
        <v>292.41000000000003</v>
      </c>
      <c r="H17">
        <f t="shared" si="3"/>
        <v>76.63</v>
      </c>
      <c r="I17">
        <f t="shared" si="4"/>
        <v>165.87</v>
      </c>
      <c r="J17">
        <f t="shared" si="5"/>
        <v>94.089999999999989</v>
      </c>
    </row>
    <row r="18" spans="1:10" x14ac:dyDescent="0.2">
      <c r="A18">
        <v>17</v>
      </c>
      <c r="B18">
        <v>5.8</v>
      </c>
      <c r="C18">
        <v>30.4</v>
      </c>
      <c r="D18">
        <v>11.8</v>
      </c>
      <c r="E18">
        <f t="shared" si="0"/>
        <v>33.64</v>
      </c>
      <c r="F18">
        <f t="shared" si="1"/>
        <v>176.32</v>
      </c>
      <c r="G18">
        <f t="shared" si="2"/>
        <v>924.16</v>
      </c>
      <c r="H18">
        <f>D18*B18</f>
        <v>68.44</v>
      </c>
      <c r="I18">
        <f t="shared" si="4"/>
        <v>358.72</v>
      </c>
      <c r="J18">
        <f t="shared" si="5"/>
        <v>139.24</v>
      </c>
    </row>
    <row r="19" spans="1:10" x14ac:dyDescent="0.2">
      <c r="A19">
        <v>18</v>
      </c>
      <c r="B19">
        <v>8</v>
      </c>
      <c r="C19">
        <v>13.8</v>
      </c>
      <c r="D19">
        <v>17</v>
      </c>
      <c r="E19">
        <f t="shared" si="0"/>
        <v>64</v>
      </c>
      <c r="F19">
        <f t="shared" si="1"/>
        <v>110.4</v>
      </c>
      <c r="G19">
        <f t="shared" si="2"/>
        <v>190.44000000000003</v>
      </c>
      <c r="H19">
        <f t="shared" si="3"/>
        <v>136</v>
      </c>
      <c r="I19">
        <f t="shared" si="4"/>
        <v>234.60000000000002</v>
      </c>
      <c r="J19">
        <f t="shared" si="5"/>
        <v>289</v>
      </c>
    </row>
    <row r="20" spans="1:10" x14ac:dyDescent="0.2">
      <c r="A20">
        <v>19</v>
      </c>
      <c r="B20">
        <v>4</v>
      </c>
      <c r="C20">
        <v>44.8</v>
      </c>
      <c r="D20">
        <v>16.7</v>
      </c>
      <c r="E20">
        <f t="shared" si="0"/>
        <v>16</v>
      </c>
      <c r="F20">
        <f t="shared" si="1"/>
        <v>179.2</v>
      </c>
      <c r="G20">
        <f t="shared" si="2"/>
        <v>2007.0399999999997</v>
      </c>
      <c r="H20">
        <f t="shared" si="3"/>
        <v>66.8</v>
      </c>
      <c r="I20">
        <f t="shared" si="4"/>
        <v>748.16</v>
      </c>
      <c r="J20">
        <f t="shared" si="5"/>
        <v>278.89</v>
      </c>
    </row>
    <row r="21" spans="1:10" x14ac:dyDescent="0.2">
      <c r="A21">
        <v>20</v>
      </c>
      <c r="B21">
        <v>6.6</v>
      </c>
      <c r="C21">
        <v>18.3</v>
      </c>
      <c r="D21">
        <v>12.8</v>
      </c>
      <c r="E21">
        <f t="shared" si="0"/>
        <v>43.559999999999995</v>
      </c>
      <c r="F21">
        <f t="shared" si="1"/>
        <v>120.78</v>
      </c>
      <c r="G21">
        <f t="shared" si="2"/>
        <v>334.89000000000004</v>
      </c>
      <c r="H21">
        <f t="shared" si="3"/>
        <v>84.48</v>
      </c>
      <c r="I21">
        <f t="shared" si="4"/>
        <v>234.24</v>
      </c>
      <c r="J21">
        <f t="shared" si="5"/>
        <v>163.84000000000003</v>
      </c>
    </row>
    <row r="22" spans="1:10" x14ac:dyDescent="0.2">
      <c r="A22">
        <v>21</v>
      </c>
      <c r="B22">
        <v>4.5</v>
      </c>
      <c r="C22">
        <v>44.2</v>
      </c>
      <c r="D22">
        <v>14.5</v>
      </c>
      <c r="E22">
        <f t="shared" si="0"/>
        <v>20.25</v>
      </c>
      <c r="F22">
        <f t="shared" si="1"/>
        <v>198.9</v>
      </c>
      <c r="G22">
        <f t="shared" si="2"/>
        <v>1953.6400000000003</v>
      </c>
      <c r="H22">
        <f t="shared" si="3"/>
        <v>65.25</v>
      </c>
      <c r="I22">
        <f t="shared" si="4"/>
        <v>640.90000000000009</v>
      </c>
      <c r="J22">
        <f t="shared" si="5"/>
        <v>210.25</v>
      </c>
    </row>
    <row r="23" spans="1:10" x14ac:dyDescent="0.2">
      <c r="A23">
        <v>22</v>
      </c>
      <c r="B23">
        <v>6.9</v>
      </c>
      <c r="C23">
        <v>18.3</v>
      </c>
      <c r="D23">
        <v>14.2</v>
      </c>
      <c r="E23">
        <f t="shared" si="0"/>
        <v>47.610000000000007</v>
      </c>
      <c r="F23">
        <f t="shared" si="1"/>
        <v>126.27000000000001</v>
      </c>
      <c r="G23">
        <f t="shared" si="2"/>
        <v>334.89000000000004</v>
      </c>
      <c r="H23">
        <f t="shared" si="3"/>
        <v>97.98</v>
      </c>
      <c r="I23">
        <f t="shared" si="4"/>
        <v>259.86</v>
      </c>
      <c r="J23">
        <f t="shared" si="5"/>
        <v>201.64</v>
      </c>
    </row>
    <row r="24" spans="1:10" x14ac:dyDescent="0.2">
      <c r="A24">
        <v>23</v>
      </c>
      <c r="B24">
        <v>7.9</v>
      </c>
      <c r="C24">
        <v>12.9</v>
      </c>
      <c r="D24">
        <v>13.6</v>
      </c>
      <c r="E24">
        <f t="shared" si="0"/>
        <v>62.410000000000004</v>
      </c>
      <c r="F24">
        <f t="shared" si="1"/>
        <v>101.91000000000001</v>
      </c>
      <c r="G24">
        <f t="shared" si="2"/>
        <v>166.41</v>
      </c>
      <c r="H24">
        <f t="shared" si="3"/>
        <v>107.44</v>
      </c>
      <c r="I24">
        <f t="shared" si="4"/>
        <v>175.44</v>
      </c>
      <c r="J24">
        <f t="shared" si="5"/>
        <v>184.95999999999998</v>
      </c>
    </row>
    <row r="25" spans="1:10" x14ac:dyDescent="0.2">
      <c r="A25">
        <v>24</v>
      </c>
      <c r="B25">
        <v>9.8000000000000007</v>
      </c>
      <c r="C25">
        <v>19.2</v>
      </c>
      <c r="D25">
        <v>11.3</v>
      </c>
      <c r="E25">
        <f t="shared" si="0"/>
        <v>96.04000000000002</v>
      </c>
      <c r="F25">
        <f t="shared" si="1"/>
        <v>188.16</v>
      </c>
      <c r="G25">
        <f t="shared" si="2"/>
        <v>368.64</v>
      </c>
      <c r="H25">
        <f t="shared" si="3"/>
        <v>110.74000000000001</v>
      </c>
      <c r="I25">
        <f t="shared" si="4"/>
        <v>216.96</v>
      </c>
      <c r="J25">
        <f t="shared" si="5"/>
        <v>127.69000000000001</v>
      </c>
    </row>
    <row r="26" spans="1:10" x14ac:dyDescent="0.2">
      <c r="A26" t="s">
        <v>56</v>
      </c>
      <c r="B26">
        <f>SUM(B2:B25)</f>
        <v>214.8</v>
      </c>
      <c r="C26">
        <f t="shared" ref="C26:D26" si="6">SUM(C2:C25)</f>
        <v>454.2</v>
      </c>
      <c r="D26">
        <f t="shared" si="6"/>
        <v>273.8</v>
      </c>
      <c r="E26">
        <f t="shared" ref="E26" si="7">SUM(E2:E25)</f>
        <v>2107</v>
      </c>
      <c r="F26">
        <f t="shared" ref="F26" si="8">SUM(F2:F25)</f>
        <v>3710.99</v>
      </c>
      <c r="G26">
        <f t="shared" ref="G26" si="9">SUM(G2:G25)</f>
        <v>10337</v>
      </c>
      <c r="H26">
        <f t="shared" ref="H26" si="10">SUM(H2:H25)</f>
        <v>2392.9899999999998</v>
      </c>
      <c r="I26">
        <f t="shared" ref="I26" si="11">SUM(I2:I25)</f>
        <v>5426.0699999999988</v>
      </c>
      <c r="J26">
        <f t="shared" ref="J26" si="12">SUM(J2:J25)</f>
        <v>3252.52</v>
      </c>
    </row>
    <row r="27" spans="1:10" x14ac:dyDescent="0.2">
      <c r="A27" t="s">
        <v>57</v>
      </c>
      <c r="B27">
        <f>AVERAGE(B2:B25)</f>
        <v>8.9500000000000011</v>
      </c>
      <c r="C27">
        <f t="shared" ref="C27" si="13">AVERAGE(C2:C25)</f>
        <v>18.925000000000001</v>
      </c>
      <c r="D27">
        <f>AVERAGE(D2:D25)</f>
        <v>11.408333333333333</v>
      </c>
      <c r="E27">
        <f t="shared" ref="E27:J27" si="14">AVERAGE(E2:E25)</f>
        <v>87.791666666666671</v>
      </c>
      <c r="F27">
        <f t="shared" si="14"/>
        <v>154.62458333333333</v>
      </c>
      <c r="G27">
        <f t="shared" si="14"/>
        <v>430.70833333333331</v>
      </c>
      <c r="H27">
        <f>AVERAGE(H2:H25)</f>
        <v>99.707916666666662</v>
      </c>
      <c r="I27">
        <f t="shared" si="14"/>
        <v>226.08624999999995</v>
      </c>
      <c r="J27">
        <f t="shared" si="14"/>
        <v>135.52166666666668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Задлание 2 1</vt:lpstr>
      <vt:lpstr>Задание 2 2</vt:lpstr>
      <vt:lpstr>Задание 2 3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Деменчук Георгий Максимович</dc:creator>
  <cp:lastModifiedBy>пользователь Microsoft Office</cp:lastModifiedBy>
  <dcterms:created xsi:type="dcterms:W3CDTF">2017-11-29T06:34:16Z</dcterms:created>
  <dcterms:modified xsi:type="dcterms:W3CDTF">2017-11-29T20:02:45Z</dcterms:modified>
</cp:coreProperties>
</file>