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weise/go/src/zlint-go/result/"/>
    </mc:Choice>
  </mc:AlternateContent>
  <xr:revisionPtr revIDLastSave="0" documentId="13_ncr:1_{89D7F6CA-053E-4A40-AF9B-4E7FF6FD6DC5}" xr6:coauthVersionLast="41" xr6:coauthVersionMax="41" xr10:uidLastSave="{00000000-0000-0000-0000-000000000000}"/>
  <bookViews>
    <workbookView xWindow="0" yWindow="460" windowWidth="25600" windowHeight="14460" xr2:uid="{66AA7C94-CEC3-8042-9F11-01470030DDFA}"/>
  </bookViews>
  <sheets>
    <sheet name="Table I" sheetId="2" r:id="rId1"/>
    <sheet name="Table III" sheetId="5" r:id="rId2"/>
    <sheet name="Fig 2" sheetId="3" r:id="rId3"/>
    <sheet name="Sta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" l="1"/>
  <c r="N4" i="3"/>
  <c r="N5" i="3"/>
  <c r="N6" i="3"/>
  <c r="N7" i="3"/>
  <c r="N8" i="3"/>
  <c r="N3" i="3"/>
  <c r="M4" i="3"/>
  <c r="M5" i="3"/>
  <c r="M6" i="3"/>
  <c r="M7" i="3"/>
  <c r="M8" i="3"/>
  <c r="M3" i="3"/>
  <c r="J7" i="3"/>
  <c r="I4" i="3"/>
  <c r="J4" i="3" s="1"/>
  <c r="I5" i="3"/>
  <c r="J5" i="3" s="1"/>
  <c r="I6" i="3"/>
  <c r="J6" i="3" s="1"/>
  <c r="I7" i="3"/>
  <c r="I8" i="3"/>
  <c r="J8" i="3" s="1"/>
  <c r="I3" i="3"/>
  <c r="J3" i="3" s="1"/>
  <c r="E4" i="3"/>
  <c r="E5" i="3"/>
  <c r="F5" i="3" s="1"/>
  <c r="E6" i="3"/>
  <c r="F6" i="3" s="1"/>
  <c r="E7" i="3"/>
  <c r="F7" i="3" s="1"/>
  <c r="E8" i="3"/>
  <c r="E3" i="3"/>
  <c r="F3" i="3" s="1"/>
  <c r="F4" i="3"/>
  <c r="F8" i="3"/>
  <c r="M4" i="2"/>
  <c r="M5" i="2"/>
  <c r="M6" i="2"/>
  <c r="M7" i="2"/>
  <c r="M8" i="2"/>
  <c r="M9" i="2"/>
  <c r="G4" i="5"/>
  <c r="G5" i="5"/>
  <c r="G6" i="5"/>
  <c r="G7" i="5"/>
  <c r="H7" i="5" s="1"/>
  <c r="G8" i="5"/>
  <c r="G11" i="5"/>
  <c r="H11" i="5" s="1"/>
  <c r="G12" i="5"/>
  <c r="G13" i="5"/>
  <c r="G14" i="5"/>
  <c r="G15" i="5"/>
  <c r="G16" i="5"/>
  <c r="G3" i="5"/>
  <c r="M3" i="2"/>
  <c r="I4" i="2"/>
  <c r="I5" i="2"/>
  <c r="I6" i="2"/>
  <c r="I7" i="2"/>
  <c r="I8" i="2"/>
  <c r="I9" i="2"/>
  <c r="I3" i="2"/>
  <c r="E4" i="2"/>
  <c r="E5" i="2"/>
  <c r="E6" i="2"/>
  <c r="E7" i="2"/>
  <c r="E8" i="2"/>
  <c r="E9" i="2"/>
  <c r="E3" i="2"/>
  <c r="H6" i="5"/>
  <c r="H4" i="5"/>
  <c r="H3" i="5"/>
  <c r="H13" i="5"/>
  <c r="H12" i="5"/>
  <c r="H14" i="5"/>
  <c r="H15" i="5"/>
  <c r="H16" i="5"/>
  <c r="H5" i="5"/>
  <c r="H8" i="5"/>
  <c r="J3" i="2" l="1"/>
  <c r="J9" i="2"/>
  <c r="J7" i="2"/>
  <c r="J5" i="2"/>
  <c r="J4" i="2"/>
  <c r="J6" i="2"/>
  <c r="J8" i="2"/>
  <c r="F4" i="2"/>
  <c r="F5" i="2"/>
  <c r="F6" i="2"/>
  <c r="F7" i="2"/>
  <c r="F8" i="2"/>
  <c r="F9" i="2"/>
  <c r="F3" i="2"/>
  <c r="N6" i="2" l="1"/>
  <c r="N4" i="2"/>
  <c r="N5" i="2"/>
  <c r="N7" i="2"/>
  <c r="N8" i="2"/>
  <c r="N9" i="2"/>
  <c r="B4" i="3" l="1"/>
  <c r="B5" i="3" s="1"/>
  <c r="B6" i="3" s="1"/>
  <c r="B7" i="3" s="1"/>
  <c r="B8" i="3" s="1"/>
</calcChain>
</file>

<file path=xl/sharedStrings.xml><?xml version="1.0" encoding="utf-8"?>
<sst xmlns="http://schemas.openxmlformats.org/spreadsheetml/2006/main" count="77" uniqueCount="54">
  <si>
    <t>Issuer</t>
  </si>
  <si>
    <t>Certificates</t>
  </si>
  <si>
    <t>w/ Errors</t>
  </si>
  <si>
    <t>w/ Warnings</t>
  </si>
  <si>
    <t>Let's Encrypt</t>
  </si>
  <si>
    <t>Comodo</t>
  </si>
  <si>
    <t>Symantec</t>
  </si>
  <si>
    <t>GeoTrust Inc.</t>
  </si>
  <si>
    <t>GoDaddy</t>
  </si>
  <si>
    <t>GlobalSign</t>
  </si>
  <si>
    <t>cPanel</t>
  </si>
  <si>
    <t>Year</t>
  </si>
  <si>
    <t>Errors</t>
  </si>
  <si>
    <t>w/ asn1 errors</t>
  </si>
  <si>
    <t>w/ asn1 structure errors</t>
  </si>
  <si>
    <t>w/ asn1 syntax errors</t>
  </si>
  <si>
    <t>Error</t>
  </si>
  <si>
    <t>Source</t>
  </si>
  <si>
    <t>Subject CN not from SAN</t>
  </si>
  <si>
    <t>SAN extension missing</t>
  </si>
  <si>
    <t>Invalid character in DNSName</t>
  </si>
  <si>
    <t>AKID missing</t>
  </si>
  <si>
    <t xml:space="preserve">SAN email field present </t>
  </si>
  <si>
    <t>Invalid TLD in DNSName</t>
  </si>
  <si>
    <t xml:space="preserve">BR §7.1.4.2 </t>
  </si>
  <si>
    <t>BR §7.1.4.2</t>
  </si>
  <si>
    <t xml:space="preserve"> RFC 5280 §4.2 </t>
  </si>
  <si>
    <t>Warnung</t>
  </si>
  <si>
    <t>SKID missing</t>
  </si>
  <si>
    <t>ExtKeyUsage not critical</t>
  </si>
  <si>
    <t>Explicit Text not UTF-8</t>
  </si>
  <si>
    <t>Policy contains NoticeRef</t>
  </si>
  <si>
    <t>AIA missing CA URL</t>
  </si>
  <si>
    <t>ExtKeyUsage Extra Values</t>
  </si>
  <si>
    <t>RFC 5280 §4.2</t>
  </si>
  <si>
    <t>BR §7.1.2.3</t>
  </si>
  <si>
    <t>e_subject_common_name_not_from_san</t>
  </si>
  <si>
    <t>e_ext_san_missing</t>
  </si>
  <si>
    <t>e_dnsname_not_valid_tld</t>
  </si>
  <si>
    <t>e_ext_authority_key_identifier_missing</t>
  </si>
  <si>
    <t>e_dnsname_bad_character_in_label</t>
  </si>
  <si>
    <t>e_ext_san_rfc822_name_present</t>
  </si>
  <si>
    <t>w_ext_subject_key_identifier_missing_sub_cert</t>
  </si>
  <si>
    <t>w_ext_key_usage_not_critical</t>
  </si>
  <si>
    <t>w_ext_cert_policy_explicit_text_not_utf8</t>
  </si>
  <si>
    <t>Lint</t>
  </si>
  <si>
    <t>w_ext_cert_policy_contains_noticeref</t>
  </si>
  <si>
    <t>w_sub_cert_aia_does_not_contain_issuing_ca_url</t>
  </si>
  <si>
    <t>w_sub_cert_eku_extra_values</t>
  </si>
  <si>
    <t>original paper</t>
  </si>
  <si>
    <t>diff</t>
  </si>
  <si>
    <t>orig</t>
  </si>
  <si>
    <t>original</t>
  </si>
  <si>
    <t>Parseable certificates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</si>
</sst>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%"/>
  </numFmts>
  <fonts count="5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NimbusRomNo9L"/>
    </font>
    <font>
      <sz val="11"/>
      <color rgb="FF000000"/>
      <name val="Monaco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1" fillId="2" borderId="3" xfId="0" applyFont="1" applyFill="1" applyBorder="1"/>
    <xf numFmtId="3" fontId="1" fillId="2" borderId="0" xfId="0" applyNumberFormat="1" applyFont="1" applyFill="1" applyAlignment="1">
      <alignment horizontal="right"/>
    </xf>
    <xf numFmtId="0" fontId="1" fillId="2" borderId="0" xfId="0" applyFont="1" applyFill="1" applyBorder="1"/>
    <xf numFmtId="3" fontId="1" fillId="2" borderId="3" xfId="0" applyNumberFormat="1" applyFont="1" applyFill="1" applyBorder="1" applyAlignment="1">
      <alignment horizontal="right"/>
    </xf>
    <xf numFmtId="3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0" xfId="0" applyFont="1"/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3" fontId="1" fillId="2" borderId="0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2" fillId="2" borderId="2" xfId="0" applyFont="1" applyFill="1" applyBorder="1" applyAlignment="1"/>
    <xf numFmtId="3" fontId="1" fillId="0" borderId="0" xfId="0" applyNumberFormat="1" applyFont="1" applyFill="1" applyBorder="1"/>
    <xf numFmtId="164" fontId="1" fillId="0" borderId="0" xfId="0" applyNumberFormat="1" applyFont="1" applyFill="1" applyBorder="1"/>
    <xf numFmtId="3" fontId="1" fillId="0" borderId="3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5" fontId="2" fillId="2" borderId="2" xfId="0" applyNumberFormat="1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right"/>
    </xf>
    <xf numFmtId="165" fontId="1" fillId="2" borderId="0" xfId="0" applyNumberFormat="1" applyFont="1" applyFill="1"/>
    <xf numFmtId="165" fontId="1" fillId="3" borderId="0" xfId="0" applyNumberFormat="1" applyFont="1" applyFill="1" applyAlignment="1">
      <alignment horizontal="right"/>
    </xf>
    <xf numFmtId="3" fontId="2" fillId="2" borderId="2" xfId="0" applyNumberFormat="1" applyFont="1" applyFill="1" applyBorder="1" applyAlignment="1"/>
    <xf numFmtId="3" fontId="1" fillId="2" borderId="0" xfId="0" applyNumberFormat="1" applyFont="1" applyFill="1"/>
    <xf numFmtId="16" fontId="1" fillId="2" borderId="0" xfId="0" applyNumberFormat="1" applyFont="1" applyFill="1" applyBorder="1" applyAlignment="1">
      <alignment horizontal="right"/>
    </xf>
    <xf numFmtId="165" fontId="1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>
      <alignment horizontal="right"/>
    </xf>
    <xf numFmtId="165" fontId="1" fillId="2" borderId="0" xfId="0" applyNumberFormat="1" applyFont="1" applyFill="1" applyBorder="1"/>
    <xf numFmtId="165" fontId="1" fillId="3" borderId="0" xfId="0" applyNumberFormat="1" applyFont="1" applyFill="1"/>
    <xf numFmtId="165" fontId="1" fillId="5" borderId="0" xfId="0" applyNumberFormat="1" applyFont="1" applyFill="1" applyAlignment="1">
      <alignment horizontal="right"/>
    </xf>
    <xf numFmtId="165" fontId="1" fillId="6" borderId="0" xfId="0" applyNumberFormat="1" applyFont="1" applyFill="1"/>
    <xf numFmtId="165" fontId="1" fillId="6" borderId="0" xfId="0" applyNumberFormat="1" applyFont="1" applyFill="1" applyAlignment="1">
      <alignment horizontal="right"/>
    </xf>
    <xf numFmtId="165" fontId="1" fillId="6" borderId="3" xfId="0" applyNumberFormat="1" applyFont="1" applyFill="1" applyBorder="1"/>
    <xf numFmtId="4" fontId="1" fillId="0" borderId="0" xfId="0" applyNumberFormat="1" applyFont="1" applyFill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1" fillId="0" borderId="3" xfId="0" applyFont="1" applyFill="1" applyBorder="1"/>
    <xf numFmtId="164" fontId="1" fillId="0" borderId="0" xfId="0" applyNumberFormat="1" applyFont="1" applyFill="1" applyBorder="1" applyAlignment="1"/>
    <xf numFmtId="164" fontId="1" fillId="0" borderId="0" xfId="0" applyNumberFormat="1" applyFont="1" applyFill="1" applyBorder="1" applyAlignment="1">
      <alignment horizontal="right"/>
    </xf>
    <xf numFmtId="165" fontId="1" fillId="4" borderId="0" xfId="0" applyNumberFormat="1" applyFont="1" applyFill="1"/>
    <xf numFmtId="165" fontId="1" fillId="5" borderId="3" xfId="0" applyNumberFormat="1" applyFont="1" applyFill="1" applyBorder="1" applyAlignment="1">
      <alignment horizontal="right"/>
    </xf>
    <xf numFmtId="165" fontId="1" fillId="4" borderId="3" xfId="0" applyNumberFormat="1" applyFont="1" applyFill="1" applyBorder="1" applyAlignment="1">
      <alignment horizontal="right"/>
    </xf>
    <xf numFmtId="165" fontId="1" fillId="2" borderId="0" xfId="0" applyNumberFormat="1" applyFont="1" applyFill="1" applyAlignment="1">
      <alignment horizontal="right"/>
    </xf>
    <xf numFmtId="165" fontId="1" fillId="2" borderId="2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2" xfId="0" applyNumberFormat="1" applyFont="1" applyFill="1" applyBorder="1" applyAlignment="1"/>
    <xf numFmtId="3" fontId="1" fillId="0" borderId="3" xfId="0" applyNumberFormat="1" applyFont="1" applyFill="1" applyBorder="1"/>
    <xf numFmtId="0" fontId="1" fillId="0" borderId="0" xfId="0" applyFont="1"/>
    <xf numFmtId="165" fontId="1" fillId="2" borderId="2" xfId="0" applyNumberFormat="1" applyFont="1" applyFill="1" applyBorder="1"/>
    <xf numFmtId="165" fontId="1" fillId="2" borderId="3" xfId="0" applyNumberFormat="1" applyFont="1" applyFill="1" applyBorder="1"/>
    <xf numFmtId="10" fontId="1" fillId="2" borderId="0" xfId="0" applyNumberFormat="1" applyFont="1" applyFill="1" applyBorder="1" applyAlignment="1">
      <alignment horizontal="left"/>
    </xf>
    <xf numFmtId="10" fontId="1" fillId="2" borderId="0" xfId="0" applyNumberFormat="1" applyFont="1" applyFill="1" applyBorder="1"/>
    <xf numFmtId="0" fontId="4" fillId="0" borderId="0" xfId="0" applyFont="1"/>
    <xf numFmtId="3" fontId="2" fillId="2" borderId="2" xfId="0" applyNumberFormat="1" applyFont="1" applyFill="1" applyBorder="1" applyAlignment="1">
      <alignment horizontal="center"/>
    </xf>
    <xf numFmtId="3" fontId="1" fillId="2" borderId="0" xfId="0" applyNumberFormat="1" applyFont="1" applyFill="1" applyBorder="1"/>
    <xf numFmtId="3" fontId="1" fillId="2" borderId="0" xfId="0" applyNumberFormat="1" applyFont="1" applyFill="1" applyBorder="1" applyAlignment="1">
      <alignment horizontal="left"/>
    </xf>
    <xf numFmtId="3" fontId="4" fillId="0" borderId="0" xfId="0" applyNumberFormat="1" applyFont="1"/>
    <xf numFmtId="3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75D80-2F12-2042-8081-4306285D75B3}">
  <sheetPr>
    <tabColor rgb="FFFF0000"/>
  </sheetPr>
  <dimension ref="B2:O11"/>
  <sheetViews>
    <sheetView tabSelected="1" workbookViewId="0">
      <selection activeCell="P9" sqref="P9"/>
    </sheetView>
  </sheetViews>
  <sheetFormatPr baseColWidth="10" defaultRowHeight="16"/>
  <cols>
    <col min="1" max="1" width="5" style="1" customWidth="1"/>
    <col min="2" max="2" width="15.83203125" style="1" customWidth="1"/>
    <col min="3" max="3" width="25.33203125" style="30" customWidth="1"/>
    <col min="4" max="4" width="15.83203125" style="40" hidden="1" customWidth="1"/>
    <col min="5" max="5" width="15.1640625" style="21" hidden="1" customWidth="1"/>
    <col min="6" max="6" width="12.83203125" style="27" bestFit="1" customWidth="1"/>
    <col min="7" max="7" width="10.83203125" style="1" customWidth="1"/>
    <col min="8" max="8" width="17.1640625" style="17" hidden="1" customWidth="1"/>
    <col min="9" max="9" width="21.6640625" style="17" hidden="1" customWidth="1"/>
    <col min="10" max="10" width="11.83203125" style="27" bestFit="1" customWidth="1"/>
    <col min="11" max="11" width="21.83203125" style="1" customWidth="1"/>
    <col min="12" max="12" width="24.6640625" style="17" hidden="1" customWidth="1"/>
    <col min="13" max="13" width="35.1640625" style="21" hidden="1" customWidth="1"/>
    <col min="14" max="14" width="11" style="27" bestFit="1" customWidth="1"/>
    <col min="15" max="16384" width="10.83203125" style="1"/>
  </cols>
  <sheetData>
    <row r="2" spans="2:15">
      <c r="B2" s="23" t="s">
        <v>0</v>
      </c>
      <c r="C2" s="29" t="s">
        <v>1</v>
      </c>
      <c r="D2" s="40" t="s">
        <v>49</v>
      </c>
      <c r="E2" s="21" t="s">
        <v>50</v>
      </c>
      <c r="F2" s="19"/>
      <c r="G2" s="19" t="s">
        <v>2</v>
      </c>
      <c r="H2" s="17" t="s">
        <v>51</v>
      </c>
      <c r="I2" s="17" t="s">
        <v>50</v>
      </c>
      <c r="J2" s="25"/>
      <c r="K2" s="19" t="s">
        <v>3</v>
      </c>
      <c r="L2" s="41" t="s">
        <v>51</v>
      </c>
      <c r="M2" s="44" t="s">
        <v>50</v>
      </c>
      <c r="N2" s="25"/>
    </row>
    <row r="3" spans="2:15">
      <c r="B3" s="1" t="s">
        <v>4</v>
      </c>
      <c r="C3" s="6">
        <v>37000000</v>
      </c>
      <c r="D3" s="40">
        <v>37000000</v>
      </c>
      <c r="E3" s="21">
        <f>(C3-D3)/D3</f>
        <v>0</v>
      </c>
      <c r="F3" s="35">
        <f>E3</f>
        <v>0</v>
      </c>
      <c r="G3" s="3">
        <v>21</v>
      </c>
      <c r="H3" s="17">
        <v>13</v>
      </c>
      <c r="I3" s="17">
        <f>(G3-H3)/H3</f>
        <v>0.61538461538461542</v>
      </c>
      <c r="J3" s="38">
        <f>I3</f>
        <v>0.61538461538461542</v>
      </c>
      <c r="K3" s="3">
        <v>8</v>
      </c>
      <c r="L3" s="16">
        <v>0</v>
      </c>
      <c r="M3" s="45">
        <f>IFERROR((K3-L3)/L3,1)</f>
        <v>1</v>
      </c>
      <c r="N3" s="36"/>
    </row>
    <row r="4" spans="2:15">
      <c r="B4" s="1" t="s">
        <v>5</v>
      </c>
      <c r="C4" s="6">
        <v>6300000</v>
      </c>
      <c r="D4" s="40">
        <v>6700000</v>
      </c>
      <c r="E4" s="21">
        <f t="shared" ref="E4:E9" si="0">(C4-D4)/D4</f>
        <v>-5.9701492537313432E-2</v>
      </c>
      <c r="F4" s="37">
        <f>E4</f>
        <v>-5.9701492537313432E-2</v>
      </c>
      <c r="G4" s="3">
        <v>79900</v>
      </c>
      <c r="H4" s="17">
        <v>3219</v>
      </c>
      <c r="I4" s="17">
        <f t="shared" ref="I4:I9" si="1">(G4-H4)/H4</f>
        <v>23.821373097235167</v>
      </c>
      <c r="J4" s="36">
        <f t="shared" ref="J4:J9" si="2">I4</f>
        <v>23.821373097235167</v>
      </c>
      <c r="K4" s="3">
        <v>82248</v>
      </c>
      <c r="L4" s="16">
        <v>7902</v>
      </c>
      <c r="M4" s="45">
        <f t="shared" ref="M4:M9" si="3">IFERROR((K4-L4)/L4,1)</f>
        <v>9.4085041761579351</v>
      </c>
      <c r="N4" s="36">
        <f t="shared" ref="N4:N9" si="4">M4</f>
        <v>9.4085041761579351</v>
      </c>
    </row>
    <row r="5" spans="2:15">
      <c r="B5" s="1" t="s">
        <v>10</v>
      </c>
      <c r="C5" s="6">
        <v>4700000</v>
      </c>
      <c r="D5" s="40">
        <v>4700000</v>
      </c>
      <c r="E5" s="21">
        <f t="shared" si="0"/>
        <v>0</v>
      </c>
      <c r="F5" s="35">
        <f>E5</f>
        <v>0</v>
      </c>
      <c r="G5" s="3">
        <v>131</v>
      </c>
      <c r="H5" s="17">
        <v>131</v>
      </c>
      <c r="I5" s="17">
        <f t="shared" si="1"/>
        <v>0</v>
      </c>
      <c r="J5" s="28">
        <f t="shared" si="2"/>
        <v>0</v>
      </c>
      <c r="K5" s="3">
        <v>1</v>
      </c>
      <c r="L5" s="16">
        <v>1</v>
      </c>
      <c r="M5" s="45">
        <f t="shared" si="3"/>
        <v>0</v>
      </c>
      <c r="N5" s="28">
        <f t="shared" si="4"/>
        <v>0</v>
      </c>
    </row>
    <row r="6" spans="2:15">
      <c r="B6" s="1" t="s">
        <v>6</v>
      </c>
      <c r="C6" s="6">
        <v>2800000</v>
      </c>
      <c r="D6" s="40">
        <v>2800000</v>
      </c>
      <c r="E6" s="21">
        <f t="shared" si="0"/>
        <v>0</v>
      </c>
      <c r="F6" s="35">
        <f t="shared" ref="F6:F9" si="5">E6</f>
        <v>0</v>
      </c>
      <c r="G6" s="3">
        <v>29241</v>
      </c>
      <c r="H6" s="17">
        <v>23053</v>
      </c>
      <c r="I6" s="17">
        <f t="shared" si="1"/>
        <v>0.26842493384808919</v>
      </c>
      <c r="J6" s="38">
        <f t="shared" si="2"/>
        <v>0.26842493384808919</v>
      </c>
      <c r="K6" s="3">
        <v>2700000</v>
      </c>
      <c r="L6" s="16">
        <v>2700000</v>
      </c>
      <c r="M6" s="45">
        <f t="shared" si="3"/>
        <v>0</v>
      </c>
      <c r="N6" s="28">
        <f t="shared" si="4"/>
        <v>0</v>
      </c>
    </row>
    <row r="7" spans="2:15">
      <c r="B7" s="1" t="s">
        <v>7</v>
      </c>
      <c r="C7" s="6">
        <v>672000</v>
      </c>
      <c r="D7" s="40">
        <v>1900000</v>
      </c>
      <c r="E7" s="21">
        <f t="shared" si="0"/>
        <v>-0.64631578947368418</v>
      </c>
      <c r="F7" s="46">
        <f t="shared" si="5"/>
        <v>-0.64631578947368418</v>
      </c>
      <c r="G7" s="3">
        <v>4019</v>
      </c>
      <c r="H7" s="17">
        <v>5694</v>
      </c>
      <c r="I7" s="17">
        <f t="shared" si="1"/>
        <v>-0.2941693010186161</v>
      </c>
      <c r="J7" s="38">
        <f t="shared" si="2"/>
        <v>-0.2941693010186161</v>
      </c>
      <c r="K7" s="3">
        <v>661444</v>
      </c>
      <c r="L7" s="16">
        <v>1900000</v>
      </c>
      <c r="M7" s="45">
        <f t="shared" si="3"/>
        <v>-0.65187157894736847</v>
      </c>
      <c r="N7" s="26">
        <f t="shared" si="4"/>
        <v>-0.65187157894736847</v>
      </c>
    </row>
    <row r="8" spans="2:15">
      <c r="B8" s="1" t="s">
        <v>8</v>
      </c>
      <c r="C8" s="3">
        <v>1600000</v>
      </c>
      <c r="D8" s="40">
        <v>1600000</v>
      </c>
      <c r="E8" s="21">
        <f t="shared" si="0"/>
        <v>0</v>
      </c>
      <c r="F8" s="35">
        <f t="shared" si="5"/>
        <v>0</v>
      </c>
      <c r="G8" s="3">
        <v>40047</v>
      </c>
      <c r="H8" s="17">
        <v>38215</v>
      </c>
      <c r="I8" s="17">
        <f t="shared" si="1"/>
        <v>4.7939290854376551E-2</v>
      </c>
      <c r="J8" s="26">
        <f t="shared" si="2"/>
        <v>4.7939290854376551E-2</v>
      </c>
      <c r="K8" s="3">
        <v>6992</v>
      </c>
      <c r="L8" s="16">
        <v>5186</v>
      </c>
      <c r="M8" s="45">
        <f t="shared" si="3"/>
        <v>0.34824527574238334</v>
      </c>
      <c r="N8" s="26">
        <f t="shared" si="4"/>
        <v>0.34824527574238334</v>
      </c>
    </row>
    <row r="9" spans="2:15">
      <c r="B9" s="2" t="s">
        <v>9</v>
      </c>
      <c r="C9" s="5">
        <v>613000</v>
      </c>
      <c r="D9" s="40">
        <v>1200000</v>
      </c>
      <c r="E9" s="21">
        <f t="shared" si="0"/>
        <v>-0.48916666666666669</v>
      </c>
      <c r="F9" s="39">
        <f t="shared" si="5"/>
        <v>-0.48916666666666669</v>
      </c>
      <c r="G9" s="5">
        <v>11274</v>
      </c>
      <c r="H9" s="43">
        <v>837</v>
      </c>
      <c r="I9" s="17">
        <f t="shared" si="1"/>
        <v>12.469534050179211</v>
      </c>
      <c r="J9" s="47">
        <f t="shared" si="2"/>
        <v>12.469534050179211</v>
      </c>
      <c r="K9" s="5">
        <v>10644</v>
      </c>
      <c r="L9" s="22">
        <v>237</v>
      </c>
      <c r="M9" s="45">
        <f t="shared" si="3"/>
        <v>43.911392405063289</v>
      </c>
      <c r="N9" s="47">
        <f t="shared" si="4"/>
        <v>43.911392405063289</v>
      </c>
    </row>
    <row r="10" spans="2:15">
      <c r="B10" s="4"/>
      <c r="C10" s="6"/>
      <c r="F10" s="34"/>
      <c r="G10" s="31"/>
      <c r="J10" s="32"/>
      <c r="K10" s="33"/>
      <c r="L10" s="20"/>
      <c r="N10" s="32"/>
      <c r="O10" s="4"/>
    </row>
    <row r="11" spans="2:15">
      <c r="B11" s="4"/>
      <c r="C11" s="6"/>
      <c r="F11" s="34"/>
      <c r="G11" s="33"/>
      <c r="J11" s="34"/>
      <c r="K11" s="33"/>
      <c r="N11" s="34"/>
      <c r="O11" s="4"/>
    </row>
  </sheetData>
  <conditionalFormatting sqref="N1:N1048576 J1:J1048576 F1:F1048576">
    <cfRule type="containsText" dxfId="0" priority="1" operator="containsText" text="100,0%">
      <formula>NOT(ISERROR(SEARCH("100,0%",F1)))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71393-B3F1-5C42-95CB-6D266A8C923D}">
  <sheetPr>
    <tabColor rgb="FFFF0000"/>
  </sheetPr>
  <dimension ref="B2:L16"/>
  <sheetViews>
    <sheetView workbookViewId="0">
      <selection activeCell="H7" sqref="H7"/>
    </sheetView>
  </sheetViews>
  <sheetFormatPr baseColWidth="10" defaultRowHeight="16"/>
  <cols>
    <col min="1" max="1" width="4.1640625" style="1" customWidth="1"/>
    <col min="2" max="2" width="28.6640625" style="1" customWidth="1"/>
    <col min="3" max="3" width="48.83203125" style="1" bestFit="1" customWidth="1"/>
    <col min="4" max="4" width="17.33203125" style="14" customWidth="1"/>
    <col min="5" max="5" width="12.33203125" style="4" bestFit="1" customWidth="1"/>
    <col min="6" max="6" width="17" style="17" hidden="1" customWidth="1"/>
    <col min="7" max="7" width="32.1640625" style="17" hidden="1" customWidth="1"/>
    <col min="8" max="8" width="12.83203125" style="27" bestFit="1" customWidth="1"/>
    <col min="9" max="9" width="28.6640625" style="1" customWidth="1"/>
    <col min="10" max="10" width="15" style="14" customWidth="1"/>
    <col min="11" max="16384" width="10.83203125" style="1"/>
  </cols>
  <sheetData>
    <row r="2" spans="2:12">
      <c r="B2" s="8" t="s">
        <v>16</v>
      </c>
      <c r="C2" s="15" t="s">
        <v>45</v>
      </c>
      <c r="D2" s="8" t="s">
        <v>17</v>
      </c>
      <c r="E2" s="19" t="s">
        <v>1</v>
      </c>
      <c r="F2" s="42" t="s">
        <v>52</v>
      </c>
      <c r="G2" s="42" t="s">
        <v>50</v>
      </c>
      <c r="H2" s="25"/>
    </row>
    <row r="3" spans="2:12">
      <c r="B3" s="4" t="s">
        <v>18</v>
      </c>
      <c r="C3" s="4" t="s">
        <v>36</v>
      </c>
      <c r="D3" s="11" t="s">
        <v>25</v>
      </c>
      <c r="E3" s="6">
        <v>30217</v>
      </c>
      <c r="F3" s="18">
        <v>70000</v>
      </c>
      <c r="G3" s="18">
        <f>(E3-F3)/F3</f>
        <v>-0.56832857142857141</v>
      </c>
      <c r="H3" s="26">
        <f>G3</f>
        <v>-0.56832857142857141</v>
      </c>
    </row>
    <row r="4" spans="2:12">
      <c r="B4" s="1" t="s">
        <v>19</v>
      </c>
      <c r="C4" s="1" t="s">
        <v>37</v>
      </c>
      <c r="D4" s="10" t="s">
        <v>24</v>
      </c>
      <c r="E4" s="6">
        <v>3217</v>
      </c>
      <c r="F4" s="18">
        <v>39000</v>
      </c>
      <c r="G4" s="18">
        <f t="shared" ref="G4:G16" si="0">(E4-F4)/F4</f>
        <v>-0.91751282051282046</v>
      </c>
      <c r="H4" s="36">
        <f t="shared" ref="H4:H16" si="1">G4</f>
        <v>-0.91751282051282046</v>
      </c>
    </row>
    <row r="5" spans="2:12">
      <c r="B5" s="4" t="s">
        <v>20</v>
      </c>
      <c r="C5" s="4" t="s">
        <v>40</v>
      </c>
      <c r="D5" s="10" t="s">
        <v>25</v>
      </c>
      <c r="E5" s="6">
        <v>25263</v>
      </c>
      <c r="F5" s="18">
        <v>30000</v>
      </c>
      <c r="G5" s="18">
        <f t="shared" si="0"/>
        <v>-0.15790000000000001</v>
      </c>
      <c r="H5" s="26">
        <f t="shared" si="1"/>
        <v>-0.15790000000000001</v>
      </c>
    </row>
    <row r="6" spans="2:12">
      <c r="B6" s="4" t="s">
        <v>21</v>
      </c>
      <c r="C6" s="4" t="s">
        <v>39</v>
      </c>
      <c r="D6" s="10" t="s">
        <v>26</v>
      </c>
      <c r="E6" s="6">
        <v>53</v>
      </c>
      <c r="F6" s="18">
        <v>30000</v>
      </c>
      <c r="G6" s="18">
        <f t="shared" si="0"/>
        <v>-0.99823333333333331</v>
      </c>
      <c r="H6" s="36">
        <f t="shared" si="1"/>
        <v>-0.99823333333333331</v>
      </c>
    </row>
    <row r="7" spans="2:12">
      <c r="B7" s="4" t="s">
        <v>22</v>
      </c>
      <c r="C7" s="4" t="s">
        <v>41</v>
      </c>
      <c r="D7" s="12" t="s">
        <v>24</v>
      </c>
      <c r="E7" s="6">
        <v>3168</v>
      </c>
      <c r="F7" s="18">
        <v>12000</v>
      </c>
      <c r="G7" s="18">
        <f t="shared" si="0"/>
        <v>-0.73599999999999999</v>
      </c>
      <c r="H7" s="26">
        <f t="shared" si="1"/>
        <v>-0.73599999999999999</v>
      </c>
    </row>
    <row r="8" spans="2:12">
      <c r="B8" s="2" t="s">
        <v>23</v>
      </c>
      <c r="C8" s="2" t="s">
        <v>38</v>
      </c>
      <c r="D8" s="13" t="s">
        <v>24</v>
      </c>
      <c r="E8" s="5">
        <v>4253</v>
      </c>
      <c r="F8" s="18">
        <v>6500</v>
      </c>
      <c r="G8" s="18">
        <f t="shared" si="0"/>
        <v>-0.34569230769230769</v>
      </c>
      <c r="H8" s="48">
        <f t="shared" si="1"/>
        <v>-0.34569230769230769</v>
      </c>
    </row>
    <row r="9" spans="2:12">
      <c r="B9" s="4"/>
      <c r="C9" s="4"/>
      <c r="D9" s="12"/>
      <c r="E9" s="6"/>
      <c r="F9" s="18"/>
      <c r="G9" s="18"/>
      <c r="H9" s="49"/>
      <c r="I9" s="4"/>
      <c r="J9" s="12"/>
      <c r="K9" s="6"/>
      <c r="L9" s="7"/>
    </row>
    <row r="10" spans="2:12">
      <c r="B10" s="15" t="s">
        <v>27</v>
      </c>
      <c r="C10" s="15" t="s">
        <v>45</v>
      </c>
      <c r="D10" s="15" t="s">
        <v>17</v>
      </c>
      <c r="E10" s="19"/>
      <c r="F10" s="18"/>
      <c r="G10" s="18"/>
      <c r="H10" s="50"/>
      <c r="I10" s="4"/>
      <c r="J10" s="10"/>
      <c r="K10" s="4"/>
      <c r="L10" s="4"/>
    </row>
    <row r="11" spans="2:12">
      <c r="B11" s="4" t="s">
        <v>28</v>
      </c>
      <c r="C11" s="4" t="s">
        <v>42</v>
      </c>
      <c r="D11" s="11" t="s">
        <v>34</v>
      </c>
      <c r="E11" s="6">
        <v>2767411</v>
      </c>
      <c r="F11" s="18">
        <v>5600000</v>
      </c>
      <c r="G11" s="18">
        <f t="shared" si="0"/>
        <v>-0.50581946428571434</v>
      </c>
      <c r="H11" s="26">
        <f t="shared" si="1"/>
        <v>-0.50581946428571434</v>
      </c>
      <c r="I11" s="4"/>
      <c r="J11" s="10"/>
      <c r="K11" s="4"/>
      <c r="L11" s="4"/>
    </row>
    <row r="12" spans="2:12">
      <c r="B12" s="1" t="s">
        <v>29</v>
      </c>
      <c r="C12" s="1" t="s">
        <v>43</v>
      </c>
      <c r="D12" s="10" t="s">
        <v>34</v>
      </c>
      <c r="E12" s="6">
        <v>107</v>
      </c>
      <c r="F12" s="18">
        <v>260000</v>
      </c>
      <c r="G12" s="18">
        <f t="shared" si="0"/>
        <v>-0.99958846153846159</v>
      </c>
      <c r="H12" s="36">
        <f t="shared" si="1"/>
        <v>-0.99958846153846159</v>
      </c>
      <c r="I12" s="4"/>
      <c r="J12" s="10"/>
      <c r="K12" s="4"/>
      <c r="L12" s="4"/>
    </row>
    <row r="13" spans="2:12">
      <c r="B13" s="4" t="s">
        <v>30</v>
      </c>
      <c r="C13" s="4" t="s">
        <v>44</v>
      </c>
      <c r="D13" s="10" t="s">
        <v>34</v>
      </c>
      <c r="E13" s="6">
        <v>68136</v>
      </c>
      <c r="F13" s="18">
        <v>184000</v>
      </c>
      <c r="G13" s="18">
        <f t="shared" si="0"/>
        <v>-0.62969565217391299</v>
      </c>
      <c r="H13" s="26">
        <f t="shared" si="1"/>
        <v>-0.62969565217391299</v>
      </c>
    </row>
    <row r="14" spans="2:12">
      <c r="B14" s="4" t="s">
        <v>31</v>
      </c>
      <c r="C14" s="4" t="s">
        <v>46</v>
      </c>
      <c r="D14" s="10" t="s">
        <v>34</v>
      </c>
      <c r="E14" s="6">
        <v>602</v>
      </c>
      <c r="F14" s="18">
        <v>67000</v>
      </c>
      <c r="G14" s="18">
        <f t="shared" si="0"/>
        <v>-0.99101492537313429</v>
      </c>
      <c r="H14" s="36">
        <f t="shared" si="1"/>
        <v>-0.99101492537313429</v>
      </c>
    </row>
    <row r="15" spans="2:12">
      <c r="B15" s="4" t="s">
        <v>32</v>
      </c>
      <c r="C15" s="4" t="s">
        <v>47</v>
      </c>
      <c r="D15" s="12" t="s">
        <v>35</v>
      </c>
      <c r="E15" s="6">
        <v>3237</v>
      </c>
      <c r="F15" s="18">
        <v>41000</v>
      </c>
      <c r="G15" s="18">
        <f t="shared" si="0"/>
        <v>-0.92104878048780492</v>
      </c>
      <c r="H15" s="36">
        <f t="shared" si="1"/>
        <v>-0.92104878048780492</v>
      </c>
    </row>
    <row r="16" spans="2:12">
      <c r="B16" s="2" t="s">
        <v>33</v>
      </c>
      <c r="C16" s="2" t="s">
        <v>48</v>
      </c>
      <c r="D16" s="13" t="s">
        <v>35</v>
      </c>
      <c r="E16" s="5">
        <v>3298</v>
      </c>
      <c r="F16" s="18">
        <v>15000</v>
      </c>
      <c r="G16" s="18">
        <f t="shared" si="0"/>
        <v>-0.78013333333333335</v>
      </c>
      <c r="H16" s="48">
        <f t="shared" si="1"/>
        <v>-0.78013333333333335</v>
      </c>
      <c r="L16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9D34D-C17A-9B40-827F-97914DAE7C77}">
  <sheetPr>
    <tabColor rgb="FFFF0000"/>
  </sheetPr>
  <dimension ref="B2:P12"/>
  <sheetViews>
    <sheetView workbookViewId="0">
      <selection activeCell="J13" sqref="J13"/>
    </sheetView>
  </sheetViews>
  <sheetFormatPr baseColWidth="10" defaultRowHeight="16"/>
  <cols>
    <col min="1" max="1" width="5" style="1" customWidth="1"/>
    <col min="2" max="2" width="7.5" style="1" customWidth="1"/>
    <col min="3" max="3" width="13.83203125" style="1" customWidth="1"/>
    <col min="4" max="4" width="18.83203125" style="20" hidden="1" customWidth="1"/>
    <col min="5" max="5" width="13" style="54" hidden="1" customWidth="1"/>
    <col min="6" max="6" width="11" style="27" bestFit="1" customWidth="1"/>
    <col min="7" max="7" width="12.83203125" style="1" bestFit="1" customWidth="1"/>
    <col min="8" max="8" width="24.1640625" style="20" hidden="1" customWidth="1"/>
    <col min="9" max="9" width="0" style="54" hidden="1" customWidth="1"/>
    <col min="10" max="10" width="11" style="1" bestFit="1" customWidth="1"/>
    <col min="11" max="11" width="12.5" style="1" bestFit="1" customWidth="1"/>
    <col min="12" max="12" width="24.1640625" style="20" hidden="1" customWidth="1"/>
    <col min="13" max="13" width="13.33203125" style="54" hidden="1" customWidth="1"/>
    <col min="14" max="14" width="11.6640625" style="27" bestFit="1" customWidth="1"/>
    <col min="15" max="16384" width="10.83203125" style="1"/>
  </cols>
  <sheetData>
    <row r="2" spans="2:16">
      <c r="B2" s="24" t="s">
        <v>11</v>
      </c>
      <c r="C2" s="19" t="s">
        <v>1</v>
      </c>
      <c r="D2" s="52" t="s">
        <v>51</v>
      </c>
      <c r="E2" s="54" t="s">
        <v>50</v>
      </c>
      <c r="F2" s="55"/>
      <c r="G2" s="19" t="s">
        <v>3</v>
      </c>
      <c r="H2" s="51" t="s">
        <v>51</v>
      </c>
      <c r="I2" s="54" t="s">
        <v>50</v>
      </c>
      <c r="J2" s="19"/>
      <c r="K2" s="19" t="s">
        <v>2</v>
      </c>
      <c r="L2" s="51" t="s">
        <v>51</v>
      </c>
      <c r="M2" s="54" t="s">
        <v>50</v>
      </c>
      <c r="N2" s="55"/>
    </row>
    <row r="3" spans="2:16">
      <c r="B3" s="1">
        <v>2012</v>
      </c>
      <c r="C3" s="6">
        <v>9661406</v>
      </c>
      <c r="D3" s="20">
        <v>2300000</v>
      </c>
      <c r="E3" s="54">
        <f>(C3-D3)/D3</f>
        <v>3.2006113043478259</v>
      </c>
      <c r="F3" s="27">
        <f>E3</f>
        <v>3.2006113043478259</v>
      </c>
      <c r="G3" s="3">
        <v>7041015</v>
      </c>
      <c r="H3" s="20">
        <v>609646</v>
      </c>
      <c r="I3" s="54">
        <f>(G3-H3)/H3</f>
        <v>10.549349950627086</v>
      </c>
      <c r="J3" s="27">
        <f t="shared" ref="J3:J8" si="0">I3</f>
        <v>10.549349950627086</v>
      </c>
      <c r="K3" s="3">
        <v>6841005</v>
      </c>
      <c r="L3" s="20">
        <v>287454</v>
      </c>
      <c r="M3" s="54">
        <f>(K3-L3)/L3</f>
        <v>22.79860777724436</v>
      </c>
      <c r="N3" s="27">
        <f>M3</f>
        <v>22.79860777724436</v>
      </c>
    </row>
    <row r="4" spans="2:16">
      <c r="B4" s="1">
        <f>B3+1</f>
        <v>2013</v>
      </c>
      <c r="C4" s="6">
        <v>11129527</v>
      </c>
      <c r="D4" s="20">
        <v>2900000</v>
      </c>
      <c r="E4" s="54">
        <f t="shared" ref="E4:E8" si="1">(C4-D4)/D4</f>
        <v>2.8377679310344828</v>
      </c>
      <c r="F4" s="27">
        <f t="shared" ref="F4:F8" si="2">E4</f>
        <v>2.8377679310344828</v>
      </c>
      <c r="G4" s="3">
        <v>8103777</v>
      </c>
      <c r="H4" s="20">
        <v>860481</v>
      </c>
      <c r="I4" s="54">
        <f t="shared" ref="I4:I8" si="3">(G4-H4)/H4</f>
        <v>8.4177291538104857</v>
      </c>
      <c r="J4" s="27">
        <f t="shared" si="0"/>
        <v>8.4177291538104857</v>
      </c>
      <c r="K4" s="3">
        <v>8117014</v>
      </c>
      <c r="L4" s="20">
        <v>240943</v>
      </c>
      <c r="M4" s="54">
        <f t="shared" ref="M4:M8" si="4">(K4-L4)/L4</f>
        <v>32.688523841738501</v>
      </c>
      <c r="N4" s="27">
        <f t="shared" ref="N4:N8" si="5">M4</f>
        <v>32.688523841738501</v>
      </c>
    </row>
    <row r="5" spans="2:16">
      <c r="B5" s="1">
        <f t="shared" ref="B5:B8" si="6">B4+1</f>
        <v>2014</v>
      </c>
      <c r="C5" s="6">
        <v>14843267</v>
      </c>
      <c r="D5" s="20">
        <v>3600000</v>
      </c>
      <c r="E5" s="54">
        <f t="shared" si="1"/>
        <v>3.1231297222222221</v>
      </c>
      <c r="F5" s="27">
        <f t="shared" si="2"/>
        <v>3.1231297222222221</v>
      </c>
      <c r="G5" s="3">
        <v>11157441</v>
      </c>
      <c r="H5" s="20">
        <v>933358</v>
      </c>
      <c r="I5" s="54">
        <f t="shared" si="3"/>
        <v>10.954085142035533</v>
      </c>
      <c r="J5" s="27">
        <f t="shared" si="0"/>
        <v>10.954085142035533</v>
      </c>
      <c r="K5" s="3">
        <v>11440272</v>
      </c>
      <c r="L5" s="20">
        <v>101631</v>
      </c>
      <c r="M5" s="54">
        <f t="shared" si="4"/>
        <v>111.56675620627564</v>
      </c>
      <c r="N5" s="27">
        <f t="shared" si="5"/>
        <v>111.56675620627564</v>
      </c>
    </row>
    <row r="6" spans="2:16">
      <c r="B6" s="1">
        <f t="shared" si="6"/>
        <v>2015</v>
      </c>
      <c r="C6" s="6">
        <v>28291769</v>
      </c>
      <c r="D6" s="20">
        <v>7000000</v>
      </c>
      <c r="E6" s="54">
        <f t="shared" si="1"/>
        <v>3.0416812857142856</v>
      </c>
      <c r="F6" s="27">
        <f t="shared" si="2"/>
        <v>3.0416812857142856</v>
      </c>
      <c r="G6" s="3">
        <v>21642915</v>
      </c>
      <c r="H6" s="20">
        <v>1800000</v>
      </c>
      <c r="I6" s="54">
        <f t="shared" si="3"/>
        <v>11.023841666666666</v>
      </c>
      <c r="J6" s="27">
        <f t="shared" si="0"/>
        <v>11.023841666666666</v>
      </c>
      <c r="K6" s="3">
        <v>23283404</v>
      </c>
      <c r="L6" s="20">
        <v>35419</v>
      </c>
      <c r="M6" s="54">
        <f t="shared" si="4"/>
        <v>656.3704508879415</v>
      </c>
      <c r="N6" s="27">
        <f t="shared" si="5"/>
        <v>656.3704508879415</v>
      </c>
    </row>
    <row r="7" spans="2:16">
      <c r="B7" s="1">
        <f t="shared" si="6"/>
        <v>2016</v>
      </c>
      <c r="C7" s="6">
        <v>52802422</v>
      </c>
      <c r="D7" s="20">
        <v>50000000</v>
      </c>
      <c r="E7" s="54">
        <f t="shared" si="1"/>
        <v>5.6048439999999998E-2</v>
      </c>
      <c r="F7" s="27">
        <f t="shared" si="2"/>
        <v>5.6048439999999998E-2</v>
      </c>
      <c r="G7" s="3">
        <v>41104279</v>
      </c>
      <c r="H7" s="20">
        <v>3400000</v>
      </c>
      <c r="I7" s="54">
        <f t="shared" si="3"/>
        <v>11.089493823529411</v>
      </c>
      <c r="J7" s="27">
        <f t="shared" si="0"/>
        <v>11.089493823529411</v>
      </c>
      <c r="K7" s="3">
        <v>42577443</v>
      </c>
      <c r="L7" s="20">
        <v>24008</v>
      </c>
      <c r="M7" s="54">
        <f t="shared" si="4"/>
        <v>1772.4689686771076</v>
      </c>
      <c r="N7" s="27">
        <f t="shared" si="5"/>
        <v>1772.4689686771076</v>
      </c>
    </row>
    <row r="8" spans="2:16">
      <c r="B8" s="2">
        <f t="shared" si="6"/>
        <v>2017</v>
      </c>
      <c r="C8" s="5">
        <v>115713446</v>
      </c>
      <c r="D8" s="53">
        <v>102000000</v>
      </c>
      <c r="E8" s="54">
        <f t="shared" si="1"/>
        <v>0.13444554901960784</v>
      </c>
      <c r="F8" s="56">
        <f t="shared" si="2"/>
        <v>0.13444554901960784</v>
      </c>
      <c r="G8" s="5">
        <v>51398580</v>
      </c>
      <c r="H8" s="20">
        <v>3400000</v>
      </c>
      <c r="I8" s="54">
        <f t="shared" si="3"/>
        <v>14.117229411764706</v>
      </c>
      <c r="J8" s="56">
        <f t="shared" si="0"/>
        <v>14.117229411764706</v>
      </c>
      <c r="K8" s="5">
        <v>50324954</v>
      </c>
      <c r="L8" s="20">
        <v>23207</v>
      </c>
      <c r="M8" s="54">
        <f t="shared" si="4"/>
        <v>2167.524755461714</v>
      </c>
      <c r="N8" s="56">
        <f t="shared" si="5"/>
        <v>2167.524755461714</v>
      </c>
    </row>
    <row r="9" spans="2:16">
      <c r="B9" s="4"/>
      <c r="C9" s="6"/>
      <c r="D9" s="16"/>
      <c r="G9" s="6"/>
      <c r="H9" s="16"/>
      <c r="J9" s="7"/>
      <c r="K9" s="6"/>
      <c r="L9" s="16"/>
      <c r="O9" s="4"/>
      <c r="P9" s="4"/>
    </row>
    <row r="10" spans="2:16">
      <c r="B10" s="4"/>
      <c r="C10" s="4"/>
      <c r="G10" s="4"/>
      <c r="J10" s="4"/>
      <c r="K10" s="4"/>
      <c r="O10" s="4"/>
    </row>
    <row r="11" spans="2:16">
      <c r="B11" s="4"/>
      <c r="C11" s="4"/>
      <c r="G11" s="4"/>
      <c r="J11" s="4"/>
      <c r="K11" s="4"/>
      <c r="O11" s="4"/>
    </row>
    <row r="12" spans="2:16">
      <c r="B12" s="4"/>
      <c r="C12" s="4"/>
      <c r="G12" s="4"/>
      <c r="J12" s="4"/>
      <c r="K12" s="4"/>
      <c r="O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5D44B-DA01-0C42-B537-CF1DE7934D91}">
  <dimension ref="B2:M9"/>
  <sheetViews>
    <sheetView workbookViewId="0">
      <selection activeCell="E11" sqref="E11"/>
    </sheetView>
  </sheetViews>
  <sheetFormatPr baseColWidth="10" defaultRowHeight="16"/>
  <cols>
    <col min="1" max="1" width="5" style="4" customWidth="1"/>
    <col min="2" max="2" width="15.83203125" style="61" customWidth="1"/>
    <col min="3" max="4" width="10.83203125" style="61"/>
    <col min="5" max="5" width="14.83203125" style="4" customWidth="1"/>
    <col min="6" max="6" width="14.83203125" style="58" customWidth="1"/>
    <col min="7" max="8" width="14.83203125" style="4" customWidth="1"/>
    <col min="9" max="16384" width="10.83203125" style="4"/>
  </cols>
  <sheetData>
    <row r="2" spans="2:13">
      <c r="B2" s="60" t="s">
        <v>12</v>
      </c>
      <c r="C2" s="64" t="s">
        <v>13</v>
      </c>
      <c r="D2" s="64"/>
      <c r="E2" s="65" t="s">
        <v>14</v>
      </c>
      <c r="F2" s="65"/>
      <c r="G2" s="65" t="s">
        <v>15</v>
      </c>
      <c r="H2" s="65"/>
    </row>
    <row r="3" spans="2:13">
      <c r="B3" s="61">
        <v>3790</v>
      </c>
      <c r="C3" s="6">
        <v>3790</v>
      </c>
      <c r="D3" s="62"/>
      <c r="E3" s="6">
        <v>3788</v>
      </c>
      <c r="F3" s="57">
        <f>E3/B3</f>
        <v>0.99947229551451189</v>
      </c>
      <c r="G3" s="6">
        <v>2</v>
      </c>
      <c r="H3" s="7"/>
    </row>
    <row r="4" spans="2:13">
      <c r="C4" s="6"/>
      <c r="D4" s="62"/>
      <c r="E4" s="6"/>
      <c r="F4" s="57"/>
      <c r="G4" s="6"/>
      <c r="H4" s="7"/>
    </row>
    <row r="5" spans="2:13">
      <c r="B5" s="64" t="s">
        <v>53</v>
      </c>
      <c r="C5" s="64"/>
      <c r="D5" s="29"/>
      <c r="E5" s="65"/>
      <c r="F5" s="65"/>
      <c r="G5" s="65"/>
      <c r="H5" s="65"/>
    </row>
    <row r="6" spans="2:13">
      <c r="B6" s="63">
        <v>115713467</v>
      </c>
      <c r="C6" s="6"/>
      <c r="D6" s="62"/>
      <c r="E6" s="6"/>
      <c r="F6" s="57"/>
      <c r="G6" s="6"/>
      <c r="H6" s="7"/>
    </row>
    <row r="7" spans="2:13">
      <c r="C7" s="6"/>
      <c r="D7" s="62"/>
      <c r="E7" s="6"/>
      <c r="F7" s="57"/>
      <c r="G7" s="6"/>
      <c r="H7" s="7"/>
    </row>
    <row r="8" spans="2:13">
      <c r="C8" s="6"/>
      <c r="D8" s="62"/>
      <c r="E8" s="6"/>
      <c r="F8" s="57"/>
      <c r="G8" s="6"/>
      <c r="H8" s="7"/>
    </row>
    <row r="9" spans="2:13">
      <c r="C9" s="6"/>
      <c r="D9" s="62"/>
      <c r="E9" s="6"/>
      <c r="F9" s="57"/>
      <c r="G9" s="6"/>
      <c r="H9" s="7"/>
      <c r="M9" s="59"/>
    </row>
  </sheetData>
  <mergeCells count="6">
    <mergeCell ref="B5:C5"/>
    <mergeCell ref="C2:D2"/>
    <mergeCell ref="E2:F2"/>
    <mergeCell ref="G2:H2"/>
    <mergeCell ref="E5:F5"/>
    <mergeCell ref="G5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I</vt:lpstr>
      <vt:lpstr>Table III</vt:lpstr>
      <vt:lpstr>Fig 2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2019-01-29T16:15:16Z</dcterms:created>
  <dcterms:modified xsi:type="dcterms:W3CDTF">2019-02-15T14:49:09Z</dcterms:modified>
</cp:coreProperties>
</file>